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24226"/>
  <mc:AlternateContent xmlns:mc="http://schemas.openxmlformats.org/markup-compatibility/2006">
    <mc:Choice Requires="x15">
      <x15ac:absPath xmlns:x15ac="http://schemas.microsoft.com/office/spreadsheetml/2010/11/ac" url="Y:\Indizes NEV\"/>
    </mc:Choice>
  </mc:AlternateContent>
  <xr:revisionPtr revIDLastSave="0" documentId="13_ncr:1_{40F6CADA-EC1E-4EA4-A30E-8887FC9AB163}" xr6:coauthVersionLast="45" xr6:coauthVersionMax="45" xr10:uidLastSave="{00000000-0000-0000-0000-000000000000}"/>
  <bookViews>
    <workbookView xWindow="-120" yWindow="-120" windowWidth="29040" windowHeight="15840" tabRatio="907" xr2:uid="{00000000-000D-0000-FFFF-FFFF00000000}"/>
  </bookViews>
  <sheets>
    <sheet name="Disclaimer" sheetId="43" r:id="rId1"/>
    <sheet name="Vorgehensweise" sheetId="44" r:id="rId2"/>
    <sheet name="Übersicht" sheetId="24" r:id="rId3"/>
    <sheet name="Start" sheetId="42" r:id="rId4"/>
    <sheet name="Vergleich Strom 2019" sheetId="7" r:id="rId5"/>
    <sheet name="Preisindizes Strom 2019" sheetId="9" r:id="rId6"/>
    <sheet name="Vergleich Gas 2019" sheetId="8" r:id="rId7"/>
    <sheet name="Preisindizes Gas 2019" sheetId="10" r:id="rId8"/>
    <sheet name="Basisreihen Destatis 2019" sheetId="25" r:id="rId9"/>
    <sheet name="Vergleich Strom 2016" sheetId="35" r:id="rId10"/>
    <sheet name="Preisindizes Strom 2016" sheetId="39" r:id="rId11"/>
    <sheet name="Basisreihen Destatis 2016" sheetId="33" r:id="rId12"/>
    <sheet name="Reihen BK8 KP Strom 2016" sheetId="38" r:id="rId13"/>
    <sheet name="Vergleich Gas 2015" sheetId="37" r:id="rId14"/>
    <sheet name="Preisindizes Gas 2015" sheetId="36" r:id="rId15"/>
    <sheet name="Basisreihen Destatis 2015" sheetId="34" r:id="rId16"/>
    <sheet name="Reihen BK9 KP Gas 2015" sheetId="28" r:id="rId17"/>
    <sheet name="Reihen BK9 KP Gas 2015 (Detail)" sheetId="29" r:id="rId18"/>
  </sheets>
  <externalReferences>
    <externalReference r:id="rId19"/>
  </externalReferences>
  <definedNames>
    <definedName name="___thinkcell0kUAAAAAAAAEAAAAmNaeIGRZmkGcPMGxgdbpJQ" localSheetId="1" hidden="1">#REF!</definedName>
    <definedName name="___thinkcell0kUAAAAAAAAEAAAAmNaeIGRZmkGcPMGxgdbpJQ" hidden="1">#REF!</definedName>
    <definedName name="___thinkcell9eM4VSSbxkGljeDtqcZaCg" hidden="1">[1]Prämissen!$C$16:$L$17</definedName>
    <definedName name="___thinkcellakUukDTsg0Szx7iEpddWOg" hidden="1">[1]Prämissen!#REF!</definedName>
    <definedName name="___thinkcellLVb.tjOC5U2mcFXBRY16XQ" hidden="1">[1]Prämissen!$C$16:$L$20</definedName>
    <definedName name="_Fill" hidden="1">#REF!</definedName>
    <definedName name="_Order1" hidden="1">255</definedName>
    <definedName name="_Order2" hidden="1">255</definedName>
    <definedName name="dd" localSheetId="1" hidden="1">{#N/A,#N/A,TRUE,"Hauptabschlußübersicht";#N/A,#N/A,TRUE,"Bilanz -Einzel-";#N/A,#N/A,TRUE,"Bilanz";#N/A,#N/A,TRUE,"GUV -Einzel-";#N/A,#N/A,TRUE,"GUV"}</definedName>
    <definedName name="dd" hidden="1">{#N/A,#N/A,TRUE,"Hauptabschlußübersicht";#N/A,#N/A,TRUE,"Bilanz -Einzel-";#N/A,#N/A,TRUE,"Bilanz";#N/A,#N/A,TRUE,"GUV -Einzel-";#N/A,#N/A,TRUE,"GUV"}</definedName>
    <definedName name="_xlnm.Print_Area" localSheetId="0">Disclaimer!$A$1:$N$44</definedName>
    <definedName name="_xlnm.Print_Titles" localSheetId="15">'Basisreihen Destatis 2015'!$4:$8</definedName>
    <definedName name="_xlnm.Print_Titles" localSheetId="11">'Basisreihen Destatis 2016'!$4:$8</definedName>
    <definedName name="_xlnm.Print_Titles" localSheetId="14">'Preisindizes Gas 2015'!$1:$8</definedName>
    <definedName name="_xlnm.Print_Titles" localSheetId="10">'Preisindizes Strom 2016'!$4:$8</definedName>
    <definedName name="_xlnm.Print_Titles" localSheetId="5">'Preisindizes Strom 2019'!$6:$8</definedName>
    <definedName name="_xlnm.Print_Titles" localSheetId="13">'Vergleich Gas 2015'!$A:$C,'Vergleich Gas 2015'!$4:$10</definedName>
    <definedName name="_xlnm.Print_Titles" localSheetId="6">'Vergleich Gas 2019'!$A:$C,'Vergleich Gas 2019'!$9:$10</definedName>
    <definedName name="_xlnm.Print_Titles" localSheetId="9">'Vergleich Strom 2016'!$A:$C,'Vergleich Strom 2016'!$6:$10</definedName>
    <definedName name="_xlnm.Print_Titles" localSheetId="4">'Vergleich Strom 2019'!$A:$C,'Vergleich Strom 2019'!$4:$10</definedName>
    <definedName name="I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I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ostenquelle_Aufträge_sn" hidden="1">#REF!</definedName>
    <definedName name="l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localSheetId="1" hidden="1">{#N/A,#N/A,TRUE,"Hauptabschlußübersicht";#N/A,#N/A,TRUE,"Bilanz -Einzel-";#N/A,#N/A,TRUE,"Bilanz";#N/A,#N/A,TRUE,"GUV -Einzel-";#N/A,#N/A,TRUE,"GUV"}</definedName>
    <definedName name="löhjlhj" hidden="1">{#N/A,#N/A,TRUE,"Hauptabschlußübersicht";#N/A,#N/A,TRUE,"Bilanz -Einzel-";#N/A,#N/A,TRUE,"Bilanz";#N/A,#N/A,TRUE,"GUV -Einzel-";#N/A,#N/A,TRUE,"GUV"}</definedName>
    <definedName name="mi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SAPBEXdnldView" hidden="1">"3ZCERC42LLHVV4KTWA3P33EA5"</definedName>
    <definedName name="SAPBEXrevision" hidden="1">5</definedName>
    <definedName name="SAPBEXsysID" hidden="1">"P02"</definedName>
    <definedName name="SAPBEXwbID" hidden="1">"41403E6T6TJ58HO73XZ4E22QN"</definedName>
    <definedName name="te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hinkcellaaaaaaaaaaaaaaeeeeeeee" hidden="1">#REF!</definedName>
    <definedName name="uiui" localSheetId="1" hidden="1">{#N/A,#N/A,TRUE,"Hauptabschlußübersicht";#N/A,#N/A,TRUE,"Bilanz -Einzel-";#N/A,#N/A,TRUE,"Bilanz";#N/A,#N/A,TRUE,"GUV -Einzel-";#N/A,#N/A,TRUE,"GUV"}</definedName>
    <definedName name="uiui" hidden="1">{#N/A,#N/A,TRUE,"Hauptabschlußübersicht";#N/A,#N/A,TRUE,"Bilanz -Einzel-";#N/A,#N/A,TRUE,"Bilanz";#N/A,#N/A,TRUE,"GUV -Einzel-";#N/A,#N/A,TRUE,"GUV"}</definedName>
    <definedName name="üouz"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abschl._1996._.EWS2." localSheetId="1" hidden="1">{#N/A,#N/A,TRUE,"Hauptabschlußübersicht";#N/A,#N/A,TRUE,"Bilanz -Einzel-";#N/A,#N/A,TRUE,"Bilanz";#N/A,#N/A,TRUE,"GUV -Einzel-";#N/A,#N/A,TRUE,"GUV"}</definedName>
    <definedName name="wrn.Jahrabschl._1996._.EWS2." hidden="1">{#N/A,#N/A,TRUE,"Hauptabschlußübersicht";#N/A,#N/A,TRUE,"Bilanz -Einzel-";#N/A,#N/A,TRUE,"Bilanz";#N/A,#N/A,TRUE,"GUV -Einzel-";#N/A,#N/A,TRUE,"GUV"}</definedName>
    <definedName name="wrn.Jahresabschluß."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localSheetId="1" hidden="1">{#N/A,#N/A,TRUE,"Hauptabschlußübersicht";#N/A,#N/A,TRUE,"Bilanz -Einzel-";#N/A,#N/A,TRUE,"Bilanz";#N/A,#N/A,TRUE,"GUV -Einzel-";#N/A,#N/A,TRUE,"GUV"}</definedName>
    <definedName name="wrn.Jahresabschluß._.1996._.EWS." hidden="1">{#N/A,#N/A,TRUE,"Hauptabschlußübersicht";#N/A,#N/A,TRUE,"Bilanz -Einzel-";#N/A,#N/A,TRUE,"Bilanz";#N/A,#N/A,TRUE,"GUV -Einzel-";#N/A,#N/A,TRUE,"GUV"}</definedName>
    <definedName name="wrn.Jahresabschluß2"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 i="33" l="1"/>
  <c r="T8" i="33"/>
  <c r="U8" i="34"/>
  <c r="T8" i="34"/>
  <c r="E65" i="8" l="1"/>
  <c r="D65" i="8"/>
  <c r="D104" i="7" l="1"/>
  <c r="F79" i="9" l="1"/>
  <c r="D12" i="8" l="1"/>
  <c r="E12" i="8"/>
  <c r="F12" i="8"/>
  <c r="G12" i="8"/>
  <c r="H12" i="8"/>
  <c r="D13" i="8"/>
  <c r="E13" i="8"/>
  <c r="F13" i="8"/>
  <c r="G13" i="8"/>
  <c r="H13" i="8"/>
  <c r="D14" i="8"/>
  <c r="E14" i="8"/>
  <c r="F14" i="8"/>
  <c r="G14" i="8"/>
  <c r="H14" i="8"/>
  <c r="AR17" i="9"/>
  <c r="AT17" i="9" s="1"/>
  <c r="AR16" i="9"/>
  <c r="AT16" i="9" s="1"/>
  <c r="AK17" i="9"/>
  <c r="AM17" i="9" s="1"/>
  <c r="AK16" i="9"/>
  <c r="AM16" i="9" s="1"/>
  <c r="AH17" i="9"/>
  <c r="AJ17" i="9" s="1"/>
  <c r="AN17" i="9" s="1"/>
  <c r="AH16" i="9"/>
  <c r="AJ16" i="9" s="1"/>
  <c r="AA16" i="9"/>
  <c r="AC16" i="9" s="1"/>
  <c r="X16" i="9"/>
  <c r="Z16" i="9" s="1"/>
  <c r="U16" i="9"/>
  <c r="W16" i="9" s="1"/>
  <c r="X67" i="10"/>
  <c r="AJ59" i="10"/>
  <c r="AI16" i="10"/>
  <c r="AK16" i="10" s="1"/>
  <c r="AI17" i="10"/>
  <c r="AK17" i="10" s="1"/>
  <c r="AN16" i="9" l="1"/>
  <c r="AO16" i="9" s="1"/>
  <c r="AU16" i="9"/>
  <c r="AU17" i="9"/>
  <c r="AD16" i="9"/>
  <c r="F75" i="8"/>
  <c r="F72" i="8"/>
  <c r="F73" i="8"/>
  <c r="F70" i="8"/>
  <c r="F68" i="8"/>
  <c r="F74" i="8"/>
  <c r="F66" i="8"/>
  <c r="H67" i="8"/>
  <c r="H71" i="8"/>
  <c r="H69" i="8"/>
  <c r="G67" i="8"/>
  <c r="G71" i="8"/>
  <c r="G69" i="8"/>
  <c r="F71" i="8"/>
  <c r="F69" i="8"/>
  <c r="F67" i="8"/>
  <c r="H79" i="8"/>
  <c r="H82" i="8"/>
  <c r="H85" i="8"/>
  <c r="H77" i="8"/>
  <c r="H88" i="8"/>
  <c r="H80" i="8"/>
  <c r="H83" i="8"/>
  <c r="H86" i="8"/>
  <c r="H78" i="8"/>
  <c r="H81" i="8"/>
  <c r="H61" i="8"/>
  <c r="H64" i="8"/>
  <c r="H84" i="8"/>
  <c r="H62" i="8"/>
  <c r="H60" i="8"/>
  <c r="H63" i="8"/>
  <c r="H50" i="8"/>
  <c r="H53" i="8"/>
  <c r="H56" i="8"/>
  <c r="H51" i="8"/>
  <c r="H76" i="8"/>
  <c r="H54" i="8"/>
  <c r="H49" i="8"/>
  <c r="H57" i="8"/>
  <c r="H58" i="8"/>
  <c r="H52" i="8"/>
  <c r="H59" i="8"/>
  <c r="H55" i="8"/>
  <c r="G84" i="8"/>
  <c r="G79" i="8"/>
  <c r="G82" i="8"/>
  <c r="G85" i="8"/>
  <c r="G77" i="8"/>
  <c r="G88" i="8"/>
  <c r="G80" i="8"/>
  <c r="G83" i="8"/>
  <c r="G86" i="8"/>
  <c r="G78" i="8"/>
  <c r="G81" i="8"/>
  <c r="G76" i="8"/>
  <c r="G64" i="8"/>
  <c r="G62" i="8"/>
  <c r="G63" i="8"/>
  <c r="G55" i="8"/>
  <c r="G61" i="8"/>
  <c r="G50" i="8"/>
  <c r="G53" i="8"/>
  <c r="G56" i="8"/>
  <c r="G51" i="8"/>
  <c r="G54" i="8"/>
  <c r="G57" i="8"/>
  <c r="G49" i="8"/>
  <c r="G58" i="8"/>
  <c r="G60" i="8"/>
  <c r="G59" i="8"/>
  <c r="G52" i="8"/>
  <c r="F84" i="8"/>
  <c r="F76" i="8"/>
  <c r="F79" i="8"/>
  <c r="F82" i="8"/>
  <c r="F85" i="8"/>
  <c r="F77" i="8"/>
  <c r="F88" i="8"/>
  <c r="F80" i="8"/>
  <c r="F83" i="8"/>
  <c r="F86" i="8"/>
  <c r="F78" i="8"/>
  <c r="F58" i="8"/>
  <c r="F81" i="8"/>
  <c r="F64" i="8"/>
  <c r="F59" i="8"/>
  <c r="F62" i="8"/>
  <c r="F60" i="8"/>
  <c r="F55" i="8"/>
  <c r="F61" i="8"/>
  <c r="F50" i="8"/>
  <c r="F63" i="8"/>
  <c r="F53" i="8"/>
  <c r="F56" i="8"/>
  <c r="F51" i="8"/>
  <c r="F54" i="8"/>
  <c r="F57" i="8"/>
  <c r="F49" i="8"/>
  <c r="F52" i="8"/>
  <c r="G25" i="8"/>
  <c r="G75" i="8"/>
  <c r="G73" i="8"/>
  <c r="G72" i="8"/>
  <c r="G70" i="8"/>
  <c r="G68" i="8"/>
  <c r="G74" i="8"/>
  <c r="G66" i="8"/>
  <c r="H72" i="8"/>
  <c r="H75" i="8"/>
  <c r="H70" i="8"/>
  <c r="H73" i="8"/>
  <c r="H68" i="8"/>
  <c r="H74" i="8"/>
  <c r="H66" i="8"/>
  <c r="AL16" i="10"/>
  <c r="CA14" i="8" s="1"/>
  <c r="AL17" i="10"/>
  <c r="BZ14" i="8" s="1"/>
  <c r="T8" i="25"/>
  <c r="AO17" i="9" l="1"/>
  <c r="BZ88" i="8"/>
  <c r="BZ80" i="8"/>
  <c r="BZ83" i="8"/>
  <c r="BZ86" i="8"/>
  <c r="BZ78" i="8"/>
  <c r="BZ81" i="8"/>
  <c r="BZ84" i="8"/>
  <c r="BZ76" i="8"/>
  <c r="BZ79" i="8"/>
  <c r="BZ82" i="8"/>
  <c r="BZ62" i="8"/>
  <c r="BZ77" i="8"/>
  <c r="BZ63" i="8"/>
  <c r="BZ58" i="8"/>
  <c r="BZ61" i="8"/>
  <c r="BZ64" i="8"/>
  <c r="BZ85" i="8"/>
  <c r="BZ59" i="8"/>
  <c r="BZ51" i="8"/>
  <c r="BZ54" i="8"/>
  <c r="BZ60" i="8"/>
  <c r="BZ49" i="8"/>
  <c r="BZ52" i="8"/>
  <c r="BZ55" i="8"/>
  <c r="BZ50" i="8"/>
  <c r="BZ53" i="8"/>
  <c r="BZ57" i="8"/>
  <c r="BZ56" i="8"/>
  <c r="AE16" i="9"/>
  <c r="CA13" i="7" s="1"/>
  <c r="CA88" i="8"/>
  <c r="CA80" i="8"/>
  <c r="CA83" i="8"/>
  <c r="CA86" i="8"/>
  <c r="CA78" i="8"/>
  <c r="CA81" i="8"/>
  <c r="CA84" i="8"/>
  <c r="CA76" i="8"/>
  <c r="CA79" i="8"/>
  <c r="CA82" i="8"/>
  <c r="CA85" i="8"/>
  <c r="CA77" i="8"/>
  <c r="CA63" i="8"/>
  <c r="CA58" i="8"/>
  <c r="CA61" i="8"/>
  <c r="CA64" i="8"/>
  <c r="CA59" i="8"/>
  <c r="CA51" i="8"/>
  <c r="CA54" i="8"/>
  <c r="CA60" i="8"/>
  <c r="CA49" i="8"/>
  <c r="CA62" i="8"/>
  <c r="CA52" i="8"/>
  <c r="CA55" i="8"/>
  <c r="CA50" i="8"/>
  <c r="CA53" i="8"/>
  <c r="CA57" i="8"/>
  <c r="CA56" i="8"/>
  <c r="CA95" i="8"/>
  <c r="CA104" i="8"/>
  <c r="CA105" i="8"/>
  <c r="CA106" i="8"/>
  <c r="CA107" i="8"/>
  <c r="CA14" i="7"/>
  <c r="CA15" i="7"/>
  <c r="CA96" i="7"/>
  <c r="CA104" i="7"/>
  <c r="CA105" i="7"/>
  <c r="CA106" i="7"/>
  <c r="CA107" i="7"/>
  <c r="CA108" i="7"/>
  <c r="CA43" i="7" l="1"/>
  <c r="CA72" i="7"/>
  <c r="CA83" i="7"/>
  <c r="CA70" i="7"/>
  <c r="CA62" i="7"/>
  <c r="CA86" i="7"/>
  <c r="CA89" i="7"/>
  <c r="CA84" i="7"/>
  <c r="CA87" i="7"/>
  <c r="CA79" i="7"/>
  <c r="CA85" i="7"/>
  <c r="CA88" i="7"/>
  <c r="CA80" i="7"/>
  <c r="CA68" i="7"/>
  <c r="CA81" i="7"/>
  <c r="CA78" i="7"/>
  <c r="CA60" i="7"/>
  <c r="CA58" i="7"/>
  <c r="CA65" i="7"/>
  <c r="CA56" i="7"/>
  <c r="CA59" i="7"/>
  <c r="CA66" i="7"/>
  <c r="CA57" i="7"/>
  <c r="CA67" i="7"/>
  <c r="CA55" i="7"/>
  <c r="CA61" i="7"/>
  <c r="CA54" i="7"/>
  <c r="CA44" i="7"/>
  <c r="CA75" i="7"/>
  <c r="CA76" i="7"/>
  <c r="CA74" i="7"/>
  <c r="CA73" i="7"/>
  <c r="CA99" i="8"/>
  <c r="CA27" i="8"/>
  <c r="CA40" i="8"/>
  <c r="CA101" i="7"/>
  <c r="CA100" i="7"/>
  <c r="CA99" i="7"/>
  <c r="CA30" i="7"/>
  <c r="CA29" i="7"/>
  <c r="CA28" i="7"/>
  <c r="CA45" i="7"/>
  <c r="Q8" i="25"/>
  <c r="U8" i="25" l="1"/>
  <c r="F26" i="8" l="1"/>
  <c r="E26" i="8"/>
  <c r="D26" i="8"/>
  <c r="Z17" i="10"/>
  <c r="AB17" i="10" s="1"/>
  <c r="AD17" i="10" s="1"/>
  <c r="V27" i="36"/>
  <c r="V24" i="36"/>
  <c r="T8" i="10"/>
  <c r="Z31" i="10" l="1"/>
  <c r="AB31" i="10" s="1"/>
  <c r="AD31" i="10" s="1"/>
  <c r="Q12" i="35" l="1"/>
  <c r="Q13" i="35"/>
  <c r="Q14" i="35"/>
  <c r="E12" i="35"/>
  <c r="F12" i="35"/>
  <c r="G12" i="35"/>
  <c r="H12" i="35"/>
  <c r="I12" i="35"/>
  <c r="J12" i="35"/>
  <c r="K12" i="35"/>
  <c r="L12" i="35"/>
  <c r="M12" i="35"/>
  <c r="N12" i="35"/>
  <c r="O12" i="35"/>
  <c r="P12" i="35"/>
  <c r="E13" i="35"/>
  <c r="F13" i="35"/>
  <c r="G13" i="35"/>
  <c r="H13" i="35"/>
  <c r="I13" i="35"/>
  <c r="J13" i="35"/>
  <c r="K13" i="35"/>
  <c r="L13" i="35"/>
  <c r="M13" i="35"/>
  <c r="N13" i="35"/>
  <c r="O13" i="35"/>
  <c r="P13" i="35"/>
  <c r="E14" i="35"/>
  <c r="F14" i="35"/>
  <c r="G14" i="35"/>
  <c r="H14" i="35"/>
  <c r="I14" i="35"/>
  <c r="J14" i="35"/>
  <c r="K14" i="35"/>
  <c r="L14" i="35"/>
  <c r="M14" i="35"/>
  <c r="N14" i="35"/>
  <c r="O14" i="35"/>
  <c r="P14" i="35"/>
  <c r="E15" i="35"/>
  <c r="F15" i="35"/>
  <c r="G15" i="35"/>
  <c r="H15" i="35"/>
  <c r="D15" i="35"/>
  <c r="D14" i="35"/>
  <c r="D13" i="35"/>
  <c r="D12" i="35"/>
  <c r="E12" i="7"/>
  <c r="E27" i="7" s="1"/>
  <c r="F12" i="7"/>
  <c r="G12" i="7"/>
  <c r="H12" i="7"/>
  <c r="I12" i="7"/>
  <c r="J12" i="7"/>
  <c r="K12" i="7"/>
  <c r="L12" i="7"/>
  <c r="M12" i="7"/>
  <c r="N12" i="7"/>
  <c r="O12" i="7"/>
  <c r="P12" i="7"/>
  <c r="Q12" i="7"/>
  <c r="E13" i="7"/>
  <c r="E28" i="7" s="1"/>
  <c r="F13" i="7"/>
  <c r="G13" i="7"/>
  <c r="H13" i="7"/>
  <c r="I13" i="7"/>
  <c r="J13" i="7"/>
  <c r="K13" i="7"/>
  <c r="L13" i="7"/>
  <c r="M13" i="7"/>
  <c r="N13" i="7"/>
  <c r="O13" i="7"/>
  <c r="P13" i="7"/>
  <c r="Q13" i="7"/>
  <c r="E14" i="7"/>
  <c r="E29" i="7" s="1"/>
  <c r="F14" i="7"/>
  <c r="G14" i="7"/>
  <c r="H14" i="7"/>
  <c r="I14" i="7"/>
  <c r="J14" i="7"/>
  <c r="K14" i="7"/>
  <c r="L14" i="7"/>
  <c r="M14" i="7"/>
  <c r="N14" i="7"/>
  <c r="O14" i="7"/>
  <c r="P14" i="7"/>
  <c r="Q14" i="7"/>
  <c r="E15" i="7"/>
  <c r="E30" i="7" s="1"/>
  <c r="F15" i="7"/>
  <c r="G15" i="7"/>
  <c r="H15" i="7"/>
  <c r="D15" i="7"/>
  <c r="D30" i="7" s="1"/>
  <c r="D14" i="7"/>
  <c r="D29" i="7" s="1"/>
  <c r="D13" i="7"/>
  <c r="D28" i="7" s="1"/>
  <c r="D12" i="7"/>
  <c r="D27" i="7" s="1"/>
  <c r="I83" i="7" l="1"/>
  <c r="I70" i="7"/>
  <c r="I72" i="7"/>
  <c r="I62" i="7"/>
  <c r="F27" i="7"/>
  <c r="F82" i="7"/>
  <c r="F71" i="7"/>
  <c r="F69" i="7"/>
  <c r="F64" i="7"/>
  <c r="F63" i="7"/>
  <c r="L75" i="7"/>
  <c r="L74" i="7"/>
  <c r="L73" i="7"/>
  <c r="L76" i="7"/>
  <c r="K73" i="7"/>
  <c r="K74" i="7"/>
  <c r="K76" i="7"/>
  <c r="K75" i="7"/>
  <c r="H72" i="7"/>
  <c r="H70" i="7"/>
  <c r="H62" i="7"/>
  <c r="H83" i="7"/>
  <c r="J75" i="7"/>
  <c r="J76" i="7"/>
  <c r="J74" i="7"/>
  <c r="J73" i="7"/>
  <c r="G83" i="7"/>
  <c r="G70" i="7"/>
  <c r="G72" i="7"/>
  <c r="G62" i="7"/>
  <c r="I74" i="7"/>
  <c r="I76" i="7"/>
  <c r="I75" i="7"/>
  <c r="I73" i="7"/>
  <c r="F28" i="7"/>
  <c r="F83" i="7"/>
  <c r="F70" i="7"/>
  <c r="F62" i="7"/>
  <c r="F72" i="7"/>
  <c r="G82" i="7"/>
  <c r="G64" i="7"/>
  <c r="G63" i="7"/>
  <c r="G69" i="7"/>
  <c r="G71" i="7"/>
  <c r="H73" i="7"/>
  <c r="H76" i="7"/>
  <c r="H75" i="7"/>
  <c r="H74" i="7"/>
  <c r="G75" i="7"/>
  <c r="G76" i="7"/>
  <c r="G74" i="7"/>
  <c r="G73" i="7"/>
  <c r="Q82" i="7"/>
  <c r="Q71" i="7"/>
  <c r="Q69" i="7"/>
  <c r="Q63" i="7"/>
  <c r="Q64" i="7"/>
  <c r="F29" i="7"/>
  <c r="F75" i="7"/>
  <c r="F74" i="7"/>
  <c r="F73" i="7"/>
  <c r="F76" i="7"/>
  <c r="P82" i="7"/>
  <c r="P71" i="7"/>
  <c r="P63" i="7"/>
  <c r="P69" i="7"/>
  <c r="P64" i="7"/>
  <c r="M76" i="7"/>
  <c r="M75" i="7"/>
  <c r="M74" i="7"/>
  <c r="M73" i="7"/>
  <c r="O82" i="7"/>
  <c r="O71" i="7"/>
  <c r="O69" i="7"/>
  <c r="O64" i="7"/>
  <c r="O63" i="7"/>
  <c r="Q83" i="7"/>
  <c r="Q72" i="7"/>
  <c r="Q62" i="7"/>
  <c r="Q70" i="7"/>
  <c r="N82" i="7"/>
  <c r="N71" i="7"/>
  <c r="N63" i="7"/>
  <c r="N69" i="7"/>
  <c r="N64" i="7"/>
  <c r="J83" i="7"/>
  <c r="J70" i="7"/>
  <c r="J62" i="7"/>
  <c r="J72" i="7"/>
  <c r="F30" i="7"/>
  <c r="F85" i="7"/>
  <c r="F88" i="7"/>
  <c r="F86" i="7"/>
  <c r="F78" i="7"/>
  <c r="F89" i="7"/>
  <c r="F84" i="7"/>
  <c r="F61" i="7"/>
  <c r="F67" i="7"/>
  <c r="F80" i="7"/>
  <c r="F79" i="7"/>
  <c r="F81" i="7"/>
  <c r="F56" i="7"/>
  <c r="F87" i="7"/>
  <c r="F59" i="7"/>
  <c r="F65" i="7"/>
  <c r="F66" i="7"/>
  <c r="F54" i="7"/>
  <c r="F60" i="7"/>
  <c r="F57" i="7"/>
  <c r="F68" i="7"/>
  <c r="F58" i="7"/>
  <c r="F55" i="7"/>
  <c r="P83" i="7"/>
  <c r="P70" i="7"/>
  <c r="P72" i="7"/>
  <c r="P62" i="7"/>
  <c r="M82" i="7"/>
  <c r="M71" i="7"/>
  <c r="M69" i="7"/>
  <c r="M64" i="7"/>
  <c r="M63" i="7"/>
  <c r="O72" i="7"/>
  <c r="O83" i="7"/>
  <c r="O70" i="7"/>
  <c r="O62" i="7"/>
  <c r="L82" i="7"/>
  <c r="L71" i="7"/>
  <c r="L63" i="7"/>
  <c r="L64" i="7"/>
  <c r="L69" i="7"/>
  <c r="H85" i="7"/>
  <c r="H88" i="7"/>
  <c r="H80" i="7"/>
  <c r="H86" i="7"/>
  <c r="H89" i="7"/>
  <c r="H81" i="7"/>
  <c r="H84" i="7"/>
  <c r="H87" i="7"/>
  <c r="H79" i="7"/>
  <c r="H66" i="7"/>
  <c r="H67" i="7"/>
  <c r="H65" i="7"/>
  <c r="H78" i="7"/>
  <c r="H68" i="7"/>
  <c r="H59" i="7"/>
  <c r="H57" i="7"/>
  <c r="H60" i="7"/>
  <c r="H61" i="7"/>
  <c r="H56" i="7"/>
  <c r="H54" i="7"/>
  <c r="H58" i="7"/>
  <c r="H55" i="7"/>
  <c r="Q74" i="7"/>
  <c r="Q75" i="7"/>
  <c r="Q73" i="7"/>
  <c r="Q76" i="7"/>
  <c r="N70" i="7"/>
  <c r="N83" i="7"/>
  <c r="N72" i="7"/>
  <c r="N62" i="7"/>
  <c r="K82" i="7"/>
  <c r="K71" i="7"/>
  <c r="K64" i="7"/>
  <c r="K63" i="7"/>
  <c r="K69" i="7"/>
  <c r="P76" i="7"/>
  <c r="P74" i="7"/>
  <c r="P73" i="7"/>
  <c r="P75" i="7"/>
  <c r="M83" i="7"/>
  <c r="M72" i="7"/>
  <c r="M62" i="7"/>
  <c r="M70" i="7"/>
  <c r="J82" i="7"/>
  <c r="J69" i="7"/>
  <c r="J71" i="7"/>
  <c r="J64" i="7"/>
  <c r="J63" i="7"/>
  <c r="O75" i="7"/>
  <c r="O73" i="7"/>
  <c r="O76" i="7"/>
  <c r="O74" i="7"/>
  <c r="L83" i="7"/>
  <c r="L70" i="7"/>
  <c r="L62" i="7"/>
  <c r="L72" i="7"/>
  <c r="I82" i="7"/>
  <c r="I69" i="7"/>
  <c r="I71" i="7"/>
  <c r="I63" i="7"/>
  <c r="I64" i="7"/>
  <c r="G85" i="7"/>
  <c r="G88" i="7"/>
  <c r="G80" i="7"/>
  <c r="G86" i="7"/>
  <c r="G89" i="7"/>
  <c r="G84" i="7"/>
  <c r="G87" i="7"/>
  <c r="G79" i="7"/>
  <c r="G67" i="7"/>
  <c r="G81" i="7"/>
  <c r="G78" i="7"/>
  <c r="G68" i="7"/>
  <c r="G59" i="7"/>
  <c r="G65" i="7"/>
  <c r="G66" i="7"/>
  <c r="G57" i="7"/>
  <c r="G60" i="7"/>
  <c r="G56" i="7"/>
  <c r="G61" i="7"/>
  <c r="G54" i="7"/>
  <c r="G58" i="7"/>
  <c r="G55" i="7"/>
  <c r="N73" i="7"/>
  <c r="N74" i="7"/>
  <c r="N75" i="7"/>
  <c r="N76" i="7"/>
  <c r="K83" i="7"/>
  <c r="K70" i="7"/>
  <c r="K72" i="7"/>
  <c r="K62" i="7"/>
  <c r="H69" i="7"/>
  <c r="H64" i="7"/>
  <c r="H82" i="7"/>
  <c r="H63" i="7"/>
  <c r="H71" i="7"/>
  <c r="E96" i="7"/>
  <c r="F96" i="7"/>
  <c r="G96" i="7"/>
  <c r="H96" i="7"/>
  <c r="I96" i="7"/>
  <c r="J96" i="7"/>
  <c r="K96" i="7"/>
  <c r="L96" i="7"/>
  <c r="M96" i="7"/>
  <c r="N96" i="7"/>
  <c r="O96" i="7"/>
  <c r="P96" i="7"/>
  <c r="Q96" i="7"/>
  <c r="R96" i="7"/>
  <c r="S96" i="7"/>
  <c r="T96" i="7"/>
  <c r="U96" i="7"/>
  <c r="V96" i="7"/>
  <c r="W96" i="7"/>
  <c r="X96" i="7"/>
  <c r="Y96" i="7"/>
  <c r="Z96" i="7"/>
  <c r="AA96" i="7"/>
  <c r="AB96" i="7"/>
  <c r="AC96" i="7"/>
  <c r="AD96" i="7"/>
  <c r="AE96" i="7"/>
  <c r="AF96" i="7"/>
  <c r="AG96" i="7"/>
  <c r="AH96" i="7"/>
  <c r="AI96" i="7"/>
  <c r="AJ96" i="7"/>
  <c r="AK96" i="7"/>
  <c r="AL96" i="7"/>
  <c r="AM96" i="7"/>
  <c r="AN96" i="7"/>
  <c r="AO96" i="7"/>
  <c r="AP96" i="7"/>
  <c r="AQ96" i="7"/>
  <c r="AR96" i="7"/>
  <c r="AS96" i="7"/>
  <c r="AT96" i="7"/>
  <c r="AU96" i="7"/>
  <c r="AV96" i="7"/>
  <c r="AW96" i="7"/>
  <c r="AX96" i="7"/>
  <c r="AY96" i="7"/>
  <c r="AZ96" i="7"/>
  <c r="BA96" i="7"/>
  <c r="BB96" i="7"/>
  <c r="BC96" i="7"/>
  <c r="BD96" i="7"/>
  <c r="BE96" i="7"/>
  <c r="BF96" i="7"/>
  <c r="BG96" i="7"/>
  <c r="BH96" i="7"/>
  <c r="BI96" i="7"/>
  <c r="BJ96" i="7"/>
  <c r="BK96" i="7"/>
  <c r="BL96" i="7"/>
  <c r="BM96" i="7"/>
  <c r="BN96" i="7"/>
  <c r="BO96" i="7"/>
  <c r="BP96" i="7"/>
  <c r="BQ96" i="7"/>
  <c r="BR96" i="7"/>
  <c r="BS96" i="7"/>
  <c r="BT96" i="7"/>
  <c r="BU96" i="7"/>
  <c r="BV96" i="7"/>
  <c r="BW96" i="7"/>
  <c r="BX96" i="7"/>
  <c r="BY96" i="7"/>
  <c r="BZ96" i="7"/>
  <c r="D96" i="7"/>
  <c r="E95" i="8"/>
  <c r="F95" i="8"/>
  <c r="G95" i="8"/>
  <c r="H95" i="8"/>
  <c r="I95" i="8"/>
  <c r="J95" i="8"/>
  <c r="K95" i="8"/>
  <c r="L95" i="8"/>
  <c r="M95" i="8"/>
  <c r="N95" i="8"/>
  <c r="O95" i="8"/>
  <c r="P95" i="8"/>
  <c r="Q95" i="8"/>
  <c r="R95" i="8"/>
  <c r="S95" i="8"/>
  <c r="T95" i="8"/>
  <c r="U95" i="8"/>
  <c r="V95" i="8"/>
  <c r="W95" i="8"/>
  <c r="X95" i="8"/>
  <c r="Y95" i="8"/>
  <c r="Z95" i="8"/>
  <c r="AA95" i="8"/>
  <c r="AB95" i="8"/>
  <c r="AC95" i="8"/>
  <c r="AD95" i="8"/>
  <c r="AE95" i="8"/>
  <c r="AF95" i="8"/>
  <c r="AG95" i="8"/>
  <c r="AH95" i="8"/>
  <c r="AI95" i="8"/>
  <c r="AJ95" i="8"/>
  <c r="AK95" i="8"/>
  <c r="AL95" i="8"/>
  <c r="AM95" i="8"/>
  <c r="AN95" i="8"/>
  <c r="AO95" i="8"/>
  <c r="AP95" i="8"/>
  <c r="AQ95" i="8"/>
  <c r="AR95" i="8"/>
  <c r="AS95" i="8"/>
  <c r="AT95" i="8"/>
  <c r="AU95" i="8"/>
  <c r="AV95" i="8"/>
  <c r="AW95" i="8"/>
  <c r="AX95" i="8"/>
  <c r="AY95" i="8"/>
  <c r="AZ95" i="8"/>
  <c r="BA95" i="8"/>
  <c r="BB95" i="8"/>
  <c r="BC95" i="8"/>
  <c r="BD95" i="8"/>
  <c r="BE95" i="8"/>
  <c r="BF95" i="8"/>
  <c r="BG95" i="8"/>
  <c r="BH95" i="8"/>
  <c r="BI95" i="8"/>
  <c r="BJ95" i="8"/>
  <c r="BK95" i="8"/>
  <c r="BL95" i="8"/>
  <c r="BM95" i="8"/>
  <c r="BN95" i="8"/>
  <c r="BO95" i="8"/>
  <c r="BP95" i="8"/>
  <c r="BQ95" i="8"/>
  <c r="BR95" i="8"/>
  <c r="BS95" i="8"/>
  <c r="BT95" i="8"/>
  <c r="BU95" i="8"/>
  <c r="BV95" i="8"/>
  <c r="BW95" i="8"/>
  <c r="BX95" i="8"/>
  <c r="BY95" i="8"/>
  <c r="BZ95" i="8"/>
  <c r="D95" i="8"/>
  <c r="E95" i="35"/>
  <c r="F95" i="35"/>
  <c r="G95" i="35"/>
  <c r="H95" i="35"/>
  <c r="I95" i="35"/>
  <c r="J95" i="35"/>
  <c r="K95" i="35"/>
  <c r="L95" i="35"/>
  <c r="M95" i="35"/>
  <c r="N95" i="35"/>
  <c r="O95" i="35"/>
  <c r="P95" i="35"/>
  <c r="Q95" i="35"/>
  <c r="R95" i="35"/>
  <c r="S95" i="35"/>
  <c r="T95" i="35"/>
  <c r="U95" i="35"/>
  <c r="V95" i="35"/>
  <c r="W95" i="35"/>
  <c r="X95" i="35"/>
  <c r="Y95" i="35"/>
  <c r="Z95" i="35"/>
  <c r="AA95" i="35"/>
  <c r="AB95" i="35"/>
  <c r="AC95" i="35"/>
  <c r="AD95" i="35"/>
  <c r="AE95" i="35"/>
  <c r="AF95" i="35"/>
  <c r="AG95" i="35"/>
  <c r="AH95" i="35"/>
  <c r="AI95" i="35"/>
  <c r="AJ95" i="35"/>
  <c r="AK95" i="35"/>
  <c r="AL95" i="35"/>
  <c r="AM95" i="35"/>
  <c r="AN95" i="35"/>
  <c r="AO95" i="35"/>
  <c r="AP95" i="35"/>
  <c r="AQ95" i="35"/>
  <c r="AR95" i="35"/>
  <c r="AS95" i="35"/>
  <c r="AT95" i="35"/>
  <c r="AU95" i="35"/>
  <c r="AV95" i="35"/>
  <c r="AW95" i="35"/>
  <c r="AX95" i="35"/>
  <c r="AY95" i="35"/>
  <c r="AZ95" i="35"/>
  <c r="BA95" i="35"/>
  <c r="BB95" i="35"/>
  <c r="BC95" i="35"/>
  <c r="BD95" i="35"/>
  <c r="BE95" i="35"/>
  <c r="BF95" i="35"/>
  <c r="BG95" i="35"/>
  <c r="BH95" i="35"/>
  <c r="BI95" i="35"/>
  <c r="BJ95" i="35"/>
  <c r="BK95" i="35"/>
  <c r="BL95" i="35"/>
  <c r="BM95" i="35"/>
  <c r="BN95" i="35"/>
  <c r="BO95" i="35"/>
  <c r="BP95" i="35"/>
  <c r="BQ95" i="35"/>
  <c r="BR95" i="35"/>
  <c r="BS95" i="35"/>
  <c r="BT95" i="35"/>
  <c r="BU95" i="35"/>
  <c r="BV95" i="35"/>
  <c r="BW95" i="35"/>
  <c r="BX95" i="35"/>
  <c r="D95" i="35"/>
  <c r="O95" i="37"/>
  <c r="P95" i="37"/>
  <c r="Q95" i="37"/>
  <c r="R95" i="37"/>
  <c r="S95" i="37"/>
  <c r="T95" i="37"/>
  <c r="U95" i="37"/>
  <c r="V95" i="37"/>
  <c r="W95" i="37"/>
  <c r="X95" i="37"/>
  <c r="Y95" i="37"/>
  <c r="Z95" i="37"/>
  <c r="AA95" i="37"/>
  <c r="AB95" i="37"/>
  <c r="AC95" i="37"/>
  <c r="AD95" i="37"/>
  <c r="AE95" i="37"/>
  <c r="AF95" i="37"/>
  <c r="AG95" i="37"/>
  <c r="AH95" i="37"/>
  <c r="AI95" i="37"/>
  <c r="AJ95" i="37"/>
  <c r="AK95" i="37"/>
  <c r="AL95" i="37"/>
  <c r="AM95" i="37"/>
  <c r="AN95" i="37"/>
  <c r="AO95" i="37"/>
  <c r="AP95" i="37"/>
  <c r="AQ95" i="37"/>
  <c r="AR95" i="37"/>
  <c r="AS95" i="37"/>
  <c r="AT95" i="37"/>
  <c r="AU95" i="37"/>
  <c r="AV95" i="37"/>
  <c r="AW95" i="37"/>
  <c r="AX95" i="37"/>
  <c r="AY95" i="37"/>
  <c r="AZ95" i="37"/>
  <c r="BA95" i="37"/>
  <c r="BB95" i="37"/>
  <c r="BC95" i="37"/>
  <c r="BD95" i="37"/>
  <c r="BE95" i="37"/>
  <c r="BF95" i="37"/>
  <c r="BG95" i="37"/>
  <c r="BH95" i="37"/>
  <c r="BI95" i="37"/>
  <c r="BJ95" i="37"/>
  <c r="BK95" i="37"/>
  <c r="BL95" i="37"/>
  <c r="BM95" i="37"/>
  <c r="BN95" i="37"/>
  <c r="BO95" i="37"/>
  <c r="BP95" i="37"/>
  <c r="BQ95" i="37"/>
  <c r="BR95" i="37"/>
  <c r="BS95" i="37"/>
  <c r="BT95" i="37"/>
  <c r="BU95" i="37"/>
  <c r="BV95" i="37"/>
  <c r="BW95" i="37"/>
  <c r="E95" i="37"/>
  <c r="F95" i="37"/>
  <c r="G95" i="37"/>
  <c r="H95" i="37"/>
  <c r="I95" i="37"/>
  <c r="J95" i="37"/>
  <c r="K95" i="37"/>
  <c r="L95" i="37"/>
  <c r="M95" i="37"/>
  <c r="N95" i="37"/>
  <c r="D95" i="37"/>
  <c r="X103" i="37"/>
  <c r="Y103" i="37"/>
  <c r="Z103" i="37"/>
  <c r="AA103" i="37"/>
  <c r="AB103" i="37"/>
  <c r="AC103" i="37"/>
  <c r="AD103" i="37"/>
  <c r="AE103" i="37"/>
  <c r="AF103" i="37"/>
  <c r="AG103" i="37"/>
  <c r="AH103" i="37"/>
  <c r="AI103" i="37"/>
  <c r="AJ103" i="37"/>
  <c r="AK103" i="37"/>
  <c r="AL103" i="37"/>
  <c r="AM103" i="37"/>
  <c r="AN103" i="37"/>
  <c r="AO103" i="37"/>
  <c r="AP103" i="37"/>
  <c r="AQ103" i="37"/>
  <c r="AR103" i="37"/>
  <c r="AS103" i="37"/>
  <c r="AT103" i="37"/>
  <c r="AU103" i="37"/>
  <c r="AV103" i="37"/>
  <c r="AW103" i="37"/>
  <c r="AX103" i="37"/>
  <c r="AY103" i="37"/>
  <c r="AZ103" i="37"/>
  <c r="BA103" i="37"/>
  <c r="BB103" i="37"/>
  <c r="BC103" i="37"/>
  <c r="BD103" i="37"/>
  <c r="BE103" i="37"/>
  <c r="BF103" i="37"/>
  <c r="BG103" i="37"/>
  <c r="BH103" i="37"/>
  <c r="BI103" i="37"/>
  <c r="BJ103" i="37"/>
  <c r="BK103" i="37"/>
  <c r="BL103" i="37"/>
  <c r="BM103" i="37"/>
  <c r="BN103" i="37"/>
  <c r="BO103" i="37"/>
  <c r="BP103" i="37"/>
  <c r="BQ103" i="37"/>
  <c r="BR103" i="37"/>
  <c r="BS103" i="37"/>
  <c r="BT103" i="37"/>
  <c r="BU103" i="37"/>
  <c r="BV103" i="37"/>
  <c r="BW103" i="37"/>
  <c r="X104" i="37"/>
  <c r="Y104" i="37"/>
  <c r="Z104" i="37"/>
  <c r="AA104" i="37"/>
  <c r="AB104" i="37"/>
  <c r="AC104" i="37"/>
  <c r="AD104" i="37"/>
  <c r="AE104" i="37"/>
  <c r="AF104" i="37"/>
  <c r="AG104" i="37"/>
  <c r="AH104" i="37"/>
  <c r="AI104" i="37"/>
  <c r="AJ104" i="37"/>
  <c r="AK104" i="37"/>
  <c r="AL104" i="37"/>
  <c r="AM104" i="37"/>
  <c r="AN104" i="37"/>
  <c r="AO104" i="37"/>
  <c r="AP104" i="37"/>
  <c r="AQ104" i="37"/>
  <c r="AR104" i="37"/>
  <c r="AS104" i="37"/>
  <c r="AT104" i="37"/>
  <c r="AU104" i="37"/>
  <c r="AV104" i="37"/>
  <c r="AW104" i="37"/>
  <c r="AX104" i="37"/>
  <c r="AY104" i="37"/>
  <c r="AZ104" i="37"/>
  <c r="BA104" i="37"/>
  <c r="BB104" i="37"/>
  <c r="BC104" i="37"/>
  <c r="BD104" i="37"/>
  <c r="BE104" i="37"/>
  <c r="BF104" i="37"/>
  <c r="BG104" i="37"/>
  <c r="BH104" i="37"/>
  <c r="BI104" i="37"/>
  <c r="BJ104" i="37"/>
  <c r="BK104" i="37"/>
  <c r="BL104" i="37"/>
  <c r="BM104" i="37"/>
  <c r="BN104" i="37"/>
  <c r="BO104" i="37"/>
  <c r="BP104" i="37"/>
  <c r="BQ104" i="37"/>
  <c r="BR104" i="37"/>
  <c r="BS104" i="37"/>
  <c r="BT104" i="37"/>
  <c r="BU104" i="37"/>
  <c r="BV104" i="37"/>
  <c r="BW104" i="37"/>
  <c r="X105" i="37"/>
  <c r="Y105" i="37"/>
  <c r="Z105" i="37"/>
  <c r="AA105" i="37"/>
  <c r="AB105" i="37"/>
  <c r="AC105" i="37"/>
  <c r="AD105" i="37"/>
  <c r="AE105" i="37"/>
  <c r="AF105" i="37"/>
  <c r="AG105" i="37"/>
  <c r="AH105" i="37"/>
  <c r="AI105" i="37"/>
  <c r="AJ105" i="37"/>
  <c r="AK105" i="37"/>
  <c r="AL105" i="37"/>
  <c r="AM105" i="37"/>
  <c r="AN105" i="37"/>
  <c r="AO105" i="37"/>
  <c r="AP105" i="37"/>
  <c r="AQ105" i="37"/>
  <c r="AR105" i="37"/>
  <c r="AS105" i="37"/>
  <c r="AT105" i="37"/>
  <c r="AU105" i="37"/>
  <c r="AV105" i="37"/>
  <c r="AW105" i="37"/>
  <c r="AX105" i="37"/>
  <c r="AY105" i="37"/>
  <c r="AZ105" i="37"/>
  <c r="BA105" i="37"/>
  <c r="BB105" i="37"/>
  <c r="BC105" i="37"/>
  <c r="BD105" i="37"/>
  <c r="BE105" i="37"/>
  <c r="BF105" i="37"/>
  <c r="BG105" i="37"/>
  <c r="BH105" i="37"/>
  <c r="BI105" i="37"/>
  <c r="BJ105" i="37"/>
  <c r="BK105" i="37"/>
  <c r="BL105" i="37"/>
  <c r="BM105" i="37"/>
  <c r="BN105" i="37"/>
  <c r="BO105" i="37"/>
  <c r="BP105" i="37"/>
  <c r="BQ105" i="37"/>
  <c r="BR105" i="37"/>
  <c r="BS105" i="37"/>
  <c r="BT105" i="37"/>
  <c r="BU105" i="37"/>
  <c r="BV105" i="37"/>
  <c r="BW105" i="37"/>
  <c r="X106" i="37"/>
  <c r="Y106" i="37"/>
  <c r="Z106" i="37"/>
  <c r="AA106" i="37"/>
  <c r="AB106" i="37"/>
  <c r="AC106" i="37"/>
  <c r="AD106" i="37"/>
  <c r="AE106" i="37"/>
  <c r="AF106" i="37"/>
  <c r="AG106" i="37"/>
  <c r="AH106" i="37"/>
  <c r="AI106" i="37"/>
  <c r="AJ106" i="37"/>
  <c r="AK106" i="37"/>
  <c r="AL106" i="37"/>
  <c r="AM106" i="37"/>
  <c r="AN106" i="37"/>
  <c r="AO106" i="37"/>
  <c r="AP106" i="37"/>
  <c r="AQ106" i="37"/>
  <c r="AR106" i="37"/>
  <c r="AS106" i="37"/>
  <c r="AT106" i="37"/>
  <c r="AU106" i="37"/>
  <c r="AV106" i="37"/>
  <c r="AW106" i="37"/>
  <c r="AX106" i="37"/>
  <c r="AY106" i="37"/>
  <c r="AZ106" i="37"/>
  <c r="BA106" i="37"/>
  <c r="BB106" i="37"/>
  <c r="BC106" i="37"/>
  <c r="BD106" i="37"/>
  <c r="BE106" i="37"/>
  <c r="BF106" i="37"/>
  <c r="BG106" i="37"/>
  <c r="BH106" i="37"/>
  <c r="BI106" i="37"/>
  <c r="BJ106" i="37"/>
  <c r="BK106" i="37"/>
  <c r="BL106" i="37"/>
  <c r="BM106" i="37"/>
  <c r="BN106" i="37"/>
  <c r="BO106" i="37"/>
  <c r="BP106" i="37"/>
  <c r="BQ106" i="37"/>
  <c r="BR106" i="37"/>
  <c r="BS106" i="37"/>
  <c r="BT106" i="37"/>
  <c r="BU106" i="37"/>
  <c r="BV106" i="37"/>
  <c r="BW106" i="37"/>
  <c r="J103" i="37"/>
  <c r="K103" i="37"/>
  <c r="L103" i="37"/>
  <c r="M103" i="37"/>
  <c r="N103" i="37"/>
  <c r="O103" i="37"/>
  <c r="P103" i="37"/>
  <c r="Q103" i="37"/>
  <c r="R103" i="37"/>
  <c r="S103" i="37"/>
  <c r="T103" i="37"/>
  <c r="U103" i="37"/>
  <c r="V103" i="37"/>
  <c r="W103" i="37"/>
  <c r="J104" i="37"/>
  <c r="K104" i="37"/>
  <c r="L104" i="37"/>
  <c r="M104" i="37"/>
  <c r="N104" i="37"/>
  <c r="O104" i="37"/>
  <c r="P104" i="37"/>
  <c r="Q104" i="37"/>
  <c r="R104" i="37"/>
  <c r="S104" i="37"/>
  <c r="T104" i="37"/>
  <c r="U104" i="37"/>
  <c r="V104" i="37"/>
  <c r="W104" i="37"/>
  <c r="J105" i="37"/>
  <c r="K105" i="37"/>
  <c r="L105" i="37"/>
  <c r="M105" i="37"/>
  <c r="N105" i="37"/>
  <c r="O105" i="37"/>
  <c r="P105" i="37"/>
  <c r="Q105" i="37"/>
  <c r="R105" i="37"/>
  <c r="S105" i="37"/>
  <c r="T105" i="37"/>
  <c r="U105" i="37"/>
  <c r="V105" i="37"/>
  <c r="W105" i="37"/>
  <c r="J106" i="37"/>
  <c r="K106" i="37"/>
  <c r="L106" i="37"/>
  <c r="M106" i="37"/>
  <c r="N106" i="37"/>
  <c r="O106" i="37"/>
  <c r="P106" i="37"/>
  <c r="Q106" i="37"/>
  <c r="R106" i="37"/>
  <c r="S106" i="37"/>
  <c r="T106" i="37"/>
  <c r="U106" i="37"/>
  <c r="V106" i="37"/>
  <c r="W106" i="37"/>
  <c r="E103" i="37"/>
  <c r="F103" i="37"/>
  <c r="G103" i="37"/>
  <c r="H103" i="37"/>
  <c r="I103" i="37"/>
  <c r="I104" i="37"/>
  <c r="I105" i="37"/>
  <c r="I106" i="37"/>
  <c r="D103" i="37"/>
  <c r="E104" i="8" l="1"/>
  <c r="F104" i="8"/>
  <c r="G104" i="8"/>
  <c r="H104" i="8"/>
  <c r="I104" i="8"/>
  <c r="J104" i="8"/>
  <c r="K104" i="8"/>
  <c r="L104" i="8"/>
  <c r="M104" i="8"/>
  <c r="N104" i="8"/>
  <c r="O104" i="8"/>
  <c r="P104" i="8"/>
  <c r="Q104" i="8"/>
  <c r="R104" i="8"/>
  <c r="S104" i="8"/>
  <c r="T104" i="8"/>
  <c r="U104" i="8"/>
  <c r="V104" i="8"/>
  <c r="W104" i="8"/>
  <c r="X104" i="8"/>
  <c r="Y104" i="8"/>
  <c r="Z104" i="8"/>
  <c r="AA104" i="8"/>
  <c r="AB104" i="8"/>
  <c r="AC104" i="8"/>
  <c r="AD104" i="8"/>
  <c r="AE104" i="8"/>
  <c r="AF104" i="8"/>
  <c r="AG104" i="8"/>
  <c r="AH104" i="8"/>
  <c r="AI104" i="8"/>
  <c r="AJ104" i="8"/>
  <c r="AK104" i="8"/>
  <c r="AL104" i="8"/>
  <c r="AM104" i="8"/>
  <c r="AN104" i="8"/>
  <c r="AO104" i="8"/>
  <c r="AP104" i="8"/>
  <c r="AQ104" i="8"/>
  <c r="AR104" i="8"/>
  <c r="AS104" i="8"/>
  <c r="AT104" i="8"/>
  <c r="AU104" i="8"/>
  <c r="AV104" i="8"/>
  <c r="AW104" i="8"/>
  <c r="AX104" i="8"/>
  <c r="AY104" i="8"/>
  <c r="AZ104" i="8"/>
  <c r="BA104" i="8"/>
  <c r="BB104" i="8"/>
  <c r="BC104" i="8"/>
  <c r="BD104" i="8"/>
  <c r="BE104" i="8"/>
  <c r="BF104" i="8"/>
  <c r="BG104" i="8"/>
  <c r="BH104" i="8"/>
  <c r="BI104" i="8"/>
  <c r="BJ104" i="8"/>
  <c r="BK104" i="8"/>
  <c r="BL104" i="8"/>
  <c r="BM104" i="8"/>
  <c r="BN104" i="8"/>
  <c r="BO104" i="8"/>
  <c r="BP104" i="8"/>
  <c r="BQ104" i="8"/>
  <c r="BR104" i="8"/>
  <c r="BS104" i="8"/>
  <c r="BT104" i="8"/>
  <c r="BU104" i="8"/>
  <c r="BV104" i="8"/>
  <c r="BW104" i="8"/>
  <c r="BX104" i="8"/>
  <c r="BY104" i="8"/>
  <c r="BZ104" i="8"/>
  <c r="I105" i="8"/>
  <c r="J105" i="8"/>
  <c r="K105" i="8"/>
  <c r="L105" i="8"/>
  <c r="M105" i="8"/>
  <c r="N105" i="8"/>
  <c r="O105" i="8"/>
  <c r="P105" i="8"/>
  <c r="Q105" i="8"/>
  <c r="R105" i="8"/>
  <c r="S105" i="8"/>
  <c r="T105" i="8"/>
  <c r="U105" i="8"/>
  <c r="V105" i="8"/>
  <c r="W105" i="8"/>
  <c r="X105" i="8"/>
  <c r="Y105" i="8"/>
  <c r="Z105" i="8"/>
  <c r="AA105" i="8"/>
  <c r="AB105" i="8"/>
  <c r="AC105" i="8"/>
  <c r="AD105" i="8"/>
  <c r="AE105" i="8"/>
  <c r="AF105" i="8"/>
  <c r="AG105" i="8"/>
  <c r="AH105" i="8"/>
  <c r="AI105" i="8"/>
  <c r="AJ105" i="8"/>
  <c r="AK105" i="8"/>
  <c r="AL105" i="8"/>
  <c r="AM105" i="8"/>
  <c r="AN105" i="8"/>
  <c r="AO105" i="8"/>
  <c r="AP105" i="8"/>
  <c r="AQ105" i="8"/>
  <c r="AR105" i="8"/>
  <c r="AS105" i="8"/>
  <c r="AT105" i="8"/>
  <c r="AU105" i="8"/>
  <c r="AV105" i="8"/>
  <c r="AW105" i="8"/>
  <c r="AX105" i="8"/>
  <c r="AY105" i="8"/>
  <c r="AZ105" i="8"/>
  <c r="BA105" i="8"/>
  <c r="BB105" i="8"/>
  <c r="BC105" i="8"/>
  <c r="BD105" i="8"/>
  <c r="BE105" i="8"/>
  <c r="BF105" i="8"/>
  <c r="BG105" i="8"/>
  <c r="BH105" i="8"/>
  <c r="BI105" i="8"/>
  <c r="BJ105" i="8"/>
  <c r="BK105" i="8"/>
  <c r="BL105" i="8"/>
  <c r="BM105" i="8"/>
  <c r="BN105" i="8"/>
  <c r="BO105" i="8"/>
  <c r="BP105" i="8"/>
  <c r="BQ105" i="8"/>
  <c r="BR105" i="8"/>
  <c r="BS105" i="8"/>
  <c r="BT105" i="8"/>
  <c r="BU105" i="8"/>
  <c r="BV105" i="8"/>
  <c r="BW105" i="8"/>
  <c r="BX105" i="8"/>
  <c r="BY105" i="8"/>
  <c r="BZ105" i="8"/>
  <c r="I106" i="8"/>
  <c r="J106" i="8"/>
  <c r="K106" i="8"/>
  <c r="L106" i="8"/>
  <c r="M106" i="8"/>
  <c r="N106" i="8"/>
  <c r="O106" i="8"/>
  <c r="P106" i="8"/>
  <c r="Q106" i="8"/>
  <c r="R106" i="8"/>
  <c r="S106" i="8"/>
  <c r="T106" i="8"/>
  <c r="U106" i="8"/>
  <c r="V106" i="8"/>
  <c r="W106" i="8"/>
  <c r="X106" i="8"/>
  <c r="Y106" i="8"/>
  <c r="Z106" i="8"/>
  <c r="AA106" i="8"/>
  <c r="AB106" i="8"/>
  <c r="AC106" i="8"/>
  <c r="AD106" i="8"/>
  <c r="AE106" i="8"/>
  <c r="AF106" i="8"/>
  <c r="AG106" i="8"/>
  <c r="AH106" i="8"/>
  <c r="AI106" i="8"/>
  <c r="AJ106" i="8"/>
  <c r="AK106" i="8"/>
  <c r="AL106" i="8"/>
  <c r="AM106" i="8"/>
  <c r="AN106" i="8"/>
  <c r="AO106" i="8"/>
  <c r="AP106" i="8"/>
  <c r="AQ106" i="8"/>
  <c r="AR106" i="8"/>
  <c r="AS106" i="8"/>
  <c r="AT106" i="8"/>
  <c r="AU106" i="8"/>
  <c r="AV106" i="8"/>
  <c r="AW106" i="8"/>
  <c r="AX106" i="8"/>
  <c r="AY106" i="8"/>
  <c r="AZ106" i="8"/>
  <c r="BA106" i="8"/>
  <c r="BB106" i="8"/>
  <c r="BC106" i="8"/>
  <c r="BD106" i="8"/>
  <c r="BE106" i="8"/>
  <c r="BF106" i="8"/>
  <c r="BG106" i="8"/>
  <c r="BH106" i="8"/>
  <c r="BI106" i="8"/>
  <c r="BJ106" i="8"/>
  <c r="BK106" i="8"/>
  <c r="BL106" i="8"/>
  <c r="BM106" i="8"/>
  <c r="BN106" i="8"/>
  <c r="BO106" i="8"/>
  <c r="BP106" i="8"/>
  <c r="BQ106" i="8"/>
  <c r="BR106" i="8"/>
  <c r="BS106" i="8"/>
  <c r="BT106" i="8"/>
  <c r="BU106" i="8"/>
  <c r="BV106" i="8"/>
  <c r="BW106" i="8"/>
  <c r="BX106" i="8"/>
  <c r="BY106" i="8"/>
  <c r="BZ106" i="8"/>
  <c r="I107" i="8"/>
  <c r="J107" i="8"/>
  <c r="K107" i="8"/>
  <c r="L107" i="8"/>
  <c r="M107" i="8"/>
  <c r="N107" i="8"/>
  <c r="O107" i="8"/>
  <c r="P107" i="8"/>
  <c r="Q107" i="8"/>
  <c r="R107" i="8"/>
  <c r="S107" i="8"/>
  <c r="T107" i="8"/>
  <c r="U107" i="8"/>
  <c r="V107" i="8"/>
  <c r="W107" i="8"/>
  <c r="X107" i="8"/>
  <c r="Y107" i="8"/>
  <c r="Z107" i="8"/>
  <c r="AA107" i="8"/>
  <c r="AB107" i="8"/>
  <c r="AC107" i="8"/>
  <c r="AD107" i="8"/>
  <c r="AE107" i="8"/>
  <c r="AF107" i="8"/>
  <c r="AG107" i="8"/>
  <c r="AH107" i="8"/>
  <c r="AI107" i="8"/>
  <c r="AJ107" i="8"/>
  <c r="AK107" i="8"/>
  <c r="AL107" i="8"/>
  <c r="AM107" i="8"/>
  <c r="AN107" i="8"/>
  <c r="AO107" i="8"/>
  <c r="AP107" i="8"/>
  <c r="AQ107" i="8"/>
  <c r="AR107" i="8"/>
  <c r="AS107" i="8"/>
  <c r="AT107" i="8"/>
  <c r="AU107" i="8"/>
  <c r="AV107" i="8"/>
  <c r="AW107" i="8"/>
  <c r="AX107" i="8"/>
  <c r="AY107" i="8"/>
  <c r="AZ107" i="8"/>
  <c r="BA107" i="8"/>
  <c r="BB107" i="8"/>
  <c r="BC107" i="8"/>
  <c r="BD107" i="8"/>
  <c r="BE107" i="8"/>
  <c r="BF107" i="8"/>
  <c r="BG107" i="8"/>
  <c r="BH107" i="8"/>
  <c r="BI107" i="8"/>
  <c r="BJ107" i="8"/>
  <c r="BK107" i="8"/>
  <c r="BL107" i="8"/>
  <c r="BM107" i="8"/>
  <c r="BN107" i="8"/>
  <c r="BO107" i="8"/>
  <c r="BP107" i="8"/>
  <c r="BQ107" i="8"/>
  <c r="BR107" i="8"/>
  <c r="BS107" i="8"/>
  <c r="BT107" i="8"/>
  <c r="BU107" i="8"/>
  <c r="BV107" i="8"/>
  <c r="BW107" i="8"/>
  <c r="BX107" i="8"/>
  <c r="BY107" i="8"/>
  <c r="BZ107" i="8"/>
  <c r="D104" i="8"/>
  <c r="T104" i="7"/>
  <c r="U104" i="7"/>
  <c r="V104" i="7"/>
  <c r="W104" i="7"/>
  <c r="X104" i="7"/>
  <c r="Y104" i="7"/>
  <c r="Z104" i="7"/>
  <c r="AA104" i="7"/>
  <c r="AB104" i="7"/>
  <c r="AC104" i="7"/>
  <c r="AD104" i="7"/>
  <c r="AE104" i="7"/>
  <c r="AF104" i="7"/>
  <c r="AG104" i="7"/>
  <c r="AH104" i="7"/>
  <c r="AI104" i="7"/>
  <c r="AJ104" i="7"/>
  <c r="AK104" i="7"/>
  <c r="AL104" i="7"/>
  <c r="AM104" i="7"/>
  <c r="AN104" i="7"/>
  <c r="AO104" i="7"/>
  <c r="AP104" i="7"/>
  <c r="AQ104" i="7"/>
  <c r="AR104" i="7"/>
  <c r="AS104" i="7"/>
  <c r="AT104" i="7"/>
  <c r="AU104" i="7"/>
  <c r="AV104" i="7"/>
  <c r="AW104" i="7"/>
  <c r="AX104" i="7"/>
  <c r="AY104" i="7"/>
  <c r="AZ104" i="7"/>
  <c r="BA104" i="7"/>
  <c r="BB104" i="7"/>
  <c r="BC104" i="7"/>
  <c r="BD104" i="7"/>
  <c r="BE104" i="7"/>
  <c r="BF104" i="7"/>
  <c r="BG104" i="7"/>
  <c r="BH104" i="7"/>
  <c r="BI104" i="7"/>
  <c r="BJ104" i="7"/>
  <c r="BK104" i="7"/>
  <c r="BL104" i="7"/>
  <c r="BM104" i="7"/>
  <c r="BN104" i="7"/>
  <c r="BO104" i="7"/>
  <c r="BP104" i="7"/>
  <c r="BQ104" i="7"/>
  <c r="BR104" i="7"/>
  <c r="BS104" i="7"/>
  <c r="BT104" i="7"/>
  <c r="BU104" i="7"/>
  <c r="BV104" i="7"/>
  <c r="BW104" i="7"/>
  <c r="BX104" i="7"/>
  <c r="BY104" i="7"/>
  <c r="BZ104" i="7"/>
  <c r="T105" i="7"/>
  <c r="U105" i="7"/>
  <c r="V105" i="7"/>
  <c r="W105" i="7"/>
  <c r="X105" i="7"/>
  <c r="Y105" i="7"/>
  <c r="Z105" i="7"/>
  <c r="AA105" i="7"/>
  <c r="AB105" i="7"/>
  <c r="AC105" i="7"/>
  <c r="AD105" i="7"/>
  <c r="AE105" i="7"/>
  <c r="AF105" i="7"/>
  <c r="AG105" i="7"/>
  <c r="AH105" i="7"/>
  <c r="AI105" i="7"/>
  <c r="AJ105" i="7"/>
  <c r="AK105" i="7"/>
  <c r="AL105" i="7"/>
  <c r="AM105" i="7"/>
  <c r="AN105" i="7"/>
  <c r="AO105" i="7"/>
  <c r="AP105" i="7"/>
  <c r="AQ105" i="7"/>
  <c r="AR105" i="7"/>
  <c r="AS105" i="7"/>
  <c r="AT105" i="7"/>
  <c r="AU105" i="7"/>
  <c r="AV105" i="7"/>
  <c r="AW105" i="7"/>
  <c r="AX105" i="7"/>
  <c r="AY105" i="7"/>
  <c r="AZ105" i="7"/>
  <c r="BA105" i="7"/>
  <c r="BB105" i="7"/>
  <c r="BC105" i="7"/>
  <c r="BD105" i="7"/>
  <c r="BE105" i="7"/>
  <c r="BF105" i="7"/>
  <c r="BG105" i="7"/>
  <c r="BH105" i="7"/>
  <c r="BI105" i="7"/>
  <c r="BJ105" i="7"/>
  <c r="BK105" i="7"/>
  <c r="BL105" i="7"/>
  <c r="BM105" i="7"/>
  <c r="BN105" i="7"/>
  <c r="BO105" i="7"/>
  <c r="BP105" i="7"/>
  <c r="BQ105" i="7"/>
  <c r="BR105" i="7"/>
  <c r="BS105" i="7"/>
  <c r="BT105" i="7"/>
  <c r="BU105" i="7"/>
  <c r="BV105" i="7"/>
  <c r="BW105" i="7"/>
  <c r="BX105" i="7"/>
  <c r="BY105" i="7"/>
  <c r="BZ105" i="7"/>
  <c r="T106" i="7"/>
  <c r="U106" i="7"/>
  <c r="V106" i="7"/>
  <c r="W106" i="7"/>
  <c r="X106" i="7"/>
  <c r="Y106" i="7"/>
  <c r="Z106" i="7"/>
  <c r="AA106" i="7"/>
  <c r="AB106" i="7"/>
  <c r="AC106" i="7"/>
  <c r="AD106" i="7"/>
  <c r="AE106" i="7"/>
  <c r="AF106" i="7"/>
  <c r="AG106" i="7"/>
  <c r="AH106" i="7"/>
  <c r="AI106" i="7"/>
  <c r="AJ106" i="7"/>
  <c r="AK106" i="7"/>
  <c r="AL106" i="7"/>
  <c r="AM106" i="7"/>
  <c r="AN106" i="7"/>
  <c r="AO106" i="7"/>
  <c r="AP106" i="7"/>
  <c r="AQ106" i="7"/>
  <c r="AR106" i="7"/>
  <c r="AS106" i="7"/>
  <c r="AT106" i="7"/>
  <c r="AU106" i="7"/>
  <c r="AV106" i="7"/>
  <c r="AW106" i="7"/>
  <c r="AX106" i="7"/>
  <c r="AY106" i="7"/>
  <c r="AZ106" i="7"/>
  <c r="BA106" i="7"/>
  <c r="BB106" i="7"/>
  <c r="BC106" i="7"/>
  <c r="BD106" i="7"/>
  <c r="BE106" i="7"/>
  <c r="BF106" i="7"/>
  <c r="BG106" i="7"/>
  <c r="BH106" i="7"/>
  <c r="BI106" i="7"/>
  <c r="BJ106" i="7"/>
  <c r="BK106" i="7"/>
  <c r="BL106" i="7"/>
  <c r="BM106" i="7"/>
  <c r="BN106" i="7"/>
  <c r="BO106" i="7"/>
  <c r="BP106" i="7"/>
  <c r="BQ106" i="7"/>
  <c r="BR106" i="7"/>
  <c r="BS106" i="7"/>
  <c r="BT106" i="7"/>
  <c r="BU106" i="7"/>
  <c r="BV106" i="7"/>
  <c r="BW106" i="7"/>
  <c r="BX106" i="7"/>
  <c r="BY106" i="7"/>
  <c r="BZ106" i="7"/>
  <c r="T107" i="7"/>
  <c r="U107" i="7"/>
  <c r="V107" i="7"/>
  <c r="W107" i="7"/>
  <c r="X107" i="7"/>
  <c r="Y107" i="7"/>
  <c r="Z107" i="7"/>
  <c r="AA107" i="7"/>
  <c r="AB107" i="7"/>
  <c r="AC107" i="7"/>
  <c r="AD107" i="7"/>
  <c r="AE107" i="7"/>
  <c r="AF107" i="7"/>
  <c r="AG107" i="7"/>
  <c r="AH107" i="7"/>
  <c r="AI107" i="7"/>
  <c r="AJ107" i="7"/>
  <c r="AK107" i="7"/>
  <c r="AL107" i="7"/>
  <c r="AM107" i="7"/>
  <c r="AN107" i="7"/>
  <c r="AO107" i="7"/>
  <c r="AP107" i="7"/>
  <c r="AQ107" i="7"/>
  <c r="AR107" i="7"/>
  <c r="AS107" i="7"/>
  <c r="AT107" i="7"/>
  <c r="AU107" i="7"/>
  <c r="AV107" i="7"/>
  <c r="AW107" i="7"/>
  <c r="AX107" i="7"/>
  <c r="AY107" i="7"/>
  <c r="AZ107" i="7"/>
  <c r="BA107" i="7"/>
  <c r="BB107" i="7"/>
  <c r="BC107" i="7"/>
  <c r="BD107" i="7"/>
  <c r="BE107" i="7"/>
  <c r="BF107" i="7"/>
  <c r="BG107" i="7"/>
  <c r="BH107" i="7"/>
  <c r="BI107" i="7"/>
  <c r="BJ107" i="7"/>
  <c r="BK107" i="7"/>
  <c r="BL107" i="7"/>
  <c r="BM107" i="7"/>
  <c r="BN107" i="7"/>
  <c r="BO107" i="7"/>
  <c r="BP107" i="7"/>
  <c r="BQ107" i="7"/>
  <c r="BR107" i="7"/>
  <c r="BS107" i="7"/>
  <c r="BT107" i="7"/>
  <c r="BU107" i="7"/>
  <c r="BV107" i="7"/>
  <c r="BW107" i="7"/>
  <c r="BX107" i="7"/>
  <c r="BY107" i="7"/>
  <c r="BZ107" i="7"/>
  <c r="T108" i="7"/>
  <c r="U108" i="7"/>
  <c r="V108" i="7"/>
  <c r="W108" i="7"/>
  <c r="X108" i="7"/>
  <c r="Y108" i="7"/>
  <c r="Z108" i="7"/>
  <c r="AA108" i="7"/>
  <c r="AB108" i="7"/>
  <c r="AC108" i="7"/>
  <c r="AD108" i="7"/>
  <c r="AE108" i="7"/>
  <c r="AF108" i="7"/>
  <c r="AG108" i="7"/>
  <c r="AH108" i="7"/>
  <c r="AI108" i="7"/>
  <c r="AJ108" i="7"/>
  <c r="AK108" i="7"/>
  <c r="AL108" i="7"/>
  <c r="AM108" i="7"/>
  <c r="AN108" i="7"/>
  <c r="AO108" i="7"/>
  <c r="AP108" i="7"/>
  <c r="AQ108" i="7"/>
  <c r="AR108" i="7"/>
  <c r="AS108" i="7"/>
  <c r="AT108" i="7"/>
  <c r="AU108" i="7"/>
  <c r="AV108" i="7"/>
  <c r="AW108" i="7"/>
  <c r="AX108" i="7"/>
  <c r="AY108" i="7"/>
  <c r="AZ108" i="7"/>
  <c r="BA108" i="7"/>
  <c r="BB108" i="7"/>
  <c r="BC108" i="7"/>
  <c r="BD108" i="7"/>
  <c r="BE108" i="7"/>
  <c r="BF108" i="7"/>
  <c r="BG108" i="7"/>
  <c r="BH108" i="7"/>
  <c r="BI108" i="7"/>
  <c r="BJ108" i="7"/>
  <c r="BK108" i="7"/>
  <c r="BL108" i="7"/>
  <c r="BM108" i="7"/>
  <c r="BN108" i="7"/>
  <c r="BO108" i="7"/>
  <c r="BP108" i="7"/>
  <c r="BQ108" i="7"/>
  <c r="BR108" i="7"/>
  <c r="BS108" i="7"/>
  <c r="BT108" i="7"/>
  <c r="BU108" i="7"/>
  <c r="BV108" i="7"/>
  <c r="BW108" i="7"/>
  <c r="BX108" i="7"/>
  <c r="BY108" i="7"/>
  <c r="BZ108" i="7"/>
  <c r="H104" i="7"/>
  <c r="I104" i="7"/>
  <c r="J104" i="7"/>
  <c r="K104" i="7"/>
  <c r="L104" i="7"/>
  <c r="M104" i="7"/>
  <c r="N104" i="7"/>
  <c r="O104" i="7"/>
  <c r="P104" i="7"/>
  <c r="Q104" i="7"/>
  <c r="R104" i="7"/>
  <c r="S104" i="7"/>
  <c r="R105" i="7"/>
  <c r="S105" i="7"/>
  <c r="R106" i="7"/>
  <c r="S106" i="7"/>
  <c r="R107" i="7"/>
  <c r="S107" i="7"/>
  <c r="I108" i="7"/>
  <c r="J108" i="7"/>
  <c r="K108" i="7"/>
  <c r="L108" i="7"/>
  <c r="M108" i="7"/>
  <c r="N108" i="7"/>
  <c r="O108" i="7"/>
  <c r="P108" i="7"/>
  <c r="Q108" i="7"/>
  <c r="R108" i="7"/>
  <c r="S108" i="7"/>
  <c r="E104" i="7"/>
  <c r="F104" i="7"/>
  <c r="G104" i="7"/>
  <c r="K8" i="34" l="1"/>
  <c r="P8" i="34"/>
  <c r="P8" i="33"/>
  <c r="P8" i="25"/>
  <c r="D25" i="8" l="1"/>
  <c r="E65" i="37" l="1"/>
  <c r="D65" i="37"/>
  <c r="AR15" i="9" l="1"/>
  <c r="AR14" i="9"/>
  <c r="AR13" i="9"/>
  <c r="AR12" i="9"/>
  <c r="AR11" i="9"/>
  <c r="AR10" i="9"/>
  <c r="AR9" i="9"/>
  <c r="AK15" i="9"/>
  <c r="AK14" i="9"/>
  <c r="AK13" i="9"/>
  <c r="AK12" i="9"/>
  <c r="AK11" i="9"/>
  <c r="AK10" i="9"/>
  <c r="AK9" i="9"/>
  <c r="AH15" i="9"/>
  <c r="AH14" i="9"/>
  <c r="AH13" i="9"/>
  <c r="AH12" i="9"/>
  <c r="AH11" i="9"/>
  <c r="AH10" i="9"/>
  <c r="AH9" i="9"/>
  <c r="AA15" i="9"/>
  <c r="AA14" i="9"/>
  <c r="AA13" i="9"/>
  <c r="AA12" i="9"/>
  <c r="AA11" i="9"/>
  <c r="AA10" i="9"/>
  <c r="AA9" i="9"/>
  <c r="X15" i="9"/>
  <c r="X14" i="9"/>
  <c r="X13" i="9"/>
  <c r="X12" i="9"/>
  <c r="X11" i="9"/>
  <c r="X10" i="9"/>
  <c r="X9" i="9"/>
  <c r="U15" i="9"/>
  <c r="U14" i="9"/>
  <c r="U13" i="9"/>
  <c r="U12" i="9"/>
  <c r="U11" i="9"/>
  <c r="U10" i="9"/>
  <c r="U9" i="9"/>
  <c r="N16" i="9"/>
  <c r="P16" i="9" s="1"/>
  <c r="N15" i="9"/>
  <c r="N14" i="9"/>
  <c r="N13" i="9"/>
  <c r="N12" i="9"/>
  <c r="N11" i="9"/>
  <c r="N10" i="9"/>
  <c r="N9" i="9"/>
  <c r="K16" i="9"/>
  <c r="M16" i="9" s="1"/>
  <c r="K15" i="9"/>
  <c r="K14" i="9"/>
  <c r="K13" i="9"/>
  <c r="K12" i="9"/>
  <c r="K11" i="9"/>
  <c r="K10" i="9"/>
  <c r="K9" i="9"/>
  <c r="C16" i="9"/>
  <c r="E16" i="9" s="1"/>
  <c r="G16" i="9" s="1"/>
  <c r="C15" i="9"/>
  <c r="C14" i="9"/>
  <c r="C13" i="9"/>
  <c r="C12" i="9"/>
  <c r="C11" i="9"/>
  <c r="C10" i="9"/>
  <c r="C9" i="9"/>
  <c r="AI15" i="10"/>
  <c r="AI14" i="10"/>
  <c r="AI13" i="10"/>
  <c r="AI12" i="10"/>
  <c r="AI11" i="10"/>
  <c r="AI10" i="10"/>
  <c r="AI9" i="10"/>
  <c r="Z16" i="10"/>
  <c r="AB16" i="10" s="1"/>
  <c r="AD16" i="10" s="1"/>
  <c r="Z15" i="10"/>
  <c r="Z14" i="10"/>
  <c r="Z13" i="10"/>
  <c r="Z12" i="10"/>
  <c r="Z11" i="10"/>
  <c r="Z10" i="10"/>
  <c r="Z9" i="10"/>
  <c r="S16" i="10"/>
  <c r="U16" i="10" s="1"/>
  <c r="W16" i="10" s="1"/>
  <c r="Y16" i="10" s="1"/>
  <c r="S15" i="10"/>
  <c r="S14" i="10"/>
  <c r="S13" i="10"/>
  <c r="S12" i="10"/>
  <c r="S11" i="10"/>
  <c r="S10" i="10"/>
  <c r="S9" i="10"/>
  <c r="K16" i="10"/>
  <c r="M16" i="10" s="1"/>
  <c r="O16" i="10" s="1"/>
  <c r="K15" i="10"/>
  <c r="K14" i="10"/>
  <c r="K13" i="10"/>
  <c r="K12" i="10"/>
  <c r="K11" i="10"/>
  <c r="K10" i="10"/>
  <c r="K9" i="10"/>
  <c r="C16" i="10"/>
  <c r="E16" i="10" s="1"/>
  <c r="G16" i="10" s="1"/>
  <c r="C15" i="10"/>
  <c r="C14" i="10"/>
  <c r="C13" i="10"/>
  <c r="C12" i="10"/>
  <c r="C11" i="10"/>
  <c r="C10" i="10"/>
  <c r="C9" i="10"/>
  <c r="AJ75" i="36"/>
  <c r="AJ74" i="36"/>
  <c r="AJ73" i="36"/>
  <c r="AJ72" i="36"/>
  <c r="AJ71" i="36"/>
  <c r="AJ70" i="36"/>
  <c r="AJ69" i="36"/>
  <c r="AJ68" i="36"/>
  <c r="AJ67" i="36"/>
  <c r="AJ66" i="36"/>
  <c r="AJ65" i="36"/>
  <c r="AJ64" i="36"/>
  <c r="AJ63" i="36"/>
  <c r="AJ62" i="36"/>
  <c r="AJ61" i="36"/>
  <c r="AJ60" i="36"/>
  <c r="AJ59" i="36"/>
  <c r="AJ58" i="36"/>
  <c r="AJ57" i="36"/>
  <c r="AJ56" i="36"/>
  <c r="AJ55" i="36"/>
  <c r="AJ54" i="36"/>
  <c r="AJ53" i="36"/>
  <c r="AJ52" i="36"/>
  <c r="AJ51" i="36"/>
  <c r="AJ50" i="36"/>
  <c r="AJ49" i="36"/>
  <c r="AJ48" i="36"/>
  <c r="AI48" i="36"/>
  <c r="AI47" i="36"/>
  <c r="AI46" i="36"/>
  <c r="AI45" i="36"/>
  <c r="AI44" i="36"/>
  <c r="AI43" i="36"/>
  <c r="AI42" i="36"/>
  <c r="AI41" i="36"/>
  <c r="AI40" i="36"/>
  <c r="AI39" i="36"/>
  <c r="AI38" i="36"/>
  <c r="AI37" i="36"/>
  <c r="AI36" i="36"/>
  <c r="AI35" i="36"/>
  <c r="AI34" i="36"/>
  <c r="AI33" i="36"/>
  <c r="AI32" i="36"/>
  <c r="AI31" i="36"/>
  <c r="AI30" i="36"/>
  <c r="AI29" i="36"/>
  <c r="AI28" i="36"/>
  <c r="AI27" i="36"/>
  <c r="AI26" i="36"/>
  <c r="AI25" i="36"/>
  <c r="AI24" i="36"/>
  <c r="AI23" i="36"/>
  <c r="AI22" i="36"/>
  <c r="AI21" i="36"/>
  <c r="AI20" i="36"/>
  <c r="AI19" i="36"/>
  <c r="AI18" i="36"/>
  <c r="AI17" i="36"/>
  <c r="AI16" i="36"/>
  <c r="AI15" i="36"/>
  <c r="AI14" i="36"/>
  <c r="AI13" i="36"/>
  <c r="AI12" i="36"/>
  <c r="AI11" i="36"/>
  <c r="AI10" i="36"/>
  <c r="AI9" i="36"/>
  <c r="AA66" i="36"/>
  <c r="AA65" i="36"/>
  <c r="AA64" i="36"/>
  <c r="AA63" i="36"/>
  <c r="AA62" i="36"/>
  <c r="AA61" i="36"/>
  <c r="AA60" i="36"/>
  <c r="AA59" i="36"/>
  <c r="AA58" i="36"/>
  <c r="AA57" i="36"/>
  <c r="AA56"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Z13" i="36"/>
  <c r="Z12" i="36"/>
  <c r="Z11" i="36"/>
  <c r="Z10" i="36"/>
  <c r="Z9" i="36"/>
  <c r="X75" i="36"/>
  <c r="X74" i="36"/>
  <c r="X73" i="36"/>
  <c r="X72" i="36"/>
  <c r="X71" i="36"/>
  <c r="X70" i="36"/>
  <c r="X69" i="36"/>
  <c r="X68" i="36"/>
  <c r="X67" i="36"/>
  <c r="X66" i="36"/>
  <c r="X65" i="36"/>
  <c r="X64" i="36"/>
  <c r="X63" i="36"/>
  <c r="X62" i="36"/>
  <c r="X61" i="36"/>
  <c r="X60" i="36"/>
  <c r="X59" i="36"/>
  <c r="X58" i="36"/>
  <c r="X57" i="36"/>
  <c r="X56" i="36"/>
  <c r="V56" i="36"/>
  <c r="V55" i="36"/>
  <c r="V54" i="36"/>
  <c r="V53" i="36"/>
  <c r="V52" i="36"/>
  <c r="V51" i="36"/>
  <c r="V50" i="36"/>
  <c r="V49" i="36"/>
  <c r="V48" i="36"/>
  <c r="V47" i="36"/>
  <c r="V46" i="36"/>
  <c r="V45" i="36"/>
  <c r="V44" i="36"/>
  <c r="V43" i="36"/>
  <c r="V42" i="36"/>
  <c r="V41" i="36"/>
  <c r="V40" i="36"/>
  <c r="V39" i="36"/>
  <c r="V38" i="36"/>
  <c r="V37" i="36"/>
  <c r="V36" i="36"/>
  <c r="V35" i="36"/>
  <c r="V34" i="36"/>
  <c r="V33" i="36"/>
  <c r="V32" i="36"/>
  <c r="V31" i="36"/>
  <c r="V30" i="36"/>
  <c r="V29" i="36"/>
  <c r="V28" i="36"/>
  <c r="V26" i="36"/>
  <c r="V25" i="36"/>
  <c r="T24" i="36"/>
  <c r="T23" i="36"/>
  <c r="T22" i="36"/>
  <c r="T21" i="36"/>
  <c r="T20" i="36"/>
  <c r="S29" i="36"/>
  <c r="S28" i="36"/>
  <c r="S27" i="36"/>
  <c r="S26" i="36"/>
  <c r="S25" i="36"/>
  <c r="S24" i="36"/>
  <c r="S23" i="36"/>
  <c r="S22" i="36"/>
  <c r="S21" i="36"/>
  <c r="S20" i="36"/>
  <c r="U20" i="36" s="1"/>
  <c r="S19" i="36"/>
  <c r="U19" i="36" s="1"/>
  <c r="S18" i="36"/>
  <c r="S17" i="36"/>
  <c r="S16" i="36"/>
  <c r="S15" i="36"/>
  <c r="S14" i="36"/>
  <c r="U14" i="36" s="1"/>
  <c r="S13" i="36"/>
  <c r="S12" i="36"/>
  <c r="U12" i="36" s="1"/>
  <c r="S11" i="36"/>
  <c r="S10" i="36"/>
  <c r="U10" i="36" s="1"/>
  <c r="S9" i="36"/>
  <c r="U9" i="36" s="1"/>
  <c r="W9" i="36" s="1"/>
  <c r="L66" i="36"/>
  <c r="L65" i="36"/>
  <c r="L64" i="36"/>
  <c r="L63" i="36"/>
  <c r="L62" i="36"/>
  <c r="L61" i="36"/>
  <c r="L60" i="36"/>
  <c r="L59" i="36"/>
  <c r="L58" i="36"/>
  <c r="L57" i="36"/>
  <c r="L56" i="36"/>
  <c r="K56" i="36"/>
  <c r="K55" i="36"/>
  <c r="K54" i="36"/>
  <c r="K53" i="36"/>
  <c r="K52" i="36"/>
  <c r="K51" i="36"/>
  <c r="K50" i="36"/>
  <c r="K49" i="36"/>
  <c r="K48" i="36"/>
  <c r="K47" i="36"/>
  <c r="K46" i="36"/>
  <c r="K45" i="36"/>
  <c r="K44" i="36"/>
  <c r="K43" i="36"/>
  <c r="K42" i="36"/>
  <c r="K41" i="36"/>
  <c r="K40" i="36"/>
  <c r="K39" i="36"/>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K10" i="36"/>
  <c r="K9" i="36"/>
  <c r="D66" i="36"/>
  <c r="D65" i="36"/>
  <c r="D64" i="36"/>
  <c r="D63" i="36"/>
  <c r="D62" i="36"/>
  <c r="D61" i="36"/>
  <c r="D60" i="36"/>
  <c r="D59" i="36"/>
  <c r="D58" i="36"/>
  <c r="D57" i="36"/>
  <c r="D56" i="36"/>
  <c r="C56" i="36"/>
  <c r="C55" i="36"/>
  <c r="E55" i="36" s="1"/>
  <c r="C54" i="36"/>
  <c r="E54" i="36" s="1"/>
  <c r="C53" i="36"/>
  <c r="E53" i="36" s="1"/>
  <c r="C52" i="36"/>
  <c r="E52" i="36" s="1"/>
  <c r="C51" i="36"/>
  <c r="E51" i="36" s="1"/>
  <c r="C50" i="36"/>
  <c r="E50" i="36" s="1"/>
  <c r="C49" i="36"/>
  <c r="E49" i="36" s="1"/>
  <c r="C48" i="36"/>
  <c r="E48" i="36" s="1"/>
  <c r="C47" i="36"/>
  <c r="E47" i="36" s="1"/>
  <c r="C46" i="36"/>
  <c r="E46" i="36" s="1"/>
  <c r="C45" i="36"/>
  <c r="E45" i="36" s="1"/>
  <c r="C44" i="36"/>
  <c r="E44" i="36" s="1"/>
  <c r="C43" i="36"/>
  <c r="E43" i="36" s="1"/>
  <c r="C42" i="36"/>
  <c r="E42" i="36" s="1"/>
  <c r="C41" i="36"/>
  <c r="E41" i="36" s="1"/>
  <c r="C40" i="36"/>
  <c r="E40" i="36" s="1"/>
  <c r="C39" i="36"/>
  <c r="E39" i="36" s="1"/>
  <c r="C38" i="36"/>
  <c r="E38" i="36" s="1"/>
  <c r="C37" i="36"/>
  <c r="E37" i="36" s="1"/>
  <c r="C36" i="36"/>
  <c r="E36" i="36" s="1"/>
  <c r="C35" i="36"/>
  <c r="E35" i="36" s="1"/>
  <c r="C34" i="36"/>
  <c r="E34" i="36" s="1"/>
  <c r="C33" i="36"/>
  <c r="E33" i="36" s="1"/>
  <c r="C32" i="36"/>
  <c r="E32" i="36" s="1"/>
  <c r="C31" i="36"/>
  <c r="E31" i="36" s="1"/>
  <c r="C30" i="36"/>
  <c r="E30" i="36" s="1"/>
  <c r="C29" i="36"/>
  <c r="E29" i="36" s="1"/>
  <c r="C28" i="36"/>
  <c r="E28" i="36" s="1"/>
  <c r="C27" i="36"/>
  <c r="E27" i="36" s="1"/>
  <c r="C26" i="36"/>
  <c r="E26" i="36" s="1"/>
  <c r="C25" i="36"/>
  <c r="E25" i="36" s="1"/>
  <c r="C24" i="36"/>
  <c r="E24" i="36" s="1"/>
  <c r="C23" i="36"/>
  <c r="E23" i="36" s="1"/>
  <c r="C22" i="36"/>
  <c r="E22" i="36" s="1"/>
  <c r="C21" i="36"/>
  <c r="E21" i="36" s="1"/>
  <c r="C20" i="36"/>
  <c r="E20" i="36" s="1"/>
  <c r="C19" i="36"/>
  <c r="E19" i="36" s="1"/>
  <c r="C18" i="36"/>
  <c r="E18" i="36" s="1"/>
  <c r="C17" i="36"/>
  <c r="E17" i="36" s="1"/>
  <c r="C16" i="36"/>
  <c r="E16" i="36" s="1"/>
  <c r="C15" i="36"/>
  <c r="E15" i="36" s="1"/>
  <c r="C14" i="36"/>
  <c r="E14" i="36" s="1"/>
  <c r="C13" i="36"/>
  <c r="E13" i="36" s="1"/>
  <c r="C12" i="36"/>
  <c r="E12" i="36" s="1"/>
  <c r="C11" i="36"/>
  <c r="E11" i="36" s="1"/>
  <c r="C10" i="36"/>
  <c r="E10" i="36" s="1"/>
  <c r="C9" i="36"/>
  <c r="E9" i="36" s="1"/>
  <c r="AS76" i="39"/>
  <c r="AS75" i="39"/>
  <c r="AS74" i="39"/>
  <c r="AS73" i="39"/>
  <c r="AS72" i="39"/>
  <c r="AS71" i="39"/>
  <c r="AS70" i="39"/>
  <c r="AS69" i="39"/>
  <c r="AS68" i="39"/>
  <c r="AS67" i="39"/>
  <c r="AS66" i="39"/>
  <c r="AS65" i="39"/>
  <c r="AS64" i="39"/>
  <c r="AS63" i="39"/>
  <c r="AS62" i="39"/>
  <c r="AS61" i="39"/>
  <c r="AS60" i="39"/>
  <c r="AS59" i="39"/>
  <c r="AS58" i="39"/>
  <c r="AS57" i="39"/>
  <c r="AS56" i="39"/>
  <c r="AS55" i="39"/>
  <c r="AS54" i="39"/>
  <c r="AS53" i="39"/>
  <c r="AS52" i="39"/>
  <c r="AS51" i="39"/>
  <c r="AS50" i="39"/>
  <c r="AS49" i="39"/>
  <c r="AR49" i="39"/>
  <c r="AR48" i="39"/>
  <c r="AR47" i="39"/>
  <c r="AR46" i="39"/>
  <c r="AR45" i="39"/>
  <c r="AR44" i="39"/>
  <c r="AR43" i="39"/>
  <c r="AR42" i="39"/>
  <c r="AR41" i="39"/>
  <c r="AR40" i="39"/>
  <c r="AR39" i="39"/>
  <c r="AR38" i="39"/>
  <c r="AR37" i="39"/>
  <c r="AR36" i="39"/>
  <c r="AR35" i="39"/>
  <c r="AR34" i="39"/>
  <c r="AR33" i="39"/>
  <c r="AR32" i="39"/>
  <c r="AR31" i="39"/>
  <c r="AR30" i="39"/>
  <c r="AR29" i="39"/>
  <c r="AR28" i="39"/>
  <c r="AR27" i="39"/>
  <c r="AR26" i="39"/>
  <c r="AR25" i="39"/>
  <c r="AR24" i="39"/>
  <c r="AR23" i="39"/>
  <c r="AR22" i="39"/>
  <c r="AR21" i="39"/>
  <c r="AR20" i="39"/>
  <c r="AR19" i="39"/>
  <c r="AR18" i="39"/>
  <c r="AR17" i="39"/>
  <c r="AR16" i="39"/>
  <c r="AR15" i="39"/>
  <c r="AR14" i="39"/>
  <c r="AR13" i="39"/>
  <c r="AR12" i="39"/>
  <c r="AR11" i="39"/>
  <c r="AR10" i="39"/>
  <c r="AR9" i="39"/>
  <c r="AL67" i="39"/>
  <c r="AL66" i="39"/>
  <c r="AL65" i="39"/>
  <c r="AL64" i="39"/>
  <c r="AL63" i="39"/>
  <c r="AL62" i="39"/>
  <c r="AL61" i="39"/>
  <c r="AL60" i="39"/>
  <c r="AL59" i="39"/>
  <c r="AL58" i="39"/>
  <c r="AL57" i="39"/>
  <c r="AL56" i="39"/>
  <c r="AL55" i="39"/>
  <c r="AL54" i="39"/>
  <c r="AL53" i="39"/>
  <c r="AL52" i="39"/>
  <c r="AL51" i="39"/>
  <c r="AL50" i="39"/>
  <c r="AL49" i="39"/>
  <c r="AK49" i="39"/>
  <c r="AK48" i="39"/>
  <c r="AK47" i="39"/>
  <c r="AK46" i="39"/>
  <c r="AK45" i="39"/>
  <c r="AK44" i="39"/>
  <c r="AK43" i="39"/>
  <c r="AK42" i="39"/>
  <c r="AK41" i="39"/>
  <c r="AK40" i="39"/>
  <c r="AK39" i="39"/>
  <c r="AK38" i="39"/>
  <c r="AK37" i="39"/>
  <c r="AK36" i="39"/>
  <c r="AK35" i="39"/>
  <c r="AK34" i="39"/>
  <c r="AK33" i="39"/>
  <c r="AK32" i="39"/>
  <c r="AK31" i="39"/>
  <c r="AK30" i="39"/>
  <c r="AK29" i="39"/>
  <c r="AK28" i="39"/>
  <c r="AK27" i="39"/>
  <c r="AK26" i="39"/>
  <c r="AK25" i="39"/>
  <c r="AK24" i="39"/>
  <c r="AK23" i="39"/>
  <c r="AK22" i="39"/>
  <c r="AK21" i="39"/>
  <c r="AK20" i="39"/>
  <c r="AK19" i="39"/>
  <c r="AK18" i="39"/>
  <c r="AK17" i="39"/>
  <c r="AK16" i="39"/>
  <c r="AK15" i="39"/>
  <c r="AK14" i="39"/>
  <c r="AK13" i="39"/>
  <c r="AK12" i="39"/>
  <c r="AK11" i="39"/>
  <c r="AK10" i="39"/>
  <c r="AK9" i="39"/>
  <c r="AJ35" i="39"/>
  <c r="AI67" i="39"/>
  <c r="AI66" i="39"/>
  <c r="AI65" i="39"/>
  <c r="AI64" i="39"/>
  <c r="AI63" i="39"/>
  <c r="AI62" i="39"/>
  <c r="AI61" i="39"/>
  <c r="AI60" i="39"/>
  <c r="AI59" i="39"/>
  <c r="AI58" i="39"/>
  <c r="AI57" i="39"/>
  <c r="AH57" i="39"/>
  <c r="AH56" i="39"/>
  <c r="AJ56" i="39" s="1"/>
  <c r="AH55" i="39"/>
  <c r="AJ55" i="39" s="1"/>
  <c r="AH54" i="39"/>
  <c r="AJ54" i="39" s="1"/>
  <c r="AH53" i="39"/>
  <c r="AJ53" i="39" s="1"/>
  <c r="AH52" i="39"/>
  <c r="AJ52" i="39" s="1"/>
  <c r="AH51" i="39"/>
  <c r="AJ51" i="39" s="1"/>
  <c r="AH50" i="39"/>
  <c r="AJ50" i="39" s="1"/>
  <c r="AH49" i="39"/>
  <c r="AJ49" i="39" s="1"/>
  <c r="AH48" i="39"/>
  <c r="AJ48" i="39" s="1"/>
  <c r="AH47" i="39"/>
  <c r="AJ47" i="39" s="1"/>
  <c r="AH46" i="39"/>
  <c r="AJ46" i="39" s="1"/>
  <c r="AH45" i="39"/>
  <c r="AJ45" i="39" s="1"/>
  <c r="AH44" i="39"/>
  <c r="AJ44" i="39" s="1"/>
  <c r="AH43" i="39"/>
  <c r="AJ43" i="39" s="1"/>
  <c r="AH42" i="39"/>
  <c r="AJ42" i="39" s="1"/>
  <c r="AH41" i="39"/>
  <c r="AJ41" i="39" s="1"/>
  <c r="AH40" i="39"/>
  <c r="AJ40" i="39" s="1"/>
  <c r="AH39" i="39"/>
  <c r="AJ39" i="39" s="1"/>
  <c r="AH38" i="39"/>
  <c r="AJ38" i="39" s="1"/>
  <c r="AH37" i="39"/>
  <c r="AJ37" i="39" s="1"/>
  <c r="AH36" i="39"/>
  <c r="AJ36" i="39" s="1"/>
  <c r="AH35" i="39"/>
  <c r="AH34" i="39"/>
  <c r="AJ34" i="39" s="1"/>
  <c r="AH33" i="39"/>
  <c r="AJ33" i="39" s="1"/>
  <c r="AH32" i="39"/>
  <c r="AJ32" i="39" s="1"/>
  <c r="AH31" i="39"/>
  <c r="AJ31" i="39" s="1"/>
  <c r="AH30" i="39"/>
  <c r="AJ30" i="39" s="1"/>
  <c r="AH29" i="39"/>
  <c r="AJ29" i="39" s="1"/>
  <c r="AH28" i="39"/>
  <c r="AJ28" i="39" s="1"/>
  <c r="AH27" i="39"/>
  <c r="AJ27" i="39" s="1"/>
  <c r="AH26" i="39"/>
  <c r="AJ26" i="39" s="1"/>
  <c r="AH25" i="39"/>
  <c r="AJ25" i="39" s="1"/>
  <c r="AH24" i="39"/>
  <c r="AJ24" i="39" s="1"/>
  <c r="AH23" i="39"/>
  <c r="AJ23" i="39" s="1"/>
  <c r="AH22" i="39"/>
  <c r="AJ22" i="39" s="1"/>
  <c r="AH21" i="39"/>
  <c r="AJ21" i="39" s="1"/>
  <c r="AH20" i="39"/>
  <c r="AJ20" i="39" s="1"/>
  <c r="AH19" i="39"/>
  <c r="AJ19" i="39" s="1"/>
  <c r="AH18" i="39"/>
  <c r="AJ18" i="39" s="1"/>
  <c r="AH17" i="39"/>
  <c r="AJ17" i="39" s="1"/>
  <c r="AH16" i="39"/>
  <c r="AJ16" i="39" s="1"/>
  <c r="AH15" i="39"/>
  <c r="AJ15" i="39" s="1"/>
  <c r="AH14" i="39"/>
  <c r="AJ14" i="39" s="1"/>
  <c r="AH13" i="39"/>
  <c r="AJ13" i="39" s="1"/>
  <c r="AH12" i="39"/>
  <c r="AJ12" i="39" s="1"/>
  <c r="AH11" i="39"/>
  <c r="AJ11" i="39" s="1"/>
  <c r="AH10" i="39"/>
  <c r="AJ10" i="39" s="1"/>
  <c r="AH9" i="39"/>
  <c r="AJ9" i="39" s="1"/>
  <c r="AC30" i="39"/>
  <c r="AB67" i="39"/>
  <c r="AB66" i="39"/>
  <c r="AB65" i="39"/>
  <c r="AB64" i="39"/>
  <c r="AB63" i="39"/>
  <c r="AB62" i="39"/>
  <c r="AB61" i="39"/>
  <c r="AB60" i="39"/>
  <c r="AB59" i="39"/>
  <c r="AB58" i="39"/>
  <c r="AB57" i="39"/>
  <c r="AB56" i="39"/>
  <c r="AB55" i="39"/>
  <c r="AB54" i="39"/>
  <c r="AB53" i="39"/>
  <c r="AB52" i="39"/>
  <c r="AB51" i="39"/>
  <c r="AB50" i="39"/>
  <c r="AB49" i="39"/>
  <c r="AA49" i="39"/>
  <c r="AA48" i="39"/>
  <c r="AC48" i="39" s="1"/>
  <c r="AA47" i="39"/>
  <c r="AC47" i="39" s="1"/>
  <c r="AA46" i="39"/>
  <c r="AC46" i="39" s="1"/>
  <c r="AA45" i="39"/>
  <c r="AC45" i="39" s="1"/>
  <c r="AA44" i="39"/>
  <c r="AC44" i="39" s="1"/>
  <c r="AA43" i="39"/>
  <c r="AC43" i="39" s="1"/>
  <c r="AA42" i="39"/>
  <c r="AC42" i="39" s="1"/>
  <c r="AA41" i="39"/>
  <c r="AC41" i="39" s="1"/>
  <c r="AA40" i="39"/>
  <c r="AC40" i="39" s="1"/>
  <c r="AA39" i="39"/>
  <c r="AC39" i="39" s="1"/>
  <c r="AA38" i="39"/>
  <c r="AC38" i="39" s="1"/>
  <c r="AA37" i="39"/>
  <c r="AC37" i="39" s="1"/>
  <c r="AA36" i="39"/>
  <c r="AC36" i="39" s="1"/>
  <c r="AA35" i="39"/>
  <c r="AC35" i="39" s="1"/>
  <c r="AA34" i="39"/>
  <c r="AC34" i="39" s="1"/>
  <c r="AA33" i="39"/>
  <c r="AC33" i="39" s="1"/>
  <c r="AA32" i="39"/>
  <c r="AC32" i="39" s="1"/>
  <c r="AA31" i="39"/>
  <c r="AC31" i="39" s="1"/>
  <c r="AA30" i="39"/>
  <c r="AA29" i="39"/>
  <c r="AC29" i="39" s="1"/>
  <c r="AA28" i="39"/>
  <c r="AC28" i="39" s="1"/>
  <c r="AA27" i="39"/>
  <c r="AC27" i="39" s="1"/>
  <c r="AA26" i="39"/>
  <c r="AC26" i="39" s="1"/>
  <c r="AA25" i="39"/>
  <c r="AC25" i="39" s="1"/>
  <c r="AA24" i="39"/>
  <c r="AC24" i="39" s="1"/>
  <c r="AA23" i="39"/>
  <c r="AC23" i="39" s="1"/>
  <c r="AA22" i="39"/>
  <c r="AC22" i="39" s="1"/>
  <c r="AA21" i="39"/>
  <c r="AC21" i="39" s="1"/>
  <c r="AA20" i="39"/>
  <c r="AC20" i="39" s="1"/>
  <c r="AA19" i="39"/>
  <c r="AC19" i="39" s="1"/>
  <c r="AA18" i="39"/>
  <c r="AC18" i="39" s="1"/>
  <c r="AA17" i="39"/>
  <c r="AC17" i="39" s="1"/>
  <c r="AA16" i="39"/>
  <c r="AC16" i="39" s="1"/>
  <c r="AA15" i="39"/>
  <c r="AC15" i="39" s="1"/>
  <c r="AA14" i="39"/>
  <c r="AC14" i="39" s="1"/>
  <c r="AA13" i="39"/>
  <c r="AC13" i="39" s="1"/>
  <c r="AA12" i="39"/>
  <c r="AC12" i="39" s="1"/>
  <c r="AA11" i="39"/>
  <c r="AC11" i="39" s="1"/>
  <c r="AA10" i="39"/>
  <c r="AC10" i="39" s="1"/>
  <c r="AA9" i="39"/>
  <c r="AC9" i="39" s="1"/>
  <c r="Y67" i="39"/>
  <c r="Y66" i="39"/>
  <c r="Y65" i="39"/>
  <c r="Y64" i="39"/>
  <c r="Y63" i="39"/>
  <c r="Y62" i="39"/>
  <c r="Y61" i="39"/>
  <c r="Y60" i="39"/>
  <c r="Y59" i="39"/>
  <c r="Y58" i="39"/>
  <c r="Y57" i="39"/>
  <c r="Y56" i="39"/>
  <c r="Y55" i="39"/>
  <c r="Y54" i="39"/>
  <c r="Y53" i="39"/>
  <c r="Y52" i="39"/>
  <c r="Y51" i="39"/>
  <c r="Y50" i="39"/>
  <c r="Y49" i="39"/>
  <c r="Y48" i="39"/>
  <c r="Y47" i="39"/>
  <c r="Y46" i="39"/>
  <c r="Y45" i="39"/>
  <c r="Y44" i="39"/>
  <c r="Y43" i="39"/>
  <c r="Y42" i="39"/>
  <c r="Y41" i="39"/>
  <c r="Y40" i="39"/>
  <c r="Y39" i="39"/>
  <c r="Y38" i="39"/>
  <c r="Y37" i="39"/>
  <c r="Y36" i="39"/>
  <c r="Y35" i="39"/>
  <c r="Y34" i="39"/>
  <c r="Y33" i="39"/>
  <c r="Y32" i="39"/>
  <c r="Y31" i="39"/>
  <c r="Y30" i="39"/>
  <c r="X30" i="39"/>
  <c r="X29" i="39"/>
  <c r="Z29" i="39" s="1"/>
  <c r="X28" i="39"/>
  <c r="Z28" i="39" s="1"/>
  <c r="X27" i="39"/>
  <c r="Z27" i="39" s="1"/>
  <c r="X26" i="39"/>
  <c r="Z26" i="39" s="1"/>
  <c r="X25" i="39"/>
  <c r="Z25" i="39" s="1"/>
  <c r="X24" i="39"/>
  <c r="Z24" i="39" s="1"/>
  <c r="X23" i="39"/>
  <c r="Z23" i="39" s="1"/>
  <c r="X22" i="39"/>
  <c r="Z22" i="39" s="1"/>
  <c r="X21" i="39"/>
  <c r="Z21" i="39" s="1"/>
  <c r="X20" i="39"/>
  <c r="Z20" i="39" s="1"/>
  <c r="X19" i="39"/>
  <c r="Z19" i="39" s="1"/>
  <c r="X18" i="39"/>
  <c r="Z18" i="39" s="1"/>
  <c r="X17" i="39"/>
  <c r="Z17" i="39" s="1"/>
  <c r="X16" i="39"/>
  <c r="Z16" i="39" s="1"/>
  <c r="X15" i="39"/>
  <c r="Z15" i="39" s="1"/>
  <c r="X14" i="39"/>
  <c r="Z14" i="39" s="1"/>
  <c r="X13" i="39"/>
  <c r="Z13" i="39" s="1"/>
  <c r="X12" i="39"/>
  <c r="Z12" i="39" s="1"/>
  <c r="X11" i="39"/>
  <c r="Z11" i="39" s="1"/>
  <c r="X10" i="39"/>
  <c r="Z10" i="39" s="1"/>
  <c r="X9" i="39"/>
  <c r="Z9" i="39" s="1"/>
  <c r="V67" i="39"/>
  <c r="V66" i="39"/>
  <c r="V65" i="39"/>
  <c r="V64" i="39"/>
  <c r="V63" i="39"/>
  <c r="V62" i="39"/>
  <c r="V61" i="39"/>
  <c r="V60" i="39"/>
  <c r="V59" i="39"/>
  <c r="V58" i="39"/>
  <c r="V57" i="39"/>
  <c r="U57" i="39"/>
  <c r="U56" i="39"/>
  <c r="U55" i="39"/>
  <c r="U54" i="39"/>
  <c r="U53" i="39"/>
  <c r="U52" i="39"/>
  <c r="U51" i="39"/>
  <c r="U50" i="39"/>
  <c r="U49" i="39"/>
  <c r="U48" i="39"/>
  <c r="U47" i="39"/>
  <c r="U46" i="39"/>
  <c r="U45" i="39"/>
  <c r="U44" i="39"/>
  <c r="U43" i="39"/>
  <c r="U42" i="39"/>
  <c r="U41" i="39"/>
  <c r="U40" i="39"/>
  <c r="U39" i="39"/>
  <c r="U38" i="39"/>
  <c r="U37" i="39"/>
  <c r="U36" i="39"/>
  <c r="U35" i="39"/>
  <c r="U34" i="39"/>
  <c r="U33" i="39"/>
  <c r="U32" i="39"/>
  <c r="U31" i="39"/>
  <c r="U30" i="39"/>
  <c r="U29" i="39"/>
  <c r="U28" i="39"/>
  <c r="U27" i="39"/>
  <c r="U26" i="39"/>
  <c r="U25" i="39"/>
  <c r="U24" i="39"/>
  <c r="U23" i="39"/>
  <c r="U22" i="39"/>
  <c r="U21" i="39"/>
  <c r="U20" i="39"/>
  <c r="U19" i="39"/>
  <c r="U18" i="39"/>
  <c r="U17" i="39"/>
  <c r="U16" i="39"/>
  <c r="U15" i="39"/>
  <c r="U14" i="39"/>
  <c r="U13" i="39"/>
  <c r="U12" i="39"/>
  <c r="U11" i="39"/>
  <c r="U10" i="39"/>
  <c r="U9" i="39"/>
  <c r="O67" i="39"/>
  <c r="O66" i="39"/>
  <c r="O65" i="39"/>
  <c r="O64" i="39"/>
  <c r="O63" i="39"/>
  <c r="O62" i="39"/>
  <c r="O61" i="39"/>
  <c r="O60" i="39"/>
  <c r="O59" i="39"/>
  <c r="O58" i="39"/>
  <c r="O57" i="39"/>
  <c r="O56" i="39"/>
  <c r="O55" i="39"/>
  <c r="O54" i="39"/>
  <c r="O53" i="39"/>
  <c r="O52" i="39"/>
  <c r="O51" i="39"/>
  <c r="O50" i="39"/>
  <c r="O49" i="39"/>
  <c r="O48" i="39"/>
  <c r="O47" i="39"/>
  <c r="O46" i="39"/>
  <c r="O45" i="39"/>
  <c r="O44" i="39"/>
  <c r="O43" i="39"/>
  <c r="O42" i="39"/>
  <c r="O41" i="39"/>
  <c r="O40" i="39"/>
  <c r="O39" i="39"/>
  <c r="O38" i="39"/>
  <c r="O37" i="39"/>
  <c r="O36" i="39"/>
  <c r="O35" i="39"/>
  <c r="O34" i="39"/>
  <c r="O33" i="39"/>
  <c r="O32" i="39"/>
  <c r="O31" i="39"/>
  <c r="O30" i="39"/>
  <c r="N30" i="39"/>
  <c r="N29" i="39"/>
  <c r="P29" i="39" s="1"/>
  <c r="N28" i="39"/>
  <c r="P28" i="39" s="1"/>
  <c r="N27" i="39"/>
  <c r="P27" i="39" s="1"/>
  <c r="N26" i="39"/>
  <c r="P26" i="39" s="1"/>
  <c r="N25" i="39"/>
  <c r="P25" i="39" s="1"/>
  <c r="N24" i="39"/>
  <c r="P24" i="39" s="1"/>
  <c r="N23" i="39"/>
  <c r="P23" i="39" s="1"/>
  <c r="N22" i="39"/>
  <c r="P22" i="39" s="1"/>
  <c r="N21" i="39"/>
  <c r="P21" i="39" s="1"/>
  <c r="N20" i="39"/>
  <c r="P20" i="39" s="1"/>
  <c r="N19" i="39"/>
  <c r="P19" i="39" s="1"/>
  <c r="N18" i="39"/>
  <c r="P18" i="39" s="1"/>
  <c r="N17" i="39"/>
  <c r="P17" i="39" s="1"/>
  <c r="N16" i="39"/>
  <c r="P16" i="39" s="1"/>
  <c r="N15" i="39"/>
  <c r="P15" i="39" s="1"/>
  <c r="N14" i="39"/>
  <c r="P14" i="39" s="1"/>
  <c r="N13" i="39"/>
  <c r="P13" i="39" s="1"/>
  <c r="N12" i="39"/>
  <c r="P12" i="39" s="1"/>
  <c r="N11" i="39"/>
  <c r="P11" i="39" s="1"/>
  <c r="N10" i="39"/>
  <c r="P10" i="39" s="1"/>
  <c r="N9" i="39"/>
  <c r="P9" i="39" s="1"/>
  <c r="L67" i="39"/>
  <c r="L66" i="39"/>
  <c r="L65" i="39"/>
  <c r="L64" i="39"/>
  <c r="L63" i="39"/>
  <c r="L62" i="39"/>
  <c r="L61" i="39"/>
  <c r="L60" i="39"/>
  <c r="L59" i="39"/>
  <c r="L58" i="39"/>
  <c r="L57" i="39"/>
  <c r="K57" i="39"/>
  <c r="K56" i="39"/>
  <c r="M56" i="39" s="1"/>
  <c r="K55" i="39"/>
  <c r="M55" i="39" s="1"/>
  <c r="K54" i="39"/>
  <c r="M54" i="39" s="1"/>
  <c r="K53" i="39"/>
  <c r="M53" i="39" s="1"/>
  <c r="K52" i="39"/>
  <c r="M52" i="39" s="1"/>
  <c r="K51" i="39"/>
  <c r="M51" i="39" s="1"/>
  <c r="K50" i="39"/>
  <c r="M50" i="39" s="1"/>
  <c r="K49" i="39"/>
  <c r="M49" i="39" s="1"/>
  <c r="K48" i="39"/>
  <c r="M48" i="39" s="1"/>
  <c r="K47" i="39"/>
  <c r="M47" i="39" s="1"/>
  <c r="K46" i="39"/>
  <c r="M46" i="39" s="1"/>
  <c r="K45" i="39"/>
  <c r="M45" i="39" s="1"/>
  <c r="K44" i="39"/>
  <c r="M44" i="39" s="1"/>
  <c r="K43" i="39"/>
  <c r="M43" i="39" s="1"/>
  <c r="K42" i="39"/>
  <c r="M42" i="39" s="1"/>
  <c r="K41" i="39"/>
  <c r="M41" i="39" s="1"/>
  <c r="K40" i="39"/>
  <c r="M40" i="39" s="1"/>
  <c r="K39" i="39"/>
  <c r="M39" i="39" s="1"/>
  <c r="K38" i="39"/>
  <c r="M38" i="39" s="1"/>
  <c r="K37" i="39"/>
  <c r="M37" i="39" s="1"/>
  <c r="K36" i="39"/>
  <c r="M36" i="39" s="1"/>
  <c r="K35" i="39"/>
  <c r="M35" i="39" s="1"/>
  <c r="K34" i="39"/>
  <c r="M34" i="39" s="1"/>
  <c r="K33" i="39"/>
  <c r="M33" i="39" s="1"/>
  <c r="K32" i="39"/>
  <c r="M32" i="39" s="1"/>
  <c r="K31" i="39"/>
  <c r="M31" i="39" s="1"/>
  <c r="K30" i="39"/>
  <c r="M30" i="39" s="1"/>
  <c r="K29" i="39"/>
  <c r="M29" i="39" s="1"/>
  <c r="K28" i="39"/>
  <c r="M28" i="39" s="1"/>
  <c r="K27" i="39"/>
  <c r="M27" i="39" s="1"/>
  <c r="K26" i="39"/>
  <c r="M26" i="39" s="1"/>
  <c r="K25" i="39"/>
  <c r="M25" i="39" s="1"/>
  <c r="K24" i="39"/>
  <c r="M24" i="39" s="1"/>
  <c r="K23" i="39"/>
  <c r="M23" i="39" s="1"/>
  <c r="K22" i="39"/>
  <c r="M22" i="39" s="1"/>
  <c r="K21" i="39"/>
  <c r="M21" i="39" s="1"/>
  <c r="K20" i="39"/>
  <c r="M20" i="39" s="1"/>
  <c r="K19" i="39"/>
  <c r="M19" i="39" s="1"/>
  <c r="K18" i="39"/>
  <c r="M18" i="39" s="1"/>
  <c r="K17" i="39"/>
  <c r="M17" i="39" s="1"/>
  <c r="K16" i="39"/>
  <c r="M16" i="39" s="1"/>
  <c r="K15" i="39"/>
  <c r="M15" i="39" s="1"/>
  <c r="K14" i="39"/>
  <c r="M14" i="39" s="1"/>
  <c r="K13" i="39"/>
  <c r="M13" i="39" s="1"/>
  <c r="K12" i="39"/>
  <c r="M12" i="39" s="1"/>
  <c r="K11" i="39"/>
  <c r="M11" i="39" s="1"/>
  <c r="K10" i="39"/>
  <c r="M10" i="39" s="1"/>
  <c r="K9" i="39"/>
  <c r="M9" i="39" s="1"/>
  <c r="D67" i="39"/>
  <c r="D66" i="39"/>
  <c r="D65" i="39"/>
  <c r="D64" i="39"/>
  <c r="D63" i="39"/>
  <c r="D62" i="39"/>
  <c r="D61" i="39"/>
  <c r="D60" i="39"/>
  <c r="D59" i="39"/>
  <c r="D58" i="39"/>
  <c r="D57" i="39"/>
  <c r="C57" i="39"/>
  <c r="C56" i="39"/>
  <c r="C55" i="39"/>
  <c r="C54" i="39"/>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Z67" i="10"/>
  <c r="Z66" i="10"/>
  <c r="Z65" i="10"/>
  <c r="Z64" i="10"/>
  <c r="Z63" i="10"/>
  <c r="Z62" i="10"/>
  <c r="Z61" i="10"/>
  <c r="Z60" i="10"/>
  <c r="Z59" i="10"/>
  <c r="Z58" i="10"/>
  <c r="Z57" i="10"/>
  <c r="Z56" i="10"/>
  <c r="Z55" i="10"/>
  <c r="Z54" i="10"/>
  <c r="Z53" i="10"/>
  <c r="Z52" i="10"/>
  <c r="Z51" i="10"/>
  <c r="Z50" i="10"/>
  <c r="Z49" i="10"/>
  <c r="Z48" i="10"/>
  <c r="Z47" i="10"/>
  <c r="Z46" i="10"/>
  <c r="Z45" i="10"/>
  <c r="Z44" i="10"/>
  <c r="Z43" i="10"/>
  <c r="Z42" i="10"/>
  <c r="Z41" i="10"/>
  <c r="Z40" i="10"/>
  <c r="Z39" i="10"/>
  <c r="Z38" i="10"/>
  <c r="Z37" i="10"/>
  <c r="Z36" i="10"/>
  <c r="Z35" i="10"/>
  <c r="Z34" i="10"/>
  <c r="Z33" i="10"/>
  <c r="Z32" i="10"/>
  <c r="Z30" i="10"/>
  <c r="Z29" i="10"/>
  <c r="Z28" i="10"/>
  <c r="Z27" i="10"/>
  <c r="Z26" i="10"/>
  <c r="Z25" i="10"/>
  <c r="Z24" i="10"/>
  <c r="Z23" i="10"/>
  <c r="Z22" i="10"/>
  <c r="Z21" i="10"/>
  <c r="Z20" i="10"/>
  <c r="Z19" i="10"/>
  <c r="Z18" i="10"/>
  <c r="S30" i="10"/>
  <c r="S29" i="10"/>
  <c r="U29" i="10" s="1"/>
  <c r="S28" i="10"/>
  <c r="U28" i="10" s="1"/>
  <c r="S27" i="10"/>
  <c r="U27" i="10" s="1"/>
  <c r="S26" i="10"/>
  <c r="U26" i="10" s="1"/>
  <c r="S25" i="10"/>
  <c r="U25" i="10" s="1"/>
  <c r="S24" i="10"/>
  <c r="U24" i="10" s="1"/>
  <c r="S23" i="10"/>
  <c r="U23" i="10" s="1"/>
  <c r="S22" i="10"/>
  <c r="U22" i="10" s="1"/>
  <c r="S21" i="10"/>
  <c r="U21" i="10" s="1"/>
  <c r="S20" i="10"/>
  <c r="U20" i="10" s="1"/>
  <c r="S19" i="10"/>
  <c r="U19" i="10" s="1"/>
  <c r="W19" i="10" s="1"/>
  <c r="S18" i="10"/>
  <c r="U18" i="10" s="1"/>
  <c r="W18" i="10" s="1"/>
  <c r="Y18" i="10" s="1"/>
  <c r="S17" i="10"/>
  <c r="U17" i="10" s="1"/>
  <c r="W17" i="10" s="1"/>
  <c r="Y17" i="10" s="1"/>
  <c r="AE17" i="10" s="1"/>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M17" i="10" s="1"/>
  <c r="O17" i="10" s="1"/>
  <c r="C67" i="10"/>
  <c r="C66" i="10"/>
  <c r="E66" i="10" s="1"/>
  <c r="C65" i="10"/>
  <c r="E65" i="10" s="1"/>
  <c r="C64" i="10"/>
  <c r="E64" i="10" s="1"/>
  <c r="C63" i="10"/>
  <c r="E63" i="10" s="1"/>
  <c r="C62" i="10"/>
  <c r="E62" i="10" s="1"/>
  <c r="C61" i="10"/>
  <c r="E61" i="10" s="1"/>
  <c r="C60" i="10"/>
  <c r="E60" i="10" s="1"/>
  <c r="C59" i="10"/>
  <c r="E59" i="10" s="1"/>
  <c r="C58" i="10"/>
  <c r="E58" i="10" s="1"/>
  <c r="C57" i="10"/>
  <c r="E57" i="10" s="1"/>
  <c r="C56" i="10"/>
  <c r="E56" i="10" s="1"/>
  <c r="C55" i="10"/>
  <c r="E55" i="10" s="1"/>
  <c r="C54" i="10"/>
  <c r="E54" i="10" s="1"/>
  <c r="C53" i="10"/>
  <c r="E53" i="10" s="1"/>
  <c r="C52" i="10"/>
  <c r="E52" i="10" s="1"/>
  <c r="C51" i="10"/>
  <c r="E51" i="10" s="1"/>
  <c r="C50" i="10"/>
  <c r="E50" i="10" s="1"/>
  <c r="C49" i="10"/>
  <c r="E49" i="10" s="1"/>
  <c r="C48" i="10"/>
  <c r="E48" i="10" s="1"/>
  <c r="C47" i="10"/>
  <c r="E47" i="10" s="1"/>
  <c r="C46" i="10"/>
  <c r="E46" i="10" s="1"/>
  <c r="C45" i="10"/>
  <c r="E45" i="10" s="1"/>
  <c r="C44" i="10"/>
  <c r="E44" i="10" s="1"/>
  <c r="C43" i="10"/>
  <c r="E43" i="10" s="1"/>
  <c r="C42" i="10"/>
  <c r="E42" i="10" s="1"/>
  <c r="C41" i="10"/>
  <c r="E41" i="10" s="1"/>
  <c r="C40" i="10"/>
  <c r="E40" i="10" s="1"/>
  <c r="C39" i="10"/>
  <c r="E39" i="10" s="1"/>
  <c r="C38" i="10"/>
  <c r="E38" i="10" s="1"/>
  <c r="C37" i="10"/>
  <c r="E37" i="10" s="1"/>
  <c r="C36" i="10"/>
  <c r="E36" i="10" s="1"/>
  <c r="C35" i="10"/>
  <c r="E35" i="10" s="1"/>
  <c r="C34" i="10"/>
  <c r="E34" i="10" s="1"/>
  <c r="C33" i="10"/>
  <c r="E33" i="10" s="1"/>
  <c r="C32" i="10"/>
  <c r="E32" i="10" s="1"/>
  <c r="C31" i="10"/>
  <c r="E31" i="10" s="1"/>
  <c r="C30" i="10"/>
  <c r="E30" i="10" s="1"/>
  <c r="C29" i="10"/>
  <c r="E29" i="10" s="1"/>
  <c r="C28" i="10"/>
  <c r="E28" i="10" s="1"/>
  <c r="C27" i="10"/>
  <c r="E27" i="10" s="1"/>
  <c r="C26" i="10"/>
  <c r="E26" i="10" s="1"/>
  <c r="C25" i="10"/>
  <c r="E25" i="10" s="1"/>
  <c r="C24" i="10"/>
  <c r="E24" i="10" s="1"/>
  <c r="C23" i="10"/>
  <c r="E23" i="10" s="1"/>
  <c r="C22" i="10"/>
  <c r="E22" i="10" s="1"/>
  <c r="C21" i="10"/>
  <c r="E21" i="10" s="1"/>
  <c r="C20" i="10"/>
  <c r="E20" i="10" s="1"/>
  <c r="C19" i="10"/>
  <c r="E19" i="10" s="1"/>
  <c r="C18" i="10"/>
  <c r="E18" i="10" s="1"/>
  <c r="C17" i="10"/>
  <c r="E17" i="10" s="1"/>
  <c r="G17" i="10" s="1"/>
  <c r="AR59" i="9"/>
  <c r="AR58" i="9"/>
  <c r="AR57" i="9"/>
  <c r="AR56" i="9"/>
  <c r="AR55" i="9"/>
  <c r="AR54" i="9"/>
  <c r="AR53" i="9"/>
  <c r="AR52" i="9"/>
  <c r="AR51" i="9"/>
  <c r="AR50" i="9"/>
  <c r="AR49" i="9"/>
  <c r="AR48" i="9"/>
  <c r="AR47" i="9"/>
  <c r="AR46" i="9"/>
  <c r="AR45" i="9"/>
  <c r="AR44" i="9"/>
  <c r="AR43" i="9"/>
  <c r="AR42" i="9"/>
  <c r="AR41" i="9"/>
  <c r="AR40" i="9"/>
  <c r="AR39" i="9"/>
  <c r="AR38" i="9"/>
  <c r="AR37" i="9"/>
  <c r="AR36" i="9"/>
  <c r="AR35" i="9"/>
  <c r="AR34" i="9"/>
  <c r="AR33" i="9"/>
  <c r="AR32" i="9"/>
  <c r="AR31" i="9"/>
  <c r="AR30" i="9"/>
  <c r="AR29" i="9"/>
  <c r="AR28" i="9"/>
  <c r="AR27" i="9"/>
  <c r="AR26" i="9"/>
  <c r="AR25" i="9"/>
  <c r="AR24" i="9"/>
  <c r="AR23" i="9"/>
  <c r="AR22" i="9"/>
  <c r="AR21" i="9"/>
  <c r="AR20" i="9"/>
  <c r="AR19" i="9"/>
  <c r="AR18"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H67" i="9"/>
  <c r="AH66" i="9"/>
  <c r="AJ66" i="9" s="1"/>
  <c r="AH65" i="9"/>
  <c r="AJ65" i="9" s="1"/>
  <c r="AH64" i="9"/>
  <c r="AJ64" i="9" s="1"/>
  <c r="AH63" i="9"/>
  <c r="AJ63" i="9" s="1"/>
  <c r="AH62" i="9"/>
  <c r="AJ62" i="9" s="1"/>
  <c r="AH61" i="9"/>
  <c r="AJ61" i="9" s="1"/>
  <c r="AH60" i="9"/>
  <c r="AJ60" i="9" s="1"/>
  <c r="AH59" i="9"/>
  <c r="AJ59" i="9" s="1"/>
  <c r="AH58" i="9"/>
  <c r="AJ58" i="9" s="1"/>
  <c r="AH57" i="9"/>
  <c r="AJ57" i="9" s="1"/>
  <c r="AH56" i="9"/>
  <c r="AJ56" i="9" s="1"/>
  <c r="AH55" i="9"/>
  <c r="AJ55" i="9" s="1"/>
  <c r="AH54" i="9"/>
  <c r="AJ54" i="9" s="1"/>
  <c r="AH53" i="9"/>
  <c r="AJ53" i="9" s="1"/>
  <c r="AH52" i="9"/>
  <c r="AJ52" i="9" s="1"/>
  <c r="AH51" i="9"/>
  <c r="AJ51" i="9" s="1"/>
  <c r="AH50" i="9"/>
  <c r="AJ50" i="9" s="1"/>
  <c r="AH49" i="9"/>
  <c r="AJ49" i="9" s="1"/>
  <c r="AH48" i="9"/>
  <c r="AJ48" i="9" s="1"/>
  <c r="AH47" i="9"/>
  <c r="AJ47" i="9" s="1"/>
  <c r="AH46" i="9"/>
  <c r="AJ46" i="9" s="1"/>
  <c r="AH45" i="9"/>
  <c r="AJ45" i="9" s="1"/>
  <c r="AH44" i="9"/>
  <c r="AJ44" i="9" s="1"/>
  <c r="AH43" i="9"/>
  <c r="AJ43" i="9" s="1"/>
  <c r="AH42" i="9"/>
  <c r="AJ42" i="9" s="1"/>
  <c r="AH41" i="9"/>
  <c r="AJ41" i="9" s="1"/>
  <c r="AH40" i="9"/>
  <c r="AJ40" i="9" s="1"/>
  <c r="AH39" i="9"/>
  <c r="AJ39" i="9" s="1"/>
  <c r="AH38" i="9"/>
  <c r="AJ38" i="9" s="1"/>
  <c r="AH37" i="9"/>
  <c r="AJ37" i="9" s="1"/>
  <c r="AH36" i="9"/>
  <c r="AJ36" i="9" s="1"/>
  <c r="AH35" i="9"/>
  <c r="AJ35" i="9" s="1"/>
  <c r="AH34" i="9"/>
  <c r="AJ34" i="9" s="1"/>
  <c r="AH33" i="9"/>
  <c r="AJ33" i="9" s="1"/>
  <c r="AH32" i="9"/>
  <c r="AJ32" i="9" s="1"/>
  <c r="AH31" i="9"/>
  <c r="AJ31" i="9" s="1"/>
  <c r="AH30" i="9"/>
  <c r="AJ30" i="9" s="1"/>
  <c r="AH29" i="9"/>
  <c r="AJ29" i="9" s="1"/>
  <c r="AH28" i="9"/>
  <c r="AJ28" i="9" s="1"/>
  <c r="AH27" i="9"/>
  <c r="AJ27" i="9" s="1"/>
  <c r="AH26" i="9"/>
  <c r="AJ26" i="9" s="1"/>
  <c r="AH25" i="9"/>
  <c r="AJ25" i="9" s="1"/>
  <c r="AH24" i="9"/>
  <c r="AJ24" i="9" s="1"/>
  <c r="AH23" i="9"/>
  <c r="AJ23" i="9" s="1"/>
  <c r="AH22" i="9"/>
  <c r="AJ22" i="9" s="1"/>
  <c r="AH21" i="9"/>
  <c r="AJ21" i="9" s="1"/>
  <c r="AH20" i="9"/>
  <c r="AJ20" i="9" s="1"/>
  <c r="AH19" i="9"/>
  <c r="AJ19" i="9" s="1"/>
  <c r="AH18" i="9"/>
  <c r="AJ18" i="9" s="1"/>
  <c r="AA59" i="9"/>
  <c r="AA58" i="9"/>
  <c r="AC58" i="9" s="1"/>
  <c r="AA57" i="9"/>
  <c r="AC57" i="9" s="1"/>
  <c r="AA56" i="9"/>
  <c r="AC56" i="9" s="1"/>
  <c r="AA55" i="9"/>
  <c r="AC55" i="9" s="1"/>
  <c r="AA54" i="9"/>
  <c r="AC54" i="9" s="1"/>
  <c r="AA53" i="9"/>
  <c r="AC53" i="9" s="1"/>
  <c r="AA52" i="9"/>
  <c r="AC52" i="9" s="1"/>
  <c r="AA51" i="9"/>
  <c r="AC51" i="9" s="1"/>
  <c r="AA50" i="9"/>
  <c r="AC50" i="9" s="1"/>
  <c r="AA49" i="9"/>
  <c r="AC49" i="9" s="1"/>
  <c r="AA48" i="9"/>
  <c r="AC48" i="9" s="1"/>
  <c r="AA47" i="9"/>
  <c r="AC47" i="9" s="1"/>
  <c r="AA46" i="9"/>
  <c r="AC46" i="9" s="1"/>
  <c r="AA45" i="9"/>
  <c r="AC45" i="9" s="1"/>
  <c r="AA44" i="9"/>
  <c r="AC44" i="9" s="1"/>
  <c r="AA43" i="9"/>
  <c r="AC43" i="9" s="1"/>
  <c r="AA42" i="9"/>
  <c r="AC42" i="9" s="1"/>
  <c r="AA41" i="9"/>
  <c r="AC41" i="9" s="1"/>
  <c r="AA40" i="9"/>
  <c r="AC40" i="9" s="1"/>
  <c r="AA39" i="9"/>
  <c r="AC39" i="9" s="1"/>
  <c r="AA38" i="9"/>
  <c r="AC38" i="9" s="1"/>
  <c r="AA37" i="9"/>
  <c r="AC37" i="9" s="1"/>
  <c r="AA36" i="9"/>
  <c r="AC36" i="9" s="1"/>
  <c r="AA35" i="9"/>
  <c r="AC35" i="9" s="1"/>
  <c r="AA34" i="9"/>
  <c r="AC34" i="9" s="1"/>
  <c r="AA33" i="9"/>
  <c r="AC33" i="9" s="1"/>
  <c r="AA32" i="9"/>
  <c r="AC32" i="9" s="1"/>
  <c r="AA31" i="9"/>
  <c r="AC31" i="9" s="1"/>
  <c r="AA30" i="9"/>
  <c r="AC30" i="9" s="1"/>
  <c r="AA29" i="9"/>
  <c r="AC29" i="9" s="1"/>
  <c r="AA28" i="9"/>
  <c r="AC28" i="9" s="1"/>
  <c r="AA27" i="9"/>
  <c r="AC27" i="9" s="1"/>
  <c r="AA26" i="9"/>
  <c r="AC26" i="9" s="1"/>
  <c r="AA25" i="9"/>
  <c r="AC25" i="9" s="1"/>
  <c r="AA24" i="9"/>
  <c r="AC24" i="9" s="1"/>
  <c r="AA23" i="9"/>
  <c r="AC23" i="9" s="1"/>
  <c r="AA22" i="9"/>
  <c r="AC22" i="9" s="1"/>
  <c r="AA21" i="9"/>
  <c r="AC21" i="9" s="1"/>
  <c r="AA20" i="9"/>
  <c r="AC20" i="9" s="1"/>
  <c r="AA19" i="9"/>
  <c r="AC19" i="9" s="1"/>
  <c r="AA18" i="9"/>
  <c r="AC18" i="9" s="1"/>
  <c r="AA17" i="9"/>
  <c r="AC17" i="9" s="1"/>
  <c r="X40" i="9"/>
  <c r="X39" i="9"/>
  <c r="Z39" i="9" s="1"/>
  <c r="X38" i="9"/>
  <c r="Z38" i="9" s="1"/>
  <c r="X37" i="9"/>
  <c r="Z37" i="9" s="1"/>
  <c r="X36" i="9"/>
  <c r="Z36" i="9" s="1"/>
  <c r="X35" i="9"/>
  <c r="Z35" i="9" s="1"/>
  <c r="X34" i="9"/>
  <c r="Z34" i="9" s="1"/>
  <c r="X33" i="9"/>
  <c r="Z33" i="9" s="1"/>
  <c r="X32" i="9"/>
  <c r="Z32" i="9" s="1"/>
  <c r="X31" i="9"/>
  <c r="Z31" i="9" s="1"/>
  <c r="X30" i="9"/>
  <c r="Z30" i="9" s="1"/>
  <c r="X29" i="9"/>
  <c r="Z29" i="9" s="1"/>
  <c r="X28" i="9"/>
  <c r="Z28" i="9" s="1"/>
  <c r="X27" i="9"/>
  <c r="Z27" i="9" s="1"/>
  <c r="X26" i="9"/>
  <c r="Z26" i="9" s="1"/>
  <c r="X25" i="9"/>
  <c r="Z25" i="9" s="1"/>
  <c r="X24" i="9"/>
  <c r="Z24" i="9" s="1"/>
  <c r="X23" i="9"/>
  <c r="Z23" i="9" s="1"/>
  <c r="X22" i="9"/>
  <c r="Z22" i="9" s="1"/>
  <c r="X21" i="9"/>
  <c r="Z21" i="9" s="1"/>
  <c r="X20" i="9"/>
  <c r="Z20" i="9" s="1"/>
  <c r="X19" i="9"/>
  <c r="Z19" i="9" s="1"/>
  <c r="X18" i="9"/>
  <c r="Z18" i="9" s="1"/>
  <c r="X17" i="9"/>
  <c r="Z17" i="9" s="1"/>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W17" i="9" s="1"/>
  <c r="AD17" i="9" s="1"/>
  <c r="AE17" i="9" s="1"/>
  <c r="N40" i="9"/>
  <c r="N39" i="9"/>
  <c r="P39" i="9" s="1"/>
  <c r="N38" i="9"/>
  <c r="P38" i="9" s="1"/>
  <c r="N37" i="9"/>
  <c r="P37" i="9" s="1"/>
  <c r="N36" i="9"/>
  <c r="P36" i="9" s="1"/>
  <c r="N35" i="9"/>
  <c r="P35" i="9" s="1"/>
  <c r="N34" i="9"/>
  <c r="P34" i="9" s="1"/>
  <c r="N33" i="9"/>
  <c r="P33" i="9" s="1"/>
  <c r="N32" i="9"/>
  <c r="P32" i="9" s="1"/>
  <c r="N31" i="9"/>
  <c r="P31" i="9" s="1"/>
  <c r="N30" i="9"/>
  <c r="P30" i="9" s="1"/>
  <c r="N29" i="9"/>
  <c r="P29" i="9" s="1"/>
  <c r="N28" i="9"/>
  <c r="P28" i="9" s="1"/>
  <c r="N27" i="9"/>
  <c r="P27" i="9" s="1"/>
  <c r="N26" i="9"/>
  <c r="P26" i="9" s="1"/>
  <c r="N25" i="9"/>
  <c r="P25" i="9" s="1"/>
  <c r="N24" i="9"/>
  <c r="P24" i="9" s="1"/>
  <c r="N23" i="9"/>
  <c r="P23" i="9" s="1"/>
  <c r="N22" i="9"/>
  <c r="P22" i="9" s="1"/>
  <c r="N21" i="9"/>
  <c r="P21" i="9" s="1"/>
  <c r="N20" i="9"/>
  <c r="P20" i="9" s="1"/>
  <c r="N19" i="9"/>
  <c r="P19" i="9" s="1"/>
  <c r="N18" i="9"/>
  <c r="P18" i="9" s="1"/>
  <c r="N17" i="9"/>
  <c r="P17" i="9" s="1"/>
  <c r="K67" i="9"/>
  <c r="K66" i="9"/>
  <c r="M66" i="9" s="1"/>
  <c r="K65" i="9"/>
  <c r="M65" i="9" s="1"/>
  <c r="K64" i="9"/>
  <c r="M64" i="9" s="1"/>
  <c r="K63" i="9"/>
  <c r="M63" i="9" s="1"/>
  <c r="K62" i="9"/>
  <c r="M62" i="9" s="1"/>
  <c r="K61" i="9"/>
  <c r="M61" i="9" s="1"/>
  <c r="K60" i="9"/>
  <c r="M60" i="9" s="1"/>
  <c r="K59" i="9"/>
  <c r="M59" i="9" s="1"/>
  <c r="K58" i="9"/>
  <c r="M58" i="9" s="1"/>
  <c r="K57" i="9"/>
  <c r="M57" i="9" s="1"/>
  <c r="K56" i="9"/>
  <c r="M56" i="9" s="1"/>
  <c r="K55" i="9"/>
  <c r="M55" i="9" s="1"/>
  <c r="K54" i="9"/>
  <c r="M54" i="9" s="1"/>
  <c r="K53" i="9"/>
  <c r="M53" i="9" s="1"/>
  <c r="K52" i="9"/>
  <c r="M52" i="9" s="1"/>
  <c r="K51" i="9"/>
  <c r="M51" i="9" s="1"/>
  <c r="K50" i="9"/>
  <c r="M50" i="9" s="1"/>
  <c r="K49" i="9"/>
  <c r="M49" i="9" s="1"/>
  <c r="K48" i="9"/>
  <c r="M48" i="9" s="1"/>
  <c r="K47" i="9"/>
  <c r="M47" i="9" s="1"/>
  <c r="K46" i="9"/>
  <c r="M46" i="9" s="1"/>
  <c r="K45" i="9"/>
  <c r="M45" i="9"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Q17" i="9" s="1"/>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E17" i="9" s="1"/>
  <c r="G17" i="9" s="1"/>
  <c r="F81" i="39"/>
  <c r="F80" i="39"/>
  <c r="F79" i="39"/>
  <c r="F78" i="39"/>
  <c r="F77" i="39"/>
  <c r="F76" i="39"/>
  <c r="F75" i="39"/>
  <c r="F74" i="39"/>
  <c r="F73" i="39"/>
  <c r="F72" i="39"/>
  <c r="F71" i="39"/>
  <c r="F70" i="39"/>
  <c r="F69" i="39"/>
  <c r="F68" i="39"/>
  <c r="F67" i="39"/>
  <c r="AC75" i="36"/>
  <c r="AC74" i="36"/>
  <c r="AC73" i="36"/>
  <c r="AC72" i="36"/>
  <c r="AC71" i="36"/>
  <c r="AC70" i="36"/>
  <c r="AC69" i="36"/>
  <c r="AC68" i="36"/>
  <c r="AC67" i="36"/>
  <c r="AC66" i="36"/>
  <c r="N75" i="36"/>
  <c r="N74" i="36"/>
  <c r="N73" i="36"/>
  <c r="N72" i="36"/>
  <c r="N71" i="36"/>
  <c r="N70" i="36"/>
  <c r="N69" i="36"/>
  <c r="N68" i="36"/>
  <c r="N67" i="36"/>
  <c r="N66" i="36"/>
  <c r="F80" i="36"/>
  <c r="F79" i="36"/>
  <c r="F78" i="36"/>
  <c r="F77" i="36"/>
  <c r="F76" i="36"/>
  <c r="F75" i="36"/>
  <c r="F74" i="36"/>
  <c r="F73" i="36"/>
  <c r="F72" i="36"/>
  <c r="F71" i="36"/>
  <c r="F70" i="36"/>
  <c r="F69" i="36"/>
  <c r="F68" i="36"/>
  <c r="F67" i="36"/>
  <c r="F66" i="36"/>
  <c r="H16" i="9" l="1"/>
  <c r="CA11" i="7" s="1"/>
  <c r="H17" i="9"/>
  <c r="P16" i="10"/>
  <c r="CA12" i="8" s="1"/>
  <c r="P17" i="10"/>
  <c r="BZ12" i="8" s="1"/>
  <c r="U24" i="36"/>
  <c r="U26" i="36"/>
  <c r="Q16" i="9"/>
  <c r="U28" i="36"/>
  <c r="H16" i="10"/>
  <c r="CA11" i="8" s="1"/>
  <c r="H17" i="10"/>
  <c r="BZ11" i="8" s="1"/>
  <c r="AE16" i="10"/>
  <c r="W21" i="10"/>
  <c r="W22" i="10"/>
  <c r="W23" i="10"/>
  <c r="W24" i="10"/>
  <c r="W25" i="10"/>
  <c r="W26" i="10"/>
  <c r="W27" i="10"/>
  <c r="W28" i="10"/>
  <c r="W29" i="10"/>
  <c r="U30" i="10"/>
  <c r="W30" i="10" s="1"/>
  <c r="W20" i="10"/>
  <c r="AI8" i="9"/>
  <c r="AS8" i="39"/>
  <c r="AR8" i="39"/>
  <c r="AL8" i="39"/>
  <c r="AK8" i="39"/>
  <c r="AI8" i="39"/>
  <c r="AH8" i="39"/>
  <c r="AB8" i="39"/>
  <c r="AA8" i="39"/>
  <c r="Y8" i="39"/>
  <c r="X8" i="39"/>
  <c r="V8" i="39"/>
  <c r="U8" i="39"/>
  <c r="O8" i="39"/>
  <c r="N8" i="39"/>
  <c r="L8" i="39"/>
  <c r="K8" i="39"/>
  <c r="F8" i="39"/>
  <c r="D8" i="39"/>
  <c r="C8" i="39"/>
  <c r="BZ73" i="8" l="1"/>
  <c r="BZ74" i="8"/>
  <c r="BZ75" i="8"/>
  <c r="BZ70" i="8"/>
  <c r="BZ68" i="8"/>
  <c r="BZ66" i="8"/>
  <c r="BZ72" i="8"/>
  <c r="CA87" i="8"/>
  <c r="CA46" i="8"/>
  <c r="CA65" i="8"/>
  <c r="CA47" i="8"/>
  <c r="CA48" i="8"/>
  <c r="CA24" i="8"/>
  <c r="CA37" i="8"/>
  <c r="CA96" i="8"/>
  <c r="CA75" i="8"/>
  <c r="CA73" i="8"/>
  <c r="CA70" i="8"/>
  <c r="CA68" i="8"/>
  <c r="CA74" i="8"/>
  <c r="CA66" i="8"/>
  <c r="CA72" i="8"/>
  <c r="CA38" i="8"/>
  <c r="CA25" i="8"/>
  <c r="CA97" i="8"/>
  <c r="R16" i="9"/>
  <c r="CA12" i="7" s="1"/>
  <c r="R17" i="9"/>
  <c r="CA53" i="7"/>
  <c r="CA77" i="7"/>
  <c r="CA51" i="7"/>
  <c r="CA52" i="7"/>
  <c r="CA41" i="7"/>
  <c r="CA26" i="7"/>
  <c r="CA97" i="7"/>
  <c r="BZ87" i="8"/>
  <c r="BZ65" i="8"/>
  <c r="BZ46" i="8"/>
  <c r="BZ47" i="8"/>
  <c r="BZ48" i="8"/>
  <c r="F8" i="36"/>
  <c r="CA42" i="7" l="1"/>
  <c r="CA71" i="7"/>
  <c r="CA82" i="7"/>
  <c r="CA69" i="7"/>
  <c r="CA64" i="7"/>
  <c r="CA63" i="7"/>
  <c r="CA27" i="7"/>
  <c r="CA98" i="7"/>
  <c r="AS8" i="9"/>
  <c r="AR8" i="9"/>
  <c r="AL8" i="9"/>
  <c r="AK8" i="9"/>
  <c r="AH8" i="9"/>
  <c r="AB8" i="9"/>
  <c r="AA8" i="9"/>
  <c r="Y8" i="9"/>
  <c r="X8" i="9"/>
  <c r="V8" i="9"/>
  <c r="U8" i="9"/>
  <c r="O8" i="9"/>
  <c r="N8" i="9"/>
  <c r="L8" i="9"/>
  <c r="K8" i="9"/>
  <c r="F8" i="9"/>
  <c r="D8" i="9"/>
  <c r="C8" i="9"/>
  <c r="AJ8" i="36" l="1"/>
  <c r="AI8" i="36"/>
  <c r="AC8" i="36"/>
  <c r="AA8" i="36"/>
  <c r="Z8" i="36"/>
  <c r="Y8" i="36"/>
  <c r="X8" i="36"/>
  <c r="V8" i="36"/>
  <c r="T8" i="36"/>
  <c r="N8" i="36"/>
  <c r="L8" i="36"/>
  <c r="K8" i="36"/>
  <c r="D8" i="36"/>
  <c r="C8" i="36"/>
  <c r="AJ8" i="10"/>
  <c r="AI8" i="10"/>
  <c r="AC8" i="10"/>
  <c r="AA8" i="10"/>
  <c r="X8" i="10"/>
  <c r="V8" i="10"/>
  <c r="N8" i="10"/>
  <c r="L8" i="10"/>
  <c r="D8" i="10"/>
  <c r="F8" i="10"/>
  <c r="V8" i="34"/>
  <c r="V8" i="33"/>
  <c r="V8" i="25"/>
  <c r="K8" i="25"/>
  <c r="L8" i="25"/>
  <c r="M8" i="25"/>
  <c r="N8" i="25"/>
  <c r="O8" i="25"/>
  <c r="Q8" i="34"/>
  <c r="O8" i="34"/>
  <c r="N8" i="34"/>
  <c r="M8" i="34"/>
  <c r="O8" i="33"/>
  <c r="N8" i="33"/>
  <c r="M8" i="33"/>
  <c r="Q8" i="33"/>
  <c r="H25" i="24" l="1"/>
  <c r="H24" i="24"/>
  <c r="I25" i="24" l="1"/>
  <c r="L8" i="33"/>
  <c r="L8" i="34"/>
  <c r="I24" i="24"/>
  <c r="K8" i="33"/>
  <c r="AT47" i="39"/>
  <c r="AM45" i="39"/>
  <c r="W54" i="39"/>
  <c r="E57" i="39" l="1"/>
  <c r="E23" i="39"/>
  <c r="E54" i="39"/>
  <c r="E9" i="39"/>
  <c r="G9" i="39" s="1"/>
  <c r="E58" i="38"/>
  <c r="E55" i="38"/>
  <c r="E54" i="38"/>
  <c r="E10" i="38"/>
  <c r="P69" i="28" l="1"/>
  <c r="E15" i="29" l="1"/>
  <c r="E5" i="29"/>
  <c r="E44" i="35" l="1"/>
  <c r="D44" i="35"/>
  <c r="E43" i="35"/>
  <c r="D43" i="35"/>
  <c r="E42" i="35"/>
  <c r="D42" i="35"/>
  <c r="E41" i="35"/>
  <c r="D41" i="35"/>
  <c r="M57" i="39"/>
  <c r="G57" i="39"/>
  <c r="W56" i="39"/>
  <c r="E56" i="39"/>
  <c r="G56" i="39" s="1"/>
  <c r="W55" i="39"/>
  <c r="E55" i="39"/>
  <c r="G55" i="39" s="1"/>
  <c r="G54" i="39"/>
  <c r="W53" i="39"/>
  <c r="E53" i="39"/>
  <c r="G53" i="39" s="1"/>
  <c r="W52" i="39"/>
  <c r="E52" i="39"/>
  <c r="G52" i="39" s="1"/>
  <c r="W51" i="39"/>
  <c r="E51" i="39"/>
  <c r="G51" i="39" s="1"/>
  <c r="W50" i="39"/>
  <c r="E50" i="39"/>
  <c r="G50" i="39" s="1"/>
  <c r="W49" i="39"/>
  <c r="E49" i="39"/>
  <c r="G49" i="39" s="1"/>
  <c r="AT48" i="39"/>
  <c r="AM48" i="39"/>
  <c r="W48" i="39"/>
  <c r="E48" i="39"/>
  <c r="G48" i="39" s="1"/>
  <c r="AM47" i="39"/>
  <c r="W47" i="39"/>
  <c r="E47" i="39"/>
  <c r="G47" i="39" s="1"/>
  <c r="AT46" i="39"/>
  <c r="AM46" i="39"/>
  <c r="W46" i="39"/>
  <c r="E46" i="39"/>
  <c r="G46" i="39" s="1"/>
  <c r="AT45" i="39"/>
  <c r="AN45" i="39"/>
  <c r="W45" i="39"/>
  <c r="E45" i="39"/>
  <c r="G45" i="39" s="1"/>
  <c r="AT44" i="39"/>
  <c r="AM44" i="39"/>
  <c r="W44" i="39"/>
  <c r="E44" i="39"/>
  <c r="G44" i="39" s="1"/>
  <c r="AT43" i="39"/>
  <c r="AM43" i="39"/>
  <c r="W43" i="39"/>
  <c r="E43" i="39"/>
  <c r="G43" i="39" s="1"/>
  <c r="AT42" i="39"/>
  <c r="AM42" i="39"/>
  <c r="W42" i="39"/>
  <c r="E42" i="39"/>
  <c r="G42" i="39" s="1"/>
  <c r="AT41" i="39"/>
  <c r="AM41" i="39"/>
  <c r="W41" i="39"/>
  <c r="E41" i="39"/>
  <c r="G41" i="39" s="1"/>
  <c r="AT40" i="39"/>
  <c r="AM40" i="39"/>
  <c r="W40" i="39"/>
  <c r="E40" i="39"/>
  <c r="G40" i="39" s="1"/>
  <c r="AT39" i="39"/>
  <c r="AM39" i="39"/>
  <c r="W39" i="39"/>
  <c r="E39" i="39"/>
  <c r="G39" i="39" s="1"/>
  <c r="AT38" i="39"/>
  <c r="AM38" i="39"/>
  <c r="W38" i="39"/>
  <c r="E38" i="39"/>
  <c r="G38" i="39" s="1"/>
  <c r="AT37" i="39"/>
  <c r="AM37" i="39"/>
  <c r="W37" i="39"/>
  <c r="E37" i="39"/>
  <c r="G37" i="39" s="1"/>
  <c r="AT36" i="39"/>
  <c r="AM36" i="39"/>
  <c r="W36" i="39"/>
  <c r="E36" i="39"/>
  <c r="G36" i="39" s="1"/>
  <c r="AT35" i="39"/>
  <c r="AM35" i="39"/>
  <c r="W35" i="39"/>
  <c r="E35" i="39"/>
  <c r="G35" i="39" s="1"/>
  <c r="AT34" i="39"/>
  <c r="AM34" i="39"/>
  <c r="W34" i="39"/>
  <c r="E34" i="39"/>
  <c r="G34" i="39" s="1"/>
  <c r="AT33" i="39"/>
  <c r="AM33" i="39"/>
  <c r="W33" i="39"/>
  <c r="E33" i="39"/>
  <c r="G33" i="39" s="1"/>
  <c r="AT32" i="39"/>
  <c r="AM32" i="39"/>
  <c r="W32" i="39"/>
  <c r="E32" i="39"/>
  <c r="G32" i="39" s="1"/>
  <c r="AT31" i="39"/>
  <c r="AM31" i="39"/>
  <c r="W31" i="39"/>
  <c r="E31" i="39"/>
  <c r="G31" i="39" s="1"/>
  <c r="AT30" i="39"/>
  <c r="AM30" i="39"/>
  <c r="Z30" i="39"/>
  <c r="W30" i="39"/>
  <c r="P30" i="39"/>
  <c r="E30" i="39"/>
  <c r="G30" i="39" s="1"/>
  <c r="AT29" i="39"/>
  <c r="AM29" i="39"/>
  <c r="W29" i="39"/>
  <c r="E29" i="39"/>
  <c r="G29" i="39" s="1"/>
  <c r="AT28" i="39"/>
  <c r="AM28" i="39"/>
  <c r="W28" i="39"/>
  <c r="E28" i="39"/>
  <c r="G28" i="39" s="1"/>
  <c r="AT27" i="39"/>
  <c r="AM27" i="39"/>
  <c r="W27" i="39"/>
  <c r="E27" i="39"/>
  <c r="G27" i="39" s="1"/>
  <c r="AT26" i="39"/>
  <c r="AM26" i="39"/>
  <c r="W26" i="39"/>
  <c r="E26" i="39"/>
  <c r="G26" i="39" s="1"/>
  <c r="AT25" i="39"/>
  <c r="AM25" i="39"/>
  <c r="W25" i="39"/>
  <c r="E25" i="39"/>
  <c r="G25" i="39" s="1"/>
  <c r="AT24" i="39"/>
  <c r="AM24" i="39"/>
  <c r="W24" i="39"/>
  <c r="E24" i="39"/>
  <c r="G24" i="39" s="1"/>
  <c r="AT23" i="39"/>
  <c r="AM23" i="39"/>
  <c r="W23" i="39"/>
  <c r="G23" i="39"/>
  <c r="AT22" i="39"/>
  <c r="AM22" i="39"/>
  <c r="W22" i="39"/>
  <c r="E22" i="39"/>
  <c r="G22" i="39" s="1"/>
  <c r="AT21" i="39"/>
  <c r="AM21" i="39"/>
  <c r="W21" i="39"/>
  <c r="E21" i="39"/>
  <c r="G21" i="39" s="1"/>
  <c r="AT20" i="39"/>
  <c r="AM20" i="39"/>
  <c r="W20" i="39"/>
  <c r="E20" i="39"/>
  <c r="G20" i="39" s="1"/>
  <c r="AT19" i="39"/>
  <c r="AM19" i="39"/>
  <c r="W19" i="39"/>
  <c r="E19" i="39"/>
  <c r="G19" i="39" s="1"/>
  <c r="AT18" i="39"/>
  <c r="AM18" i="39"/>
  <c r="W18" i="39"/>
  <c r="E18" i="39"/>
  <c r="G18" i="39" s="1"/>
  <c r="AT17" i="39"/>
  <c r="AM17" i="39"/>
  <c r="W17" i="39"/>
  <c r="E17" i="39"/>
  <c r="G17" i="39" s="1"/>
  <c r="AT16" i="39"/>
  <c r="AM16" i="39"/>
  <c r="W16" i="39"/>
  <c r="E16" i="39"/>
  <c r="G16" i="39" s="1"/>
  <c r="AT15" i="39"/>
  <c r="AM15" i="39"/>
  <c r="W15" i="39"/>
  <c r="E15" i="39"/>
  <c r="G15" i="39" s="1"/>
  <c r="AT14" i="39"/>
  <c r="AM14" i="39"/>
  <c r="W14" i="39"/>
  <c r="E14" i="39"/>
  <c r="G14" i="39" s="1"/>
  <c r="AT13" i="39"/>
  <c r="AM13" i="39"/>
  <c r="W13" i="39"/>
  <c r="E13" i="39"/>
  <c r="G13" i="39" s="1"/>
  <c r="AT12" i="39"/>
  <c r="AM12" i="39"/>
  <c r="W12" i="39"/>
  <c r="E12" i="39"/>
  <c r="G12" i="39" s="1"/>
  <c r="AT11" i="39"/>
  <c r="AM11" i="39"/>
  <c r="W11" i="39"/>
  <c r="E11" i="39"/>
  <c r="G11" i="39" s="1"/>
  <c r="AT10" i="39"/>
  <c r="AM10" i="39"/>
  <c r="W10" i="39"/>
  <c r="E10" i="39"/>
  <c r="G10" i="39" s="1"/>
  <c r="AT9" i="39"/>
  <c r="AM9" i="39"/>
  <c r="W9" i="39"/>
  <c r="Z23" i="35"/>
  <c r="Y23" i="35"/>
  <c r="X23" i="35"/>
  <c r="W23" i="35"/>
  <c r="V23" i="35"/>
  <c r="U23" i="35"/>
  <c r="T23" i="35"/>
  <c r="S23" i="35"/>
  <c r="R23" i="35"/>
  <c r="Q23" i="35"/>
  <c r="P23" i="35"/>
  <c r="O23" i="35"/>
  <c r="N23" i="35"/>
  <c r="M23" i="35"/>
  <c r="L23" i="35"/>
  <c r="K23" i="35"/>
  <c r="J23" i="35"/>
  <c r="I23" i="35"/>
  <c r="H23" i="35"/>
  <c r="Z22" i="35"/>
  <c r="Y22" i="35"/>
  <c r="X22" i="35"/>
  <c r="W22" i="35"/>
  <c r="V22" i="35"/>
  <c r="U22" i="35"/>
  <c r="T22" i="35"/>
  <c r="S22" i="35"/>
  <c r="R22" i="35"/>
  <c r="Q22" i="35"/>
  <c r="P22" i="35"/>
  <c r="O22" i="35"/>
  <c r="N22" i="35"/>
  <c r="M22" i="35"/>
  <c r="L22" i="35"/>
  <c r="K22" i="35"/>
  <c r="J22" i="35"/>
  <c r="I22" i="35"/>
  <c r="H22" i="35"/>
  <c r="Z21" i="35"/>
  <c r="Y21" i="35"/>
  <c r="X21" i="35"/>
  <c r="W21" i="35"/>
  <c r="V21" i="35"/>
  <c r="U21" i="35"/>
  <c r="T21" i="35"/>
  <c r="S21" i="35"/>
  <c r="R21" i="35"/>
  <c r="Q21" i="35"/>
  <c r="P21" i="35"/>
  <c r="O21" i="35"/>
  <c r="N21" i="35"/>
  <c r="M21" i="35"/>
  <c r="L21" i="35"/>
  <c r="K21" i="35"/>
  <c r="J21" i="35"/>
  <c r="I21" i="35"/>
  <c r="H21" i="35"/>
  <c r="Z20" i="35"/>
  <c r="Y20" i="35"/>
  <c r="X20" i="35"/>
  <c r="W20" i="35"/>
  <c r="V20" i="35"/>
  <c r="U20" i="35"/>
  <c r="T20" i="35"/>
  <c r="S20" i="35"/>
  <c r="R20" i="35"/>
  <c r="Q20" i="35"/>
  <c r="P20" i="35"/>
  <c r="O20" i="35"/>
  <c r="N20" i="35"/>
  <c r="M20" i="35"/>
  <c r="L20" i="35"/>
  <c r="K20" i="35"/>
  <c r="J20" i="35"/>
  <c r="I20" i="35"/>
  <c r="H20" i="35"/>
  <c r="G23" i="35"/>
  <c r="G22" i="35"/>
  <c r="G21" i="35"/>
  <c r="G20" i="35"/>
  <c r="K41" i="35" l="1"/>
  <c r="K81" i="35"/>
  <c r="K68" i="35"/>
  <c r="K70" i="35"/>
  <c r="K62" i="35"/>
  <c r="K63" i="35"/>
  <c r="G43" i="35"/>
  <c r="G75" i="35"/>
  <c r="G72" i="35"/>
  <c r="G74" i="35"/>
  <c r="G73" i="35"/>
  <c r="N42" i="35"/>
  <c r="N82" i="35"/>
  <c r="N69" i="35"/>
  <c r="N71" i="35"/>
  <c r="N61" i="35"/>
  <c r="G42" i="35"/>
  <c r="G82" i="35"/>
  <c r="G71" i="35"/>
  <c r="G61" i="35"/>
  <c r="G69" i="35"/>
  <c r="I43" i="35"/>
  <c r="I74" i="35"/>
  <c r="I72" i="35"/>
  <c r="I75" i="35"/>
  <c r="I73" i="35"/>
  <c r="N41" i="35"/>
  <c r="N81" i="35"/>
  <c r="N70" i="35"/>
  <c r="N68" i="35"/>
  <c r="N63" i="35"/>
  <c r="N62" i="35"/>
  <c r="P42" i="35"/>
  <c r="P82" i="35"/>
  <c r="P71" i="35"/>
  <c r="P61" i="35"/>
  <c r="P69" i="35"/>
  <c r="J43" i="35"/>
  <c r="J74" i="35"/>
  <c r="J75" i="35"/>
  <c r="J73" i="35"/>
  <c r="J72" i="35"/>
  <c r="G41" i="35"/>
  <c r="G81" i="35"/>
  <c r="G70" i="35"/>
  <c r="G68" i="35"/>
  <c r="G62" i="35"/>
  <c r="G63" i="35"/>
  <c r="O41" i="35"/>
  <c r="O81" i="35"/>
  <c r="O70" i="35"/>
  <c r="O68" i="35"/>
  <c r="O63" i="35"/>
  <c r="O62" i="35"/>
  <c r="I42" i="35"/>
  <c r="I82" i="35"/>
  <c r="I69" i="35"/>
  <c r="I71" i="35"/>
  <c r="I61" i="35"/>
  <c r="Q42" i="35"/>
  <c r="Q82" i="35"/>
  <c r="Q69" i="35"/>
  <c r="Q71" i="35"/>
  <c r="Q61" i="35"/>
  <c r="K43" i="35"/>
  <c r="K75" i="35"/>
  <c r="K74" i="35"/>
  <c r="K73" i="35"/>
  <c r="K72" i="35"/>
  <c r="O43" i="35"/>
  <c r="O75" i="35"/>
  <c r="O73" i="35"/>
  <c r="O72" i="35"/>
  <c r="O74" i="35"/>
  <c r="F42" i="35"/>
  <c r="F82" i="35"/>
  <c r="F69" i="35"/>
  <c r="F71" i="35"/>
  <c r="F61" i="35"/>
  <c r="P43" i="35"/>
  <c r="P75" i="35"/>
  <c r="P73" i="35"/>
  <c r="P72" i="35"/>
  <c r="P74" i="35"/>
  <c r="M41" i="35"/>
  <c r="M81" i="35"/>
  <c r="M68" i="35"/>
  <c r="M70" i="35"/>
  <c r="M62" i="35"/>
  <c r="M63" i="35"/>
  <c r="O42" i="35"/>
  <c r="O82" i="35"/>
  <c r="O71" i="35"/>
  <c r="O69" i="35"/>
  <c r="O61" i="35"/>
  <c r="Q43" i="35"/>
  <c r="Q74" i="35"/>
  <c r="Q72" i="35"/>
  <c r="Q75" i="35"/>
  <c r="Q73" i="35"/>
  <c r="F41" i="35"/>
  <c r="F81" i="35"/>
  <c r="F70" i="35"/>
  <c r="F63" i="35"/>
  <c r="F62" i="35"/>
  <c r="F68" i="35"/>
  <c r="H42" i="35"/>
  <c r="H82" i="35"/>
  <c r="H71" i="35"/>
  <c r="H61" i="35"/>
  <c r="H69" i="35"/>
  <c r="H41" i="35"/>
  <c r="H81" i="35"/>
  <c r="H68" i="35"/>
  <c r="H62" i="35"/>
  <c r="H70" i="35"/>
  <c r="H63" i="35"/>
  <c r="P41" i="35"/>
  <c r="P81" i="35"/>
  <c r="P68" i="35"/>
  <c r="P70" i="35"/>
  <c r="P62" i="35"/>
  <c r="P63" i="35"/>
  <c r="J42" i="35"/>
  <c r="J82" i="35"/>
  <c r="J69" i="35"/>
  <c r="J61" i="35"/>
  <c r="J71" i="35"/>
  <c r="L43" i="35"/>
  <c r="L73" i="35"/>
  <c r="L74" i="35"/>
  <c r="L75" i="35"/>
  <c r="L72" i="35"/>
  <c r="F44" i="35"/>
  <c r="F83" i="35"/>
  <c r="F86" i="35"/>
  <c r="F87" i="35"/>
  <c r="F88" i="35"/>
  <c r="F80" i="35"/>
  <c r="F78" i="35"/>
  <c r="F84" i="35"/>
  <c r="F79" i="35"/>
  <c r="F85" i="35"/>
  <c r="F77" i="35"/>
  <c r="F64" i="35"/>
  <c r="F67" i="35"/>
  <c r="F65" i="35"/>
  <c r="F53" i="35"/>
  <c r="F54" i="35"/>
  <c r="F55" i="35"/>
  <c r="F56" i="35"/>
  <c r="F66" i="35"/>
  <c r="F57" i="35"/>
  <c r="F58" i="35"/>
  <c r="F60" i="35"/>
  <c r="F59" i="35"/>
  <c r="M42" i="35"/>
  <c r="M82" i="35"/>
  <c r="M69" i="35"/>
  <c r="M71" i="35"/>
  <c r="M61" i="35"/>
  <c r="L41" i="35"/>
  <c r="L81" i="35"/>
  <c r="L68" i="35"/>
  <c r="L70" i="35"/>
  <c r="L62" i="35"/>
  <c r="L63" i="35"/>
  <c r="H43" i="35"/>
  <c r="H72" i="35"/>
  <c r="H74" i="35"/>
  <c r="H75" i="35"/>
  <c r="H73" i="35"/>
  <c r="I41" i="35"/>
  <c r="I81" i="35"/>
  <c r="I68" i="35"/>
  <c r="I70" i="35"/>
  <c r="I62" i="35"/>
  <c r="I63" i="35"/>
  <c r="Q41" i="35"/>
  <c r="Q81" i="35"/>
  <c r="Q68" i="35"/>
  <c r="Q62" i="35"/>
  <c r="Q63" i="35"/>
  <c r="Q70" i="35"/>
  <c r="K42" i="35"/>
  <c r="K82" i="35"/>
  <c r="K71" i="35"/>
  <c r="K61" i="35"/>
  <c r="K69" i="35"/>
  <c r="M43" i="35"/>
  <c r="M73" i="35"/>
  <c r="M74" i="35"/>
  <c r="M75" i="35"/>
  <c r="M72" i="35"/>
  <c r="G44" i="35"/>
  <c r="G83" i="35"/>
  <c r="G84" i="35"/>
  <c r="G87" i="35"/>
  <c r="G88" i="35"/>
  <c r="G80" i="35"/>
  <c r="G86" i="35"/>
  <c r="G85" i="35"/>
  <c r="G77" i="35"/>
  <c r="G79" i="35"/>
  <c r="G78" i="35"/>
  <c r="G64" i="35"/>
  <c r="G67" i="35"/>
  <c r="G65" i="35"/>
  <c r="G66" i="35"/>
  <c r="G54" i="35"/>
  <c r="G55" i="35"/>
  <c r="G56" i="35"/>
  <c r="G57" i="35"/>
  <c r="G58" i="35"/>
  <c r="G59" i="35"/>
  <c r="G60" i="35"/>
  <c r="G53" i="35"/>
  <c r="J41" i="35"/>
  <c r="J81" i="35"/>
  <c r="J70" i="35"/>
  <c r="J68" i="35"/>
  <c r="J63" i="35"/>
  <c r="J62" i="35"/>
  <c r="L42" i="35"/>
  <c r="L82" i="35"/>
  <c r="L69" i="35"/>
  <c r="L71" i="35"/>
  <c r="L61" i="35"/>
  <c r="F43" i="35"/>
  <c r="F74" i="35"/>
  <c r="F75" i="35"/>
  <c r="F73" i="35"/>
  <c r="F72" i="35"/>
  <c r="N43" i="35"/>
  <c r="N74" i="35"/>
  <c r="N75" i="35"/>
  <c r="N73" i="35"/>
  <c r="N72" i="35"/>
  <c r="H44" i="35"/>
  <c r="H84" i="35"/>
  <c r="H85" i="35"/>
  <c r="H88" i="35"/>
  <c r="H80" i="35"/>
  <c r="H83" i="35"/>
  <c r="H77" i="35"/>
  <c r="H78" i="35"/>
  <c r="H87" i="35"/>
  <c r="H86" i="35"/>
  <c r="H67" i="35"/>
  <c r="H65" i="35"/>
  <c r="H66" i="35"/>
  <c r="H79" i="35"/>
  <c r="H55" i="35"/>
  <c r="H56" i="35"/>
  <c r="H64" i="35"/>
  <c r="H57" i="35"/>
  <c r="H58" i="35"/>
  <c r="H59" i="35"/>
  <c r="H60" i="35"/>
  <c r="H54" i="35"/>
  <c r="H53" i="35"/>
  <c r="AN22" i="39"/>
  <c r="AN28" i="39"/>
  <c r="AN37" i="39"/>
  <c r="AN31" i="39"/>
  <c r="Q19" i="39"/>
  <c r="AU15" i="39"/>
  <c r="AU31" i="39"/>
  <c r="AU47" i="39"/>
  <c r="AU33" i="39"/>
  <c r="AU16" i="39"/>
  <c r="AU32" i="39"/>
  <c r="AU48" i="39"/>
  <c r="AU17" i="39"/>
  <c r="AU18" i="39"/>
  <c r="AU34" i="39"/>
  <c r="AU19" i="39"/>
  <c r="AU35" i="39"/>
  <c r="AU46" i="39"/>
  <c r="AU20" i="39"/>
  <c r="AU36" i="39"/>
  <c r="AU14" i="39"/>
  <c r="AU21" i="39"/>
  <c r="AU37" i="39"/>
  <c r="AU22" i="39"/>
  <c r="AU38" i="39"/>
  <c r="AU30" i="39"/>
  <c r="AU23" i="39"/>
  <c r="AU39" i="39"/>
  <c r="AU24" i="39"/>
  <c r="AU40" i="39"/>
  <c r="AU42" i="39"/>
  <c r="AU25" i="39"/>
  <c r="AU41" i="39"/>
  <c r="AU26" i="39"/>
  <c r="AU10" i="39"/>
  <c r="AU11" i="39"/>
  <c r="AU27" i="39"/>
  <c r="AU43" i="39"/>
  <c r="AU12" i="39"/>
  <c r="AU28" i="39"/>
  <c r="AU44" i="39"/>
  <c r="AU13" i="39"/>
  <c r="AU29" i="39"/>
  <c r="AU45" i="39"/>
  <c r="AU9" i="39"/>
  <c r="AN13" i="39"/>
  <c r="AN44" i="39"/>
  <c r="AN32" i="39"/>
  <c r="AN18" i="39"/>
  <c r="AN40" i="39"/>
  <c r="AN12" i="39"/>
  <c r="AN26" i="39"/>
  <c r="AN43" i="39"/>
  <c r="AN30" i="39"/>
  <c r="AN11" i="39"/>
  <c r="AD22" i="39"/>
  <c r="AD12" i="39"/>
  <c r="AD19" i="39"/>
  <c r="Q13" i="39"/>
  <c r="Q16" i="39"/>
  <c r="Q10" i="39"/>
  <c r="Q24" i="39"/>
  <c r="Q14" i="39"/>
  <c r="Q22" i="39"/>
  <c r="Q21" i="39"/>
  <c r="H25" i="39"/>
  <c r="H10" i="39"/>
  <c r="H26" i="39"/>
  <c r="H42" i="39"/>
  <c r="H11" i="39"/>
  <c r="H27" i="39"/>
  <c r="H43" i="39"/>
  <c r="H12" i="39"/>
  <c r="H28" i="39"/>
  <c r="H44" i="39"/>
  <c r="H13" i="39"/>
  <c r="H29" i="39"/>
  <c r="H45" i="39"/>
  <c r="H14" i="39"/>
  <c r="H30" i="39"/>
  <c r="H46" i="39"/>
  <c r="H15" i="39"/>
  <c r="H47" i="39"/>
  <c r="H31" i="39"/>
  <c r="H16" i="39"/>
  <c r="H32" i="39"/>
  <c r="H48" i="39"/>
  <c r="H17" i="39"/>
  <c r="H33" i="39"/>
  <c r="H49" i="39"/>
  <c r="H18" i="39"/>
  <c r="H34" i="39"/>
  <c r="H50" i="39"/>
  <c r="H9" i="39"/>
  <c r="BX11" i="35" s="1"/>
  <c r="H19" i="39"/>
  <c r="H35" i="39"/>
  <c r="H51" i="39"/>
  <c r="H20" i="39"/>
  <c r="H36" i="39"/>
  <c r="H52" i="39"/>
  <c r="H37" i="39"/>
  <c r="H53" i="39"/>
  <c r="H21" i="39"/>
  <c r="H22" i="39"/>
  <c r="H38" i="39"/>
  <c r="H54" i="39"/>
  <c r="H23" i="39"/>
  <c r="H55" i="39"/>
  <c r="H39" i="39"/>
  <c r="H24" i="39"/>
  <c r="H40" i="39"/>
  <c r="H56" i="39"/>
  <c r="H41" i="39"/>
  <c r="H57" i="39"/>
  <c r="AN34" i="39"/>
  <c r="AD21" i="39"/>
  <c r="AN24" i="39"/>
  <c r="AN25" i="39"/>
  <c r="Q29" i="39"/>
  <c r="AN9" i="39"/>
  <c r="AN10" i="39"/>
  <c r="Q18" i="39"/>
  <c r="Q27" i="39"/>
  <c r="AD29" i="39"/>
  <c r="AN21" i="39"/>
  <c r="AN46" i="39"/>
  <c r="Q26" i="39"/>
  <c r="AN39" i="39"/>
  <c r="Q15" i="39"/>
  <c r="AN20" i="39"/>
  <c r="AD27" i="39"/>
  <c r="AN29" i="39"/>
  <c r="AN38" i="39"/>
  <c r="Q11" i="39"/>
  <c r="AD16" i="39"/>
  <c r="AN19" i="39"/>
  <c r="AC49" i="39"/>
  <c r="Q12" i="39"/>
  <c r="Q9" i="39"/>
  <c r="AD15" i="39"/>
  <c r="Q23" i="39"/>
  <c r="AD14" i="39"/>
  <c r="AD24" i="39"/>
  <c r="AN27" i="39"/>
  <c r="AJ57" i="39"/>
  <c r="AD13" i="39"/>
  <c r="AN17" i="39"/>
  <c r="AN35" i="39"/>
  <c r="AN48" i="39"/>
  <c r="AD9" i="39"/>
  <c r="AD11" i="39"/>
  <c r="AN16" i="39"/>
  <c r="AD23" i="39"/>
  <c r="Q30" i="39"/>
  <c r="AM49" i="39"/>
  <c r="AN49" i="39" s="1"/>
  <c r="AD10" i="39"/>
  <c r="AN15" i="39"/>
  <c r="AD18" i="39"/>
  <c r="AN23" i="39"/>
  <c r="AD26" i="39"/>
  <c r="Q17" i="39"/>
  <c r="Q25" i="39"/>
  <c r="AN33" i="39"/>
  <c r="AN36" i="39"/>
  <c r="AD20" i="39"/>
  <c r="AD28" i="39"/>
  <c r="AN14" i="39"/>
  <c r="AD17" i="39"/>
  <c r="Q20" i="39"/>
  <c r="AD25" i="39"/>
  <c r="Q28" i="39"/>
  <c r="AN41" i="39"/>
  <c r="AN42" i="39"/>
  <c r="AT49" i="39"/>
  <c r="AU49" i="39" s="1"/>
  <c r="AD30" i="39"/>
  <c r="AN47" i="39"/>
  <c r="W57" i="39"/>
  <c r="G73" i="38"/>
  <c r="G72" i="38"/>
  <c r="E64" i="38"/>
  <c r="E63" i="38"/>
  <c r="G63" i="38" s="1"/>
  <c r="E62" i="38"/>
  <c r="G62" i="38" s="1"/>
  <c r="E61" i="38"/>
  <c r="G61" i="38" s="1"/>
  <c r="E60" i="38"/>
  <c r="G60" i="38" s="1"/>
  <c r="G59" i="38"/>
  <c r="E59" i="38"/>
  <c r="G58" i="38"/>
  <c r="E57" i="38"/>
  <c r="G57" i="38" s="1"/>
  <c r="E56" i="38"/>
  <c r="G56" i="38" s="1"/>
  <c r="AL55" i="38"/>
  <c r="AG55" i="38"/>
  <c r="AD55" i="38"/>
  <c r="Y55" i="38"/>
  <c r="V55" i="38"/>
  <c r="S55" i="38"/>
  <c r="Z55" i="38" s="1"/>
  <c r="N55" i="38"/>
  <c r="K55" i="38"/>
  <c r="G55" i="38"/>
  <c r="AL54" i="38"/>
  <c r="AG54" i="38"/>
  <c r="AD54" i="38"/>
  <c r="Y54" i="38"/>
  <c r="V54" i="38"/>
  <c r="S54" i="38"/>
  <c r="N54" i="38"/>
  <c r="K54" i="38"/>
  <c r="O54" i="38" s="1"/>
  <c r="G54" i="38"/>
  <c r="AL53" i="38"/>
  <c r="AG53" i="38"/>
  <c r="AD53" i="38"/>
  <c r="Y53" i="38"/>
  <c r="V53" i="38"/>
  <c r="S53" i="38"/>
  <c r="N53" i="38"/>
  <c r="K53" i="38"/>
  <c r="G53" i="38"/>
  <c r="E53" i="38"/>
  <c r="AL52" i="38"/>
  <c r="AG52" i="38"/>
  <c r="AD52" i="38"/>
  <c r="Y52" i="38"/>
  <c r="V52" i="38"/>
  <c r="S52" i="38"/>
  <c r="Z52" i="38" s="1"/>
  <c r="N52" i="38"/>
  <c r="K52" i="38"/>
  <c r="G52" i="38"/>
  <c r="E52" i="38"/>
  <c r="AL51" i="38"/>
  <c r="AG51" i="38"/>
  <c r="AD51" i="38"/>
  <c r="AH51" i="38" s="1"/>
  <c r="Y51" i="38"/>
  <c r="V51" i="38"/>
  <c r="S51" i="38"/>
  <c r="N51" i="38"/>
  <c r="K51" i="38"/>
  <c r="G51" i="38"/>
  <c r="E51" i="38"/>
  <c r="AL50" i="38"/>
  <c r="AH50" i="38"/>
  <c r="AG50" i="38"/>
  <c r="AD50" i="38"/>
  <c r="Y50" i="38"/>
  <c r="V50" i="38"/>
  <c r="S50" i="38"/>
  <c r="Z50" i="38" s="1"/>
  <c r="N50" i="38"/>
  <c r="K50" i="38"/>
  <c r="O50" i="38" s="1"/>
  <c r="G50" i="38"/>
  <c r="E50" i="38"/>
  <c r="AL49" i="38"/>
  <c r="AG49" i="38"/>
  <c r="AD49" i="38"/>
  <c r="Y49" i="38"/>
  <c r="V49" i="38"/>
  <c r="S49" i="38"/>
  <c r="Z49" i="38" s="1"/>
  <c r="O49" i="38"/>
  <c r="N49" i="38"/>
  <c r="K49" i="38"/>
  <c r="G49" i="38"/>
  <c r="E49" i="38"/>
  <c r="AL48" i="38"/>
  <c r="AG48" i="38"/>
  <c r="AD48" i="38"/>
  <c r="Y48" i="38"/>
  <c r="V48" i="38"/>
  <c r="S48" i="38"/>
  <c r="N48" i="38"/>
  <c r="K48" i="38"/>
  <c r="G48" i="38"/>
  <c r="E48" i="38"/>
  <c r="AL47" i="38"/>
  <c r="AG47" i="38"/>
  <c r="AD47" i="38"/>
  <c r="Y47" i="38"/>
  <c r="V47" i="38"/>
  <c r="S47" i="38"/>
  <c r="N47" i="38"/>
  <c r="K47" i="38"/>
  <c r="G47" i="38"/>
  <c r="E47" i="38"/>
  <c r="AL46" i="38"/>
  <c r="AG46" i="38"/>
  <c r="AD46" i="38"/>
  <c r="Y46" i="38"/>
  <c r="V46" i="38"/>
  <c r="S46" i="38"/>
  <c r="N46" i="38"/>
  <c r="K46" i="38"/>
  <c r="O46" i="38" s="1"/>
  <c r="G46" i="38"/>
  <c r="E46" i="38"/>
  <c r="AL45" i="38"/>
  <c r="AG45" i="38"/>
  <c r="AD45" i="38"/>
  <c r="Y45" i="38"/>
  <c r="V45" i="38"/>
  <c r="S45" i="38"/>
  <c r="Z45" i="38" s="1"/>
  <c r="N45" i="38"/>
  <c r="K45" i="38"/>
  <c r="G45" i="38"/>
  <c r="E45" i="38"/>
  <c r="AL44" i="38"/>
  <c r="AG44" i="38"/>
  <c r="AD44" i="38"/>
  <c r="AH44" i="38" s="1"/>
  <c r="Y44" i="38"/>
  <c r="V44" i="38"/>
  <c r="S44" i="38"/>
  <c r="N44" i="38"/>
  <c r="K44" i="38"/>
  <c r="G44" i="38"/>
  <c r="E44" i="38"/>
  <c r="AL43" i="38"/>
  <c r="AG43" i="38"/>
  <c r="AD43" i="38"/>
  <c r="Y43" i="38"/>
  <c r="V43" i="38"/>
  <c r="S43" i="38"/>
  <c r="N43" i="38"/>
  <c r="O43" i="38" s="1"/>
  <c r="K43" i="38"/>
  <c r="G43" i="38"/>
  <c r="E43" i="38"/>
  <c r="AL42" i="38"/>
  <c r="AG42" i="38"/>
  <c r="AD42" i="38"/>
  <c r="AH42" i="38" s="1"/>
  <c r="Y42" i="38"/>
  <c r="V42" i="38"/>
  <c r="S42" i="38"/>
  <c r="Z42" i="38" s="1"/>
  <c r="N42" i="38"/>
  <c r="K42" i="38"/>
  <c r="O42" i="38" s="1"/>
  <c r="G42" i="38"/>
  <c r="E42" i="38"/>
  <c r="AL41" i="38"/>
  <c r="AG41" i="38"/>
  <c r="AD41" i="38"/>
  <c r="AH41" i="38" s="1"/>
  <c r="Y41" i="38"/>
  <c r="V41" i="38"/>
  <c r="S41" i="38"/>
  <c r="N41" i="38"/>
  <c r="K41" i="38"/>
  <c r="G41" i="38"/>
  <c r="E41" i="38"/>
  <c r="AL40" i="38"/>
  <c r="AG40" i="38"/>
  <c r="AD40" i="38"/>
  <c r="Y40" i="38"/>
  <c r="V40" i="38"/>
  <c r="S40" i="38"/>
  <c r="N40" i="38"/>
  <c r="K40" i="38"/>
  <c r="G40" i="38"/>
  <c r="E40" i="38"/>
  <c r="AL39" i="38"/>
  <c r="AG39" i="38"/>
  <c r="AD39" i="38"/>
  <c r="Y39" i="38"/>
  <c r="V39" i="38"/>
  <c r="S39" i="38"/>
  <c r="N39" i="38"/>
  <c r="K39" i="38"/>
  <c r="G39" i="38"/>
  <c r="E39" i="38"/>
  <c r="AL38" i="38"/>
  <c r="AG38" i="38"/>
  <c r="AD38" i="38"/>
  <c r="AH38" i="38" s="1"/>
  <c r="Y38" i="38"/>
  <c r="V38" i="38"/>
  <c r="S38" i="38"/>
  <c r="N38" i="38"/>
  <c r="K38" i="38"/>
  <c r="G38" i="38"/>
  <c r="E38" i="38"/>
  <c r="AL37" i="38"/>
  <c r="AG37" i="38"/>
  <c r="AD37" i="38"/>
  <c r="Y37" i="38"/>
  <c r="V37" i="38"/>
  <c r="S37" i="38"/>
  <c r="N37" i="38"/>
  <c r="K37" i="38"/>
  <c r="G37" i="38"/>
  <c r="E37" i="38"/>
  <c r="AL36" i="38"/>
  <c r="AG36" i="38"/>
  <c r="AD36" i="38"/>
  <c r="Y36" i="38"/>
  <c r="V36" i="38"/>
  <c r="S36" i="38"/>
  <c r="Z36" i="38" s="1"/>
  <c r="N36" i="38"/>
  <c r="K36" i="38"/>
  <c r="G36" i="38"/>
  <c r="E36" i="38"/>
  <c r="AL35" i="38"/>
  <c r="AG35" i="38"/>
  <c r="AD35" i="38"/>
  <c r="Y35" i="38"/>
  <c r="V35" i="38"/>
  <c r="S35" i="38"/>
  <c r="Z35" i="38" s="1"/>
  <c r="N35" i="38"/>
  <c r="O35" i="38" s="1"/>
  <c r="K35" i="38"/>
  <c r="G35" i="38"/>
  <c r="E35" i="38"/>
  <c r="AL34" i="38"/>
  <c r="AG34" i="38"/>
  <c r="AD34" i="38"/>
  <c r="AH34" i="38" s="1"/>
  <c r="Y34" i="38"/>
  <c r="V34" i="38"/>
  <c r="S34" i="38"/>
  <c r="N34" i="38"/>
  <c r="O34" i="38" s="1"/>
  <c r="K34" i="38"/>
  <c r="G34" i="38"/>
  <c r="E34" i="38"/>
  <c r="AL33" i="38"/>
  <c r="AG33" i="38"/>
  <c r="AD33" i="38"/>
  <c r="Y33" i="38"/>
  <c r="V33" i="38"/>
  <c r="S33" i="38"/>
  <c r="N33" i="38"/>
  <c r="K33" i="38"/>
  <c r="G33" i="38"/>
  <c r="E33" i="38"/>
  <c r="AL32" i="38"/>
  <c r="AG32" i="38"/>
  <c r="AD32" i="38"/>
  <c r="Y32" i="38"/>
  <c r="V32" i="38"/>
  <c r="Z32" i="38" s="1"/>
  <c r="S32" i="38"/>
  <c r="N32" i="38"/>
  <c r="K32" i="38"/>
  <c r="O32" i="38" s="1"/>
  <c r="G32" i="38"/>
  <c r="E32" i="38"/>
  <c r="AL31" i="38"/>
  <c r="AG31" i="38"/>
  <c r="AD31" i="38"/>
  <c r="AH31" i="38" s="1"/>
  <c r="Y31" i="38"/>
  <c r="V31" i="38"/>
  <c r="S31" i="38"/>
  <c r="N31" i="38"/>
  <c r="K31" i="38"/>
  <c r="G31" i="38"/>
  <c r="E31" i="38"/>
  <c r="AL30" i="38"/>
  <c r="AG30" i="38"/>
  <c r="AD30" i="38"/>
  <c r="Y30" i="38"/>
  <c r="V30" i="38"/>
  <c r="S30" i="38"/>
  <c r="N30" i="38"/>
  <c r="K30" i="38"/>
  <c r="G30" i="38"/>
  <c r="E30" i="38"/>
  <c r="AL29" i="38"/>
  <c r="AG29" i="38"/>
  <c r="AD29" i="38"/>
  <c r="AH29" i="38" s="1"/>
  <c r="Y29" i="38"/>
  <c r="V29" i="38"/>
  <c r="S29" i="38"/>
  <c r="N29" i="38"/>
  <c r="O29" i="38" s="1"/>
  <c r="K29" i="38"/>
  <c r="G29" i="38"/>
  <c r="E29" i="38"/>
  <c r="AL28" i="38"/>
  <c r="AG28" i="38"/>
  <c r="AD28" i="38"/>
  <c r="AH28" i="38" s="1"/>
  <c r="Y28" i="38"/>
  <c r="V28" i="38"/>
  <c r="S28" i="38"/>
  <c r="Z28" i="38" s="1"/>
  <c r="N28" i="38"/>
  <c r="K28" i="38"/>
  <c r="G28" i="38"/>
  <c r="E28" i="38"/>
  <c r="AL27" i="38"/>
  <c r="AG27" i="38"/>
  <c r="AD27" i="38"/>
  <c r="AH27" i="38" s="1"/>
  <c r="Y27" i="38"/>
  <c r="V27" i="38"/>
  <c r="S27" i="38"/>
  <c r="Z27" i="38" s="1"/>
  <c r="N27" i="38"/>
  <c r="K27" i="38"/>
  <c r="G27" i="38"/>
  <c r="E27" i="38"/>
  <c r="AL26" i="38"/>
  <c r="AG26" i="38"/>
  <c r="AD26" i="38"/>
  <c r="AH26" i="38" s="1"/>
  <c r="Y26" i="38"/>
  <c r="V26" i="38"/>
  <c r="S26" i="38"/>
  <c r="N26" i="38"/>
  <c r="O26" i="38" s="1"/>
  <c r="K26" i="38"/>
  <c r="G26" i="38"/>
  <c r="E26" i="38"/>
  <c r="AL25" i="38"/>
  <c r="AG25" i="38"/>
  <c r="AH25" i="38" s="1"/>
  <c r="AD25" i="38"/>
  <c r="Y25" i="38"/>
  <c r="V25" i="38"/>
  <c r="S25" i="38"/>
  <c r="N25" i="38"/>
  <c r="K25" i="38"/>
  <c r="G25" i="38"/>
  <c r="E25" i="38"/>
  <c r="AL24" i="38"/>
  <c r="AG24" i="38"/>
  <c r="AD24" i="38"/>
  <c r="Y24" i="38"/>
  <c r="V24" i="38"/>
  <c r="S24" i="38"/>
  <c r="Z24" i="38" s="1"/>
  <c r="N24" i="38"/>
  <c r="K24" i="38"/>
  <c r="G24" i="38"/>
  <c r="E24" i="38"/>
  <c r="AL23" i="38"/>
  <c r="AG23" i="38"/>
  <c r="AD23" i="38"/>
  <c r="AH23" i="38" s="1"/>
  <c r="Y23" i="38"/>
  <c r="V23" i="38"/>
  <c r="S23" i="38"/>
  <c r="N23" i="38"/>
  <c r="K23" i="38"/>
  <c r="G23" i="38"/>
  <c r="E23" i="38"/>
  <c r="AL22" i="38"/>
  <c r="AG22" i="38"/>
  <c r="AD22" i="38"/>
  <c r="Y22" i="38"/>
  <c r="V22" i="38"/>
  <c r="S22" i="38"/>
  <c r="N22" i="38"/>
  <c r="K22" i="38"/>
  <c r="G22" i="38"/>
  <c r="E22" i="38"/>
  <c r="AL21" i="38"/>
  <c r="AG21" i="38"/>
  <c r="AD21" i="38"/>
  <c r="Y21" i="38"/>
  <c r="V21" i="38"/>
  <c r="S21" i="38"/>
  <c r="N21" i="38"/>
  <c r="K21" i="38"/>
  <c r="G21" i="38"/>
  <c r="E21" i="38"/>
  <c r="AL20" i="38"/>
  <c r="AG20" i="38"/>
  <c r="AD20" i="38"/>
  <c r="AH20" i="38" s="1"/>
  <c r="Y20" i="38"/>
  <c r="V20" i="38"/>
  <c r="S20" i="38"/>
  <c r="N20" i="38"/>
  <c r="K20" i="38"/>
  <c r="G20" i="38"/>
  <c r="E20" i="38"/>
  <c r="AL19" i="38"/>
  <c r="AG19" i="38"/>
  <c r="AD19" i="38"/>
  <c r="Y19" i="38"/>
  <c r="V19" i="38"/>
  <c r="S19" i="38"/>
  <c r="N19" i="38"/>
  <c r="K19" i="38"/>
  <c r="G19" i="38"/>
  <c r="E19" i="38"/>
  <c r="AL18" i="38"/>
  <c r="AG18" i="38"/>
  <c r="AD18" i="38"/>
  <c r="Y18" i="38"/>
  <c r="V18" i="38"/>
  <c r="S18" i="38"/>
  <c r="N18" i="38"/>
  <c r="K18" i="38"/>
  <c r="G18" i="38"/>
  <c r="E18" i="38"/>
  <c r="AL17" i="38"/>
  <c r="AG17" i="38"/>
  <c r="AD17" i="38"/>
  <c r="AH17" i="38" s="1"/>
  <c r="Y17" i="38"/>
  <c r="V17" i="38"/>
  <c r="S17" i="38"/>
  <c r="N17" i="38"/>
  <c r="K17" i="38"/>
  <c r="O17" i="38" s="1"/>
  <c r="G17" i="38"/>
  <c r="E17" i="38"/>
  <c r="AL16" i="38"/>
  <c r="AG16" i="38"/>
  <c r="AD16" i="38"/>
  <c r="Y16" i="38"/>
  <c r="V16" i="38"/>
  <c r="S16" i="38"/>
  <c r="Z16" i="38" s="1"/>
  <c r="N16" i="38"/>
  <c r="K16" i="38"/>
  <c r="O16" i="38" s="1"/>
  <c r="G16" i="38"/>
  <c r="E16" i="38"/>
  <c r="AL15" i="38"/>
  <c r="AG15" i="38"/>
  <c r="AD15" i="38"/>
  <c r="AH15" i="38" s="1"/>
  <c r="Z15" i="38"/>
  <c r="Y15" i="38"/>
  <c r="V15" i="38"/>
  <c r="S15" i="38"/>
  <c r="N15" i="38"/>
  <c r="O15" i="38" s="1"/>
  <c r="K15" i="38"/>
  <c r="G15" i="38"/>
  <c r="E15" i="38"/>
  <c r="AL14" i="38"/>
  <c r="AG14" i="38"/>
  <c r="AD14" i="38"/>
  <c r="AH14" i="38" s="1"/>
  <c r="Y14" i="38"/>
  <c r="V14" i="38"/>
  <c r="S14" i="38"/>
  <c r="Z14" i="38" s="1"/>
  <c r="N14" i="38"/>
  <c r="K14" i="38"/>
  <c r="G14" i="38"/>
  <c r="E14" i="38"/>
  <c r="AL13" i="38"/>
  <c r="AG13" i="38"/>
  <c r="AD13" i="38"/>
  <c r="AH13" i="38" s="1"/>
  <c r="Y13" i="38"/>
  <c r="V13" i="38"/>
  <c r="S13" i="38"/>
  <c r="Z13" i="38" s="1"/>
  <c r="N13" i="38"/>
  <c r="K13" i="38"/>
  <c r="G13" i="38"/>
  <c r="E13" i="38"/>
  <c r="AL12" i="38"/>
  <c r="AG12" i="38"/>
  <c r="AD12" i="38"/>
  <c r="Y12" i="38"/>
  <c r="V12" i="38"/>
  <c r="Z12" i="38" s="1"/>
  <c r="S12" i="38"/>
  <c r="N12" i="38"/>
  <c r="K12" i="38"/>
  <c r="G12" i="38"/>
  <c r="E12" i="38"/>
  <c r="AL11" i="38"/>
  <c r="AG11" i="38"/>
  <c r="AD11" i="38"/>
  <c r="Y11" i="38"/>
  <c r="V11" i="38"/>
  <c r="Z11" i="38" s="1"/>
  <c r="S11" i="38"/>
  <c r="N11" i="38"/>
  <c r="K11" i="38"/>
  <c r="G11" i="38"/>
  <c r="E11" i="38"/>
  <c r="AL10" i="38"/>
  <c r="AG10" i="38"/>
  <c r="AD10" i="38"/>
  <c r="Y10" i="38"/>
  <c r="V10" i="38"/>
  <c r="S10" i="38"/>
  <c r="N10" i="38"/>
  <c r="K10" i="38"/>
  <c r="G10" i="38"/>
  <c r="AL9" i="38"/>
  <c r="AG9" i="38"/>
  <c r="AH9" i="38" s="1"/>
  <c r="AD9" i="38"/>
  <c r="Y9" i="38"/>
  <c r="V9" i="38"/>
  <c r="S9" i="38"/>
  <c r="N9" i="38"/>
  <c r="K9" i="38"/>
  <c r="O9" i="38" s="1"/>
  <c r="G9" i="38"/>
  <c r="E9" i="38"/>
  <c r="AL8" i="38"/>
  <c r="AG8" i="38"/>
  <c r="AD8" i="38"/>
  <c r="Y8" i="38"/>
  <c r="V8" i="38"/>
  <c r="Z8" i="38" s="1"/>
  <c r="S8" i="38"/>
  <c r="N8" i="38"/>
  <c r="K8" i="38"/>
  <c r="G8" i="38"/>
  <c r="E8" i="38"/>
  <c r="AL7" i="38"/>
  <c r="AG7" i="38"/>
  <c r="AD7" i="38"/>
  <c r="Y7" i="38"/>
  <c r="V7" i="38"/>
  <c r="S7" i="38"/>
  <c r="N7" i="38"/>
  <c r="O7" i="38" s="1"/>
  <c r="K7" i="38"/>
  <c r="G7" i="38"/>
  <c r="E7" i="38"/>
  <c r="AL6" i="38"/>
  <c r="AM55" i="38" s="1"/>
  <c r="AA23" i="35" s="1"/>
  <c r="AA108" i="35" s="1"/>
  <c r="AG6" i="38"/>
  <c r="AH6" i="38" s="1"/>
  <c r="AD6" i="38"/>
  <c r="Y6" i="38"/>
  <c r="V6" i="38"/>
  <c r="S6" i="38"/>
  <c r="N6" i="38"/>
  <c r="K6" i="38"/>
  <c r="G6" i="38"/>
  <c r="E6" i="38"/>
  <c r="AE11" i="35" l="1"/>
  <c r="AE96" i="35" s="1"/>
  <c r="AJ11" i="35"/>
  <c r="AJ96" i="35" s="1"/>
  <c r="BE11" i="35"/>
  <c r="BE96" i="35" s="1"/>
  <c r="BT15" i="35"/>
  <c r="BT100" i="35" s="1"/>
  <c r="BC15" i="35"/>
  <c r="BC100" i="35" s="1"/>
  <c r="BQ15" i="35"/>
  <c r="BQ100" i="35" s="1"/>
  <c r="AU11" i="35"/>
  <c r="AU96" i="35" s="1"/>
  <c r="AZ11" i="35"/>
  <c r="AZ40" i="35" s="1"/>
  <c r="BU11" i="35"/>
  <c r="BU96" i="35" s="1"/>
  <c r="AO15" i="35"/>
  <c r="AO100" i="35" s="1"/>
  <c r="AU15" i="35"/>
  <c r="AU100" i="35" s="1"/>
  <c r="AZ15" i="35"/>
  <c r="AZ100" i="35" s="1"/>
  <c r="BK11" i="35"/>
  <c r="BK96" i="35" s="1"/>
  <c r="BP11" i="35"/>
  <c r="BP96" i="35" s="1"/>
  <c r="AP11" i="35"/>
  <c r="AP96" i="35" s="1"/>
  <c r="BE15" i="35"/>
  <c r="BE66" i="35" s="1"/>
  <c r="BK15" i="35"/>
  <c r="BK100" i="35" s="1"/>
  <c r="AL15" i="35"/>
  <c r="AL100" i="35" s="1"/>
  <c r="BL11" i="35"/>
  <c r="BL96" i="35" s="1"/>
  <c r="AK11" i="35"/>
  <c r="AK96" i="35" s="1"/>
  <c r="BF11" i="35"/>
  <c r="BF96" i="35" s="1"/>
  <c r="BU15" i="35"/>
  <c r="BU100" i="35" s="1"/>
  <c r="AV15" i="35"/>
  <c r="AV100" i="35" s="1"/>
  <c r="BB15" i="35"/>
  <c r="BB79" i="35" s="1"/>
  <c r="AF11" i="35"/>
  <c r="AF96" i="35" s="1"/>
  <c r="BA11" i="35"/>
  <c r="BA96" i="35" s="1"/>
  <c r="BV11" i="35"/>
  <c r="BV96" i="35" s="1"/>
  <c r="AP15" i="35"/>
  <c r="AP100" i="35" s="1"/>
  <c r="BL15" i="35"/>
  <c r="BL100" i="35" s="1"/>
  <c r="BR15" i="35"/>
  <c r="BR100" i="35" s="1"/>
  <c r="AV11" i="35"/>
  <c r="AV96" i="35" s="1"/>
  <c r="BQ11" i="35"/>
  <c r="BQ40" i="35" s="1"/>
  <c r="AQ11" i="35"/>
  <c r="AQ96" i="35" s="1"/>
  <c r="BF15" i="35"/>
  <c r="BF100" i="35" s="1"/>
  <c r="BS15" i="35"/>
  <c r="BS100" i="35" s="1"/>
  <c r="BJ11" i="35"/>
  <c r="BJ96" i="35" s="1"/>
  <c r="AG11" i="35"/>
  <c r="AG96" i="35" s="1"/>
  <c r="BB11" i="35"/>
  <c r="BB96" i="35" s="1"/>
  <c r="BG11" i="35"/>
  <c r="BG96" i="35" s="1"/>
  <c r="BV15" i="35"/>
  <c r="BV85" i="35" s="1"/>
  <c r="AW15" i="35"/>
  <c r="AW100" i="35" s="1"/>
  <c r="AW11" i="35"/>
  <c r="AW96" i="35" s="1"/>
  <c r="AL11" i="35"/>
  <c r="AL96" i="35" s="1"/>
  <c r="BW11" i="35"/>
  <c r="BW96" i="35" s="1"/>
  <c r="BW15" i="35"/>
  <c r="BW100" i="35" s="1"/>
  <c r="BM15" i="35"/>
  <c r="BM100" i="35" s="1"/>
  <c r="AB11" i="35"/>
  <c r="AB96" i="35" s="1"/>
  <c r="BM11" i="35"/>
  <c r="BM40" i="35" s="1"/>
  <c r="BR11" i="35"/>
  <c r="BR96" i="35" s="1"/>
  <c r="BH11" i="35"/>
  <c r="BH96" i="35" s="1"/>
  <c r="BG15" i="35"/>
  <c r="BG100" i="35" s="1"/>
  <c r="AM15" i="35"/>
  <c r="AM79" i="35" s="1"/>
  <c r="BJ15" i="35"/>
  <c r="BJ100" i="35" s="1"/>
  <c r="AR11" i="35"/>
  <c r="AR76" i="35" s="1"/>
  <c r="AH11" i="35"/>
  <c r="AH96" i="35" s="1"/>
  <c r="AM11" i="35"/>
  <c r="AM40" i="35" s="1"/>
  <c r="AR15" i="35"/>
  <c r="AR100" i="35" s="1"/>
  <c r="AX15" i="35"/>
  <c r="AX100" i="35" s="1"/>
  <c r="AO11" i="35"/>
  <c r="AO96" i="35" s="1"/>
  <c r="AC11" i="35"/>
  <c r="AC40" i="35" s="1"/>
  <c r="AX11" i="35"/>
  <c r="AX96" i="35" s="1"/>
  <c r="BC11" i="35"/>
  <c r="BC96" i="35" s="1"/>
  <c r="BH15" i="35"/>
  <c r="BH44" i="35" s="1"/>
  <c r="BN15" i="35"/>
  <c r="BN85" i="35" s="1"/>
  <c r="BO11" i="35"/>
  <c r="BO96" i="35" s="1"/>
  <c r="AS11" i="35"/>
  <c r="AS96" i="35" s="1"/>
  <c r="BN11" i="35"/>
  <c r="BN96" i="35" s="1"/>
  <c r="BS11" i="35"/>
  <c r="BS96" i="35" s="1"/>
  <c r="AQ15" i="35"/>
  <c r="AQ100" i="35" s="1"/>
  <c r="AY15" i="35"/>
  <c r="AY100" i="35" s="1"/>
  <c r="AJ15" i="35"/>
  <c r="AJ100" i="35" s="1"/>
  <c r="BI11" i="35"/>
  <c r="BI40" i="35" s="1"/>
  <c r="AN11" i="35"/>
  <c r="AN96" i="35" s="1"/>
  <c r="AS15" i="35"/>
  <c r="AS100" i="35" s="1"/>
  <c r="BO15" i="35"/>
  <c r="BO100" i="35" s="1"/>
  <c r="BD15" i="35"/>
  <c r="BD65" i="35" s="1"/>
  <c r="AT11" i="35"/>
  <c r="AT96" i="35" s="1"/>
  <c r="AI11" i="35"/>
  <c r="AI96" i="35" s="1"/>
  <c r="BD11" i="35"/>
  <c r="BD96" i="35" s="1"/>
  <c r="BX15" i="35"/>
  <c r="BX53" i="35" s="1"/>
  <c r="BI15" i="35"/>
  <c r="BI100" i="35" s="1"/>
  <c r="BP15" i="35"/>
  <c r="BP100" i="35" s="1"/>
  <c r="BA15" i="35"/>
  <c r="BA88" i="35" s="1"/>
  <c r="AD11" i="35"/>
  <c r="AD96" i="35" s="1"/>
  <c r="AY11" i="35"/>
  <c r="AY96" i="35" s="1"/>
  <c r="BT11" i="35"/>
  <c r="BT96" i="35" s="1"/>
  <c r="AN15" i="35"/>
  <c r="AN100" i="35" s="1"/>
  <c r="AT15" i="35"/>
  <c r="AT54" i="35" s="1"/>
  <c r="AK15" i="35"/>
  <c r="AK100" i="35" s="1"/>
  <c r="BX40" i="35"/>
  <c r="BX96" i="35"/>
  <c r="BX76" i="35"/>
  <c r="BX52" i="35"/>
  <c r="BX51" i="35"/>
  <c r="BX50" i="35"/>
  <c r="BO40" i="35"/>
  <c r="BO50" i="35"/>
  <c r="BO52" i="35"/>
  <c r="BD67" i="35"/>
  <c r="BD55" i="35"/>
  <c r="BD57" i="35"/>
  <c r="BD59" i="35"/>
  <c r="BA44" i="35"/>
  <c r="BA86" i="35"/>
  <c r="BA79" i="35"/>
  <c r="BA80" i="35"/>
  <c r="BA77" i="35"/>
  <c r="BA83" i="35"/>
  <c r="BA67" i="35"/>
  <c r="BA53" i="35"/>
  <c r="BA54" i="35"/>
  <c r="BA56" i="35"/>
  <c r="BA59" i="35"/>
  <c r="BA65" i="35"/>
  <c r="AJ40" i="35"/>
  <c r="AJ76" i="35"/>
  <c r="AJ51" i="35"/>
  <c r="AJ52" i="35"/>
  <c r="AJ50" i="35"/>
  <c r="BH40" i="35"/>
  <c r="BH51" i="35"/>
  <c r="BH52" i="35"/>
  <c r="BH50" i="35"/>
  <c r="AM83" i="35"/>
  <c r="AM87" i="35"/>
  <c r="AM88" i="35"/>
  <c r="AM86" i="35"/>
  <c r="AM77" i="35"/>
  <c r="AM67" i="35"/>
  <c r="AM65" i="35"/>
  <c r="AM54" i="35"/>
  <c r="AM56" i="35"/>
  <c r="AM58" i="35"/>
  <c r="AM60" i="35"/>
  <c r="AR40" i="35"/>
  <c r="AR51" i="35"/>
  <c r="AR50" i="35"/>
  <c r="BU40" i="35"/>
  <c r="BU76" i="35"/>
  <c r="BU50" i="35"/>
  <c r="BU52" i="35"/>
  <c r="BU51" i="35"/>
  <c r="AR44" i="35"/>
  <c r="AR88" i="35"/>
  <c r="AR80" i="35"/>
  <c r="AR84" i="35"/>
  <c r="AR85" i="35"/>
  <c r="AR86" i="35"/>
  <c r="AR87" i="35"/>
  <c r="AR79" i="35"/>
  <c r="AR77" i="35"/>
  <c r="AR83" i="35"/>
  <c r="AR67" i="35"/>
  <c r="AR65" i="35"/>
  <c r="AR66" i="35"/>
  <c r="AR59" i="35"/>
  <c r="AR60" i="35"/>
  <c r="AR53" i="35"/>
  <c r="AR54" i="35"/>
  <c r="AR64" i="35"/>
  <c r="AR55" i="35"/>
  <c r="AR78" i="35"/>
  <c r="AR56" i="35"/>
  <c r="AR57" i="35"/>
  <c r="AR58" i="35"/>
  <c r="AX44" i="35"/>
  <c r="AX86" i="35"/>
  <c r="AX87" i="35"/>
  <c r="AX83" i="35"/>
  <c r="AX84" i="35"/>
  <c r="AX85" i="35"/>
  <c r="AX78" i="35"/>
  <c r="AX79" i="35"/>
  <c r="AX66" i="35"/>
  <c r="AX67" i="35"/>
  <c r="AX77" i="35"/>
  <c r="AX88" i="35"/>
  <c r="AX80" i="35"/>
  <c r="AX60" i="35"/>
  <c r="AX64" i="35"/>
  <c r="AX57" i="35"/>
  <c r="AX58" i="35"/>
  <c r="AX59" i="35"/>
  <c r="AX53" i="35"/>
  <c r="AX54" i="35"/>
  <c r="AX65" i="35"/>
  <c r="AX56" i="35"/>
  <c r="AX55" i="35"/>
  <c r="AC76" i="35"/>
  <c r="AC50" i="35"/>
  <c r="AX40" i="35"/>
  <c r="AX76" i="35"/>
  <c r="AX50" i="35"/>
  <c r="AX51" i="35"/>
  <c r="AX52" i="35"/>
  <c r="BP40" i="35"/>
  <c r="BP76" i="35"/>
  <c r="BP51" i="35"/>
  <c r="BP52" i="35"/>
  <c r="BP50" i="35"/>
  <c r="BH88" i="35"/>
  <c r="BH80" i="35"/>
  <c r="BH84" i="35"/>
  <c r="BH85" i="35"/>
  <c r="BH86" i="35"/>
  <c r="BH87" i="35"/>
  <c r="BH79" i="35"/>
  <c r="BH83" i="35"/>
  <c r="BH77" i="35"/>
  <c r="BH67" i="35"/>
  <c r="BH78" i="35"/>
  <c r="BH65" i="35"/>
  <c r="BH59" i="35"/>
  <c r="BH66" i="35"/>
  <c r="BH53" i="35"/>
  <c r="BH54" i="35"/>
  <c r="BH55" i="35"/>
  <c r="BH60" i="35"/>
  <c r="BH56" i="35"/>
  <c r="BH58" i="35"/>
  <c r="BH57" i="35"/>
  <c r="BH64" i="35"/>
  <c r="AS40" i="35"/>
  <c r="AS76" i="35"/>
  <c r="AS52" i="35"/>
  <c r="AS51" i="35"/>
  <c r="AS50" i="35"/>
  <c r="BL52" i="35"/>
  <c r="BN50" i="35"/>
  <c r="BN52" i="35"/>
  <c r="AK40" i="35"/>
  <c r="AK76" i="35"/>
  <c r="AK52" i="35"/>
  <c r="AK50" i="35"/>
  <c r="AK51" i="35"/>
  <c r="BS40" i="35"/>
  <c r="BS76" i="35"/>
  <c r="BS50" i="35"/>
  <c r="BS51" i="35"/>
  <c r="BS52" i="35"/>
  <c r="BF40" i="35"/>
  <c r="BF76" i="35"/>
  <c r="BF50" i="35"/>
  <c r="BF51" i="35"/>
  <c r="BF52" i="35"/>
  <c r="BU44" i="35"/>
  <c r="BU85" i="35"/>
  <c r="BU86" i="35"/>
  <c r="BU83" i="35"/>
  <c r="BU84" i="35"/>
  <c r="BU77" i="35"/>
  <c r="BU78" i="35"/>
  <c r="BU88" i="35"/>
  <c r="BU79" i="35"/>
  <c r="BU87" i="35"/>
  <c r="BU80" i="35"/>
  <c r="BU60" i="35"/>
  <c r="BU66" i="35"/>
  <c r="BU67" i="35"/>
  <c r="BU56" i="35"/>
  <c r="BU64" i="35"/>
  <c r="BU57" i="35"/>
  <c r="BU58" i="35"/>
  <c r="BU59" i="35"/>
  <c r="BU53" i="35"/>
  <c r="BU54" i="35"/>
  <c r="BU55" i="35"/>
  <c r="BU65" i="35"/>
  <c r="AQ44" i="35"/>
  <c r="AQ87" i="35"/>
  <c r="AQ88" i="35"/>
  <c r="AQ80" i="35"/>
  <c r="AQ83" i="35"/>
  <c r="AQ84" i="35"/>
  <c r="AQ85" i="35"/>
  <c r="AQ86" i="35"/>
  <c r="AQ79" i="35"/>
  <c r="AQ67" i="35"/>
  <c r="AQ78" i="35"/>
  <c r="AQ64" i="35"/>
  <c r="AQ65" i="35"/>
  <c r="AQ58" i="35"/>
  <c r="AQ59" i="35"/>
  <c r="AQ77" i="35"/>
  <c r="AQ60" i="35"/>
  <c r="AQ54" i="35"/>
  <c r="AQ55" i="35"/>
  <c r="AQ66" i="35"/>
  <c r="AQ56" i="35"/>
  <c r="AQ53" i="35"/>
  <c r="AQ57" i="35"/>
  <c r="AV44" i="35"/>
  <c r="AV84" i="35"/>
  <c r="AV85" i="35"/>
  <c r="AV88" i="35"/>
  <c r="AV80" i="35"/>
  <c r="AV83" i="35"/>
  <c r="AV77" i="35"/>
  <c r="AV78" i="35"/>
  <c r="AV86" i="35"/>
  <c r="AV87" i="35"/>
  <c r="AV79" i="35"/>
  <c r="AV67" i="35"/>
  <c r="AV65" i="35"/>
  <c r="AV66" i="35"/>
  <c r="AV55" i="35"/>
  <c r="AV56" i="35"/>
  <c r="AV57" i="35"/>
  <c r="AV64" i="35"/>
  <c r="AV58" i="35"/>
  <c r="AV59" i="35"/>
  <c r="AV60" i="35"/>
  <c r="AV54" i="35"/>
  <c r="AV53" i="35"/>
  <c r="AY44" i="35"/>
  <c r="AY87" i="35"/>
  <c r="AY88" i="35"/>
  <c r="AY80" i="35"/>
  <c r="AY83" i="35"/>
  <c r="AY84" i="35"/>
  <c r="AY85" i="35"/>
  <c r="AY86" i="35"/>
  <c r="AY79" i="35"/>
  <c r="AY78" i="35"/>
  <c r="AY67" i="35"/>
  <c r="AY77" i="35"/>
  <c r="AY60" i="35"/>
  <c r="AY64" i="35"/>
  <c r="AY65" i="35"/>
  <c r="AY58" i="35"/>
  <c r="AY59" i="35"/>
  <c r="AY66" i="35"/>
  <c r="AY54" i="35"/>
  <c r="AY55" i="35"/>
  <c r="AY56" i="35"/>
  <c r="AY53" i="35"/>
  <c r="AY57" i="35"/>
  <c r="BB87" i="35"/>
  <c r="BB56" i="35"/>
  <c r="AW40" i="35"/>
  <c r="AW50" i="35"/>
  <c r="AO40" i="35"/>
  <c r="AO76" i="35"/>
  <c r="AO50" i="35"/>
  <c r="AO52" i="35"/>
  <c r="AO51" i="35"/>
  <c r="BW44" i="35"/>
  <c r="BW87" i="35"/>
  <c r="BW88" i="35"/>
  <c r="BW80" i="35"/>
  <c r="BW83" i="35"/>
  <c r="BW84" i="35"/>
  <c r="BW85" i="35"/>
  <c r="BW86" i="35"/>
  <c r="BW79" i="35"/>
  <c r="BW78" i="35"/>
  <c r="BW66" i="35"/>
  <c r="BW67" i="35"/>
  <c r="BW60" i="35"/>
  <c r="BW64" i="35"/>
  <c r="BW65" i="35"/>
  <c r="BW77" i="35"/>
  <c r="BW58" i="35"/>
  <c r="BW59" i="35"/>
  <c r="BW54" i="35"/>
  <c r="BW55" i="35"/>
  <c r="BW56" i="35"/>
  <c r="BW57" i="35"/>
  <c r="BW53" i="35"/>
  <c r="BM44" i="35"/>
  <c r="BM85" i="35"/>
  <c r="BM86" i="35"/>
  <c r="BM83" i="35"/>
  <c r="BM84" i="35"/>
  <c r="BM80" i="35"/>
  <c r="BM77" i="35"/>
  <c r="BM78" i="35"/>
  <c r="BM88" i="35"/>
  <c r="BM87" i="35"/>
  <c r="BM79" i="35"/>
  <c r="BM67" i="35"/>
  <c r="BM66" i="35"/>
  <c r="BM56" i="35"/>
  <c r="BM57" i="35"/>
  <c r="BM65" i="35"/>
  <c r="BM60" i="35"/>
  <c r="BM58" i="35"/>
  <c r="BM59" i="35"/>
  <c r="BM64" i="35"/>
  <c r="BM53" i="35"/>
  <c r="BM54" i="35"/>
  <c r="BM55" i="35"/>
  <c r="BE40" i="35"/>
  <c r="BE50" i="35"/>
  <c r="BE52" i="35"/>
  <c r="BE76" i="35"/>
  <c r="BE51" i="35"/>
  <c r="BG44" i="35"/>
  <c r="BG87" i="35"/>
  <c r="BG88" i="35"/>
  <c r="BG80" i="35"/>
  <c r="BG83" i="35"/>
  <c r="BG84" i="35"/>
  <c r="BG85" i="35"/>
  <c r="BG86" i="35"/>
  <c r="BG79" i="35"/>
  <c r="BG77" i="35"/>
  <c r="BG67" i="35"/>
  <c r="BG66" i="35"/>
  <c r="BG60" i="35"/>
  <c r="BG64" i="35"/>
  <c r="BG78" i="35"/>
  <c r="BG65" i="35"/>
  <c r="BG58" i="35"/>
  <c r="BG59" i="35"/>
  <c r="BG54" i="35"/>
  <c r="BG55" i="35"/>
  <c r="BG57" i="35"/>
  <c r="BG53" i="35"/>
  <c r="BG56" i="35"/>
  <c r="BQ44" i="35"/>
  <c r="BQ85" i="35"/>
  <c r="BQ86" i="35"/>
  <c r="BQ87" i="35"/>
  <c r="BQ79" i="35"/>
  <c r="BQ88" i="35"/>
  <c r="BQ80" i="35"/>
  <c r="BQ77" i="35"/>
  <c r="BQ78" i="35"/>
  <c r="BQ66" i="35"/>
  <c r="BQ64" i="35"/>
  <c r="BQ84" i="35"/>
  <c r="BQ83" i="35"/>
  <c r="BQ65" i="35"/>
  <c r="BQ60" i="35"/>
  <c r="BQ53" i="35"/>
  <c r="BQ54" i="35"/>
  <c r="BQ55" i="35"/>
  <c r="BQ56" i="35"/>
  <c r="BQ57" i="35"/>
  <c r="BQ67" i="35"/>
  <c r="BQ58" i="35"/>
  <c r="BQ59" i="35"/>
  <c r="AH40" i="35"/>
  <c r="AH50" i="35"/>
  <c r="AH51" i="35"/>
  <c r="AH76" i="35"/>
  <c r="AH52" i="35"/>
  <c r="AO44" i="35"/>
  <c r="AO85" i="35"/>
  <c r="AO86" i="35"/>
  <c r="AO83" i="35"/>
  <c r="AO84" i="35"/>
  <c r="AO77" i="35"/>
  <c r="AO78" i="35"/>
  <c r="AO88" i="35"/>
  <c r="AO79" i="35"/>
  <c r="AO87" i="35"/>
  <c r="AO66" i="35"/>
  <c r="AO67" i="35"/>
  <c r="AO80" i="35"/>
  <c r="AO56" i="35"/>
  <c r="AO57" i="35"/>
  <c r="AO58" i="35"/>
  <c r="AO65" i="35"/>
  <c r="AO59" i="35"/>
  <c r="AO60" i="35"/>
  <c r="AO64" i="35"/>
  <c r="AO53" i="35"/>
  <c r="AO55" i="35"/>
  <c r="AO54" i="35"/>
  <c r="AZ44" i="35"/>
  <c r="AZ88" i="35"/>
  <c r="AZ80" i="35"/>
  <c r="AZ84" i="35"/>
  <c r="AZ85" i="35"/>
  <c r="AZ86" i="35"/>
  <c r="AZ87" i="35"/>
  <c r="AZ79" i="35"/>
  <c r="AZ83" i="35"/>
  <c r="AZ77" i="35"/>
  <c r="AZ78" i="35"/>
  <c r="AZ67" i="35"/>
  <c r="AZ65" i="35"/>
  <c r="AZ59" i="35"/>
  <c r="AZ64" i="35"/>
  <c r="AZ53" i="35"/>
  <c r="AZ66" i="35"/>
  <c r="AZ60" i="35"/>
  <c r="AZ54" i="35"/>
  <c r="AZ55" i="35"/>
  <c r="AZ56" i="35"/>
  <c r="AZ58" i="35"/>
  <c r="AZ57" i="35"/>
  <c r="BK40" i="35"/>
  <c r="BK76" i="35"/>
  <c r="BK50" i="35"/>
  <c r="BK51" i="35"/>
  <c r="BK52" i="35"/>
  <c r="BC40" i="35"/>
  <c r="BC76" i="35"/>
  <c r="BC50" i="35"/>
  <c r="BC51" i="35"/>
  <c r="BC52" i="35"/>
  <c r="BE88" i="35"/>
  <c r="BK44" i="35"/>
  <c r="BK83" i="35"/>
  <c r="BK84" i="35"/>
  <c r="BK87" i="35"/>
  <c r="BK79" i="35"/>
  <c r="BK88" i="35"/>
  <c r="BK80" i="35"/>
  <c r="BK86" i="35"/>
  <c r="BK77" i="35"/>
  <c r="BK85" i="35"/>
  <c r="BK78" i="35"/>
  <c r="BK67" i="35"/>
  <c r="BK64" i="35"/>
  <c r="BK65" i="35"/>
  <c r="BK66" i="35"/>
  <c r="BK60" i="35"/>
  <c r="BK54" i="35"/>
  <c r="BK55" i="35"/>
  <c r="BK56" i="35"/>
  <c r="BK57" i="35"/>
  <c r="BK58" i="35"/>
  <c r="BK59" i="35"/>
  <c r="BK53" i="35"/>
  <c r="AL44" i="35"/>
  <c r="AL83" i="35"/>
  <c r="AL86" i="35"/>
  <c r="AL87" i="35"/>
  <c r="AL79" i="35"/>
  <c r="AL88" i="35"/>
  <c r="AL80" i="35"/>
  <c r="AL78" i="35"/>
  <c r="AL84" i="35"/>
  <c r="AL77" i="35"/>
  <c r="AL85" i="35"/>
  <c r="AL64" i="35"/>
  <c r="AL67" i="35"/>
  <c r="AL65" i="35"/>
  <c r="AL66" i="35"/>
  <c r="AL53" i="35"/>
  <c r="AL54" i="35"/>
  <c r="AL55" i="35"/>
  <c r="AL56" i="35"/>
  <c r="AL57" i="35"/>
  <c r="AL58" i="35"/>
  <c r="AL60" i="35"/>
  <c r="AL59" i="35"/>
  <c r="AJ44" i="35"/>
  <c r="AJ88" i="35"/>
  <c r="AJ84" i="35"/>
  <c r="AJ85" i="35"/>
  <c r="AJ86" i="35"/>
  <c r="AJ87" i="35"/>
  <c r="AJ79" i="35"/>
  <c r="AJ83" i="35"/>
  <c r="AJ77" i="35"/>
  <c r="AJ80" i="35"/>
  <c r="AJ67" i="35"/>
  <c r="AJ78" i="35"/>
  <c r="AJ65" i="35"/>
  <c r="AJ66" i="35"/>
  <c r="AJ59" i="35"/>
  <c r="AJ60" i="35"/>
  <c r="AJ53" i="35"/>
  <c r="AJ55" i="35"/>
  <c r="AJ56" i="35"/>
  <c r="AJ54" i="35"/>
  <c r="AJ64" i="35"/>
  <c r="AJ57" i="35"/>
  <c r="AJ58" i="35"/>
  <c r="AF40" i="35"/>
  <c r="AF76" i="35"/>
  <c r="AF51" i="35"/>
  <c r="AF52" i="35"/>
  <c r="AF50" i="35"/>
  <c r="BA40" i="35"/>
  <c r="BA76" i="35"/>
  <c r="BA52" i="35"/>
  <c r="BA50" i="35"/>
  <c r="BA51" i="35"/>
  <c r="AN40" i="35"/>
  <c r="AN76" i="35"/>
  <c r="AN51" i="35"/>
  <c r="AN52" i="35"/>
  <c r="AN50" i="35"/>
  <c r="BV40" i="35"/>
  <c r="BV76" i="35"/>
  <c r="BV50" i="35"/>
  <c r="BV51" i="35"/>
  <c r="BV52" i="35"/>
  <c r="AP44" i="35"/>
  <c r="AP86" i="35"/>
  <c r="AP87" i="35"/>
  <c r="AP83" i="35"/>
  <c r="AP84" i="35"/>
  <c r="AP85" i="35"/>
  <c r="AP78" i="35"/>
  <c r="AP88" i="35"/>
  <c r="AP79" i="35"/>
  <c r="AP80" i="35"/>
  <c r="AP77" i="35"/>
  <c r="AP67" i="35"/>
  <c r="AP64" i="35"/>
  <c r="AP57" i="35"/>
  <c r="AP58" i="35"/>
  <c r="AP65" i="35"/>
  <c r="AP59" i="35"/>
  <c r="AP60" i="35"/>
  <c r="AP53" i="35"/>
  <c r="AP54" i="35"/>
  <c r="AP66" i="35"/>
  <c r="AP56" i="35"/>
  <c r="AP55" i="35"/>
  <c r="AS44" i="35"/>
  <c r="AS85" i="35"/>
  <c r="AS86" i="35"/>
  <c r="AS87" i="35"/>
  <c r="AS79" i="35"/>
  <c r="AS88" i="35"/>
  <c r="AS80" i="35"/>
  <c r="AS84" i="35"/>
  <c r="AS77" i="35"/>
  <c r="AS83" i="35"/>
  <c r="AS78" i="35"/>
  <c r="AS67" i="35"/>
  <c r="AS64" i="35"/>
  <c r="AS66" i="35"/>
  <c r="AS60" i="35"/>
  <c r="AS65" i="35"/>
  <c r="AS53" i="35"/>
  <c r="AS54" i="35"/>
  <c r="AS55" i="35"/>
  <c r="AS56" i="35"/>
  <c r="AS57" i="35"/>
  <c r="AS59" i="35"/>
  <c r="AS58" i="35"/>
  <c r="BL44" i="35"/>
  <c r="BL84" i="35"/>
  <c r="BL85" i="35"/>
  <c r="BL88" i="35"/>
  <c r="BL80" i="35"/>
  <c r="BL83" i="35"/>
  <c r="BL86" i="35"/>
  <c r="BL77" i="35"/>
  <c r="BL78" i="35"/>
  <c r="BL87" i="35"/>
  <c r="BL79" i="35"/>
  <c r="BL67" i="35"/>
  <c r="BL65" i="35"/>
  <c r="BL55" i="35"/>
  <c r="BL56" i="35"/>
  <c r="BL57" i="35"/>
  <c r="BL60" i="35"/>
  <c r="BL58" i="35"/>
  <c r="BL59" i="35"/>
  <c r="BL64" i="35"/>
  <c r="BL54" i="35"/>
  <c r="BL53" i="35"/>
  <c r="BL66" i="35"/>
  <c r="BO44" i="35"/>
  <c r="BO87" i="35"/>
  <c r="BO88" i="35"/>
  <c r="BO80" i="35"/>
  <c r="BO83" i="35"/>
  <c r="BO84" i="35"/>
  <c r="BO85" i="35"/>
  <c r="BO86" i="35"/>
  <c r="BO79" i="35"/>
  <c r="BO66" i="35"/>
  <c r="BO67" i="35"/>
  <c r="BO60" i="35"/>
  <c r="BO78" i="35"/>
  <c r="BO64" i="35"/>
  <c r="BO65" i="35"/>
  <c r="BO58" i="35"/>
  <c r="BO77" i="35"/>
  <c r="BO59" i="35"/>
  <c r="BO54" i="35"/>
  <c r="BO55" i="35"/>
  <c r="BO57" i="35"/>
  <c r="BO53" i="35"/>
  <c r="BO56" i="35"/>
  <c r="BR44" i="35"/>
  <c r="BR83" i="35"/>
  <c r="BR86" i="35"/>
  <c r="BR87" i="35"/>
  <c r="BR79" i="35"/>
  <c r="BR88" i="35"/>
  <c r="BR80" i="35"/>
  <c r="BR78" i="35"/>
  <c r="BR84" i="35"/>
  <c r="BR77" i="35"/>
  <c r="BR85" i="35"/>
  <c r="BR64" i="35"/>
  <c r="BR65" i="35"/>
  <c r="BR60" i="35"/>
  <c r="BR53" i="35"/>
  <c r="BR54" i="35"/>
  <c r="BR55" i="35"/>
  <c r="BR56" i="35"/>
  <c r="BR57" i="35"/>
  <c r="BR58" i="35"/>
  <c r="BR67" i="35"/>
  <c r="BR59" i="35"/>
  <c r="BR66" i="35"/>
  <c r="BJ40" i="35"/>
  <c r="BJ76" i="35"/>
  <c r="BJ50" i="35"/>
  <c r="BJ51" i="35"/>
  <c r="BJ52" i="35"/>
  <c r="AL40" i="35"/>
  <c r="AL76" i="35"/>
  <c r="AL50" i="35"/>
  <c r="AL51" i="35"/>
  <c r="AL52" i="35"/>
  <c r="BW40" i="35"/>
  <c r="BW76" i="35"/>
  <c r="BW50" i="35"/>
  <c r="BW51" i="35"/>
  <c r="BW52" i="35"/>
  <c r="BJ44" i="35"/>
  <c r="BJ83" i="35"/>
  <c r="BJ86" i="35"/>
  <c r="BJ87" i="35"/>
  <c r="BJ79" i="35"/>
  <c r="BJ88" i="35"/>
  <c r="BJ80" i="35"/>
  <c r="BJ78" i="35"/>
  <c r="BJ85" i="35"/>
  <c r="BJ84" i="35"/>
  <c r="BJ77" i="35"/>
  <c r="BJ67" i="35"/>
  <c r="BJ64" i="35"/>
  <c r="BJ65" i="35"/>
  <c r="BJ66" i="35"/>
  <c r="BJ60" i="35"/>
  <c r="BJ53" i="35"/>
  <c r="BJ54" i="35"/>
  <c r="BJ55" i="35"/>
  <c r="BJ56" i="35"/>
  <c r="BJ57" i="35"/>
  <c r="BJ58" i="35"/>
  <c r="BJ59" i="35"/>
  <c r="AE40" i="35"/>
  <c r="AE76" i="35"/>
  <c r="AE50" i="35"/>
  <c r="AE51" i="35"/>
  <c r="AE52" i="35"/>
  <c r="BR40" i="35"/>
  <c r="BR76" i="35"/>
  <c r="BR50" i="35"/>
  <c r="BR51" i="35"/>
  <c r="BR52" i="35"/>
  <c r="BT44" i="35"/>
  <c r="BT84" i="35"/>
  <c r="BT85" i="35"/>
  <c r="BT88" i="35"/>
  <c r="BT80" i="35"/>
  <c r="BT83" i="35"/>
  <c r="BT77" i="35"/>
  <c r="BT78" i="35"/>
  <c r="BT87" i="35"/>
  <c r="BT67" i="35"/>
  <c r="BT65" i="35"/>
  <c r="BT79" i="35"/>
  <c r="BT66" i="35"/>
  <c r="BT55" i="35"/>
  <c r="BT56" i="35"/>
  <c r="BT64" i="35"/>
  <c r="BT57" i="35"/>
  <c r="BT86" i="35"/>
  <c r="BT58" i="35"/>
  <c r="BT59" i="35"/>
  <c r="BT53" i="35"/>
  <c r="BT60" i="35"/>
  <c r="BT54" i="35"/>
  <c r="BC44" i="35"/>
  <c r="BC83" i="35"/>
  <c r="BC84" i="35"/>
  <c r="BC87" i="35"/>
  <c r="BC79" i="35"/>
  <c r="BC88" i="35"/>
  <c r="BC80" i="35"/>
  <c r="BC77" i="35"/>
  <c r="BC86" i="35"/>
  <c r="BC85" i="35"/>
  <c r="BC67" i="35"/>
  <c r="BC64" i="35"/>
  <c r="BC65" i="35"/>
  <c r="BC60" i="35"/>
  <c r="BC54" i="35"/>
  <c r="BC55" i="35"/>
  <c r="BC66" i="35"/>
  <c r="BC56" i="35"/>
  <c r="BC57" i="35"/>
  <c r="BC78" i="35"/>
  <c r="BC58" i="35"/>
  <c r="BC59" i="35"/>
  <c r="BC53" i="35"/>
  <c r="AU40" i="35"/>
  <c r="AU76" i="35"/>
  <c r="AU50" i="35"/>
  <c r="AU51" i="35"/>
  <c r="AU52" i="35"/>
  <c r="AU44" i="35"/>
  <c r="AU83" i="35"/>
  <c r="AU84" i="35"/>
  <c r="AU87" i="35"/>
  <c r="AU79" i="35"/>
  <c r="AU88" i="35"/>
  <c r="AU80" i="35"/>
  <c r="AU85" i="35"/>
  <c r="AU77" i="35"/>
  <c r="AU86" i="35"/>
  <c r="AU78" i="35"/>
  <c r="AU67" i="35"/>
  <c r="AU64" i="35"/>
  <c r="AU65" i="35"/>
  <c r="AU66" i="35"/>
  <c r="AU54" i="35"/>
  <c r="AU55" i="35"/>
  <c r="AU56" i="35"/>
  <c r="AU57" i="35"/>
  <c r="AU58" i="35"/>
  <c r="AU59" i="35"/>
  <c r="AU53" i="35"/>
  <c r="AU60" i="35"/>
  <c r="AT40" i="35"/>
  <c r="AT76" i="35"/>
  <c r="AT50" i="35"/>
  <c r="AT52" i="35"/>
  <c r="AT51" i="35"/>
  <c r="AI40" i="35"/>
  <c r="AI76" i="35"/>
  <c r="AI50" i="35"/>
  <c r="AI51" i="35"/>
  <c r="AI52" i="35"/>
  <c r="BD50" i="35"/>
  <c r="AQ40" i="35"/>
  <c r="AQ76" i="35"/>
  <c r="AQ50" i="35"/>
  <c r="AQ51" i="35"/>
  <c r="AQ52" i="35"/>
  <c r="BF44" i="35"/>
  <c r="BF86" i="35"/>
  <c r="BF87" i="35"/>
  <c r="BF83" i="35"/>
  <c r="BF84" i="35"/>
  <c r="BF85" i="35"/>
  <c r="BF78" i="35"/>
  <c r="BF80" i="35"/>
  <c r="BF79" i="35"/>
  <c r="BF88" i="35"/>
  <c r="BF66" i="35"/>
  <c r="BF77" i="35"/>
  <c r="BF67" i="35"/>
  <c r="BF60" i="35"/>
  <c r="BF64" i="35"/>
  <c r="BF57" i="35"/>
  <c r="BF58" i="35"/>
  <c r="BF59" i="35"/>
  <c r="BF65" i="35"/>
  <c r="BF53" i="35"/>
  <c r="BF54" i="35"/>
  <c r="BF56" i="35"/>
  <c r="BF55" i="35"/>
  <c r="BI44" i="35"/>
  <c r="BI85" i="35"/>
  <c r="BI86" i="35"/>
  <c r="BI87" i="35"/>
  <c r="BI79" i="35"/>
  <c r="BI88" i="35"/>
  <c r="BI80" i="35"/>
  <c r="BI84" i="35"/>
  <c r="BI83" i="35"/>
  <c r="BI77" i="35"/>
  <c r="BI78" i="35"/>
  <c r="BI67" i="35"/>
  <c r="BI64" i="35"/>
  <c r="BI66" i="35"/>
  <c r="BI53" i="35"/>
  <c r="BI54" i="35"/>
  <c r="BI65" i="35"/>
  <c r="BI55" i="35"/>
  <c r="BI60" i="35"/>
  <c r="BI56" i="35"/>
  <c r="BI57" i="35"/>
  <c r="BI59" i="35"/>
  <c r="BI58" i="35"/>
  <c r="BS44" i="35"/>
  <c r="BS83" i="35"/>
  <c r="BS84" i="35"/>
  <c r="BS87" i="35"/>
  <c r="BS79" i="35"/>
  <c r="BS88" i="35"/>
  <c r="BS80" i="35"/>
  <c r="BS86" i="35"/>
  <c r="BS85" i="35"/>
  <c r="BS77" i="35"/>
  <c r="BS78" i="35"/>
  <c r="BS67" i="35"/>
  <c r="BS64" i="35"/>
  <c r="BS65" i="35"/>
  <c r="BS60" i="35"/>
  <c r="BS54" i="35"/>
  <c r="BS55" i="35"/>
  <c r="BS56" i="35"/>
  <c r="BS57" i="35"/>
  <c r="BS58" i="35"/>
  <c r="BS66" i="35"/>
  <c r="BS59" i="35"/>
  <c r="BS53" i="35"/>
  <c r="BP44" i="35"/>
  <c r="BP88" i="35"/>
  <c r="BP80" i="35"/>
  <c r="BP84" i="35"/>
  <c r="BP85" i="35"/>
  <c r="BP86" i="35"/>
  <c r="BP87" i="35"/>
  <c r="BP79" i="35"/>
  <c r="BP83" i="35"/>
  <c r="BP77" i="35"/>
  <c r="BP67" i="35"/>
  <c r="BP78" i="35"/>
  <c r="BP66" i="35"/>
  <c r="BP65" i="35"/>
  <c r="BP59" i="35"/>
  <c r="BP60" i="35"/>
  <c r="BP53" i="35"/>
  <c r="BP64" i="35"/>
  <c r="BP54" i="35"/>
  <c r="BP55" i="35"/>
  <c r="BP56" i="35"/>
  <c r="BP58" i="35"/>
  <c r="BP57" i="35"/>
  <c r="AD40" i="35"/>
  <c r="AD76" i="35"/>
  <c r="AD50" i="35"/>
  <c r="AD51" i="35"/>
  <c r="AD52" i="35"/>
  <c r="AG40" i="35"/>
  <c r="AG76" i="35"/>
  <c r="AG50" i="35"/>
  <c r="AG52" i="35"/>
  <c r="AG51" i="35"/>
  <c r="AY40" i="35"/>
  <c r="AY76" i="35"/>
  <c r="AY50" i="35"/>
  <c r="AY51" i="35"/>
  <c r="AY52" i="35"/>
  <c r="BB40" i="35"/>
  <c r="BB76" i="35"/>
  <c r="BB50" i="35"/>
  <c r="BB52" i="35"/>
  <c r="BB51" i="35"/>
  <c r="BT40" i="35"/>
  <c r="BT76" i="35"/>
  <c r="BT51" i="35"/>
  <c r="BT52" i="35"/>
  <c r="BT50" i="35"/>
  <c r="BG40" i="35"/>
  <c r="BG76" i="35"/>
  <c r="BG50" i="35"/>
  <c r="BG51" i="35"/>
  <c r="BG52" i="35"/>
  <c r="AN44" i="35"/>
  <c r="AN84" i="35"/>
  <c r="AN85" i="35"/>
  <c r="AN88" i="35"/>
  <c r="AN80" i="35"/>
  <c r="AN83" i="35"/>
  <c r="AN77" i="35"/>
  <c r="AN78" i="35"/>
  <c r="AN87" i="35"/>
  <c r="AN86" i="35"/>
  <c r="AN67" i="35"/>
  <c r="AN79" i="35"/>
  <c r="AN65" i="35"/>
  <c r="AN66" i="35"/>
  <c r="AN55" i="35"/>
  <c r="AN56" i="35"/>
  <c r="AN57" i="35"/>
  <c r="AN58" i="35"/>
  <c r="AN59" i="35"/>
  <c r="AN60" i="35"/>
  <c r="AN64" i="35"/>
  <c r="AN53" i="35"/>
  <c r="AN54" i="35"/>
  <c r="BV84" i="35"/>
  <c r="BV56" i="35"/>
  <c r="AT53" i="35"/>
  <c r="AW44" i="35"/>
  <c r="AW85" i="35"/>
  <c r="AW86" i="35"/>
  <c r="AW83" i="35"/>
  <c r="AW84" i="35"/>
  <c r="AW88" i="35"/>
  <c r="AW77" i="35"/>
  <c r="AW78" i="35"/>
  <c r="AW87" i="35"/>
  <c r="AW80" i="35"/>
  <c r="AW66" i="35"/>
  <c r="AW65" i="35"/>
  <c r="AW56" i="35"/>
  <c r="AW79" i="35"/>
  <c r="AW67" i="35"/>
  <c r="AW57" i="35"/>
  <c r="AW64" i="35"/>
  <c r="AW58" i="35"/>
  <c r="AW59" i="35"/>
  <c r="AW60" i="35"/>
  <c r="AW53" i="35"/>
  <c r="AW55" i="35"/>
  <c r="AW54" i="35"/>
  <c r="AK44" i="35"/>
  <c r="AK85" i="35"/>
  <c r="AK86" i="35"/>
  <c r="AK87" i="35"/>
  <c r="AK79" i="35"/>
  <c r="AK88" i="35"/>
  <c r="AK80" i="35"/>
  <c r="AK77" i="35"/>
  <c r="AK78" i="35"/>
  <c r="AK83" i="35"/>
  <c r="AK84" i="35"/>
  <c r="AK64" i="35"/>
  <c r="AK66" i="35"/>
  <c r="AK60" i="35"/>
  <c r="AK53" i="35"/>
  <c r="AK54" i="35"/>
  <c r="AK67" i="35"/>
  <c r="AK55" i="35"/>
  <c r="AK65" i="35"/>
  <c r="AK56" i="35"/>
  <c r="AK57" i="35"/>
  <c r="AK58" i="35"/>
  <c r="AK59" i="35"/>
  <c r="AH37" i="38"/>
  <c r="Z33" i="38"/>
  <c r="AA33" i="38" s="1"/>
  <c r="AW21" i="35" s="1"/>
  <c r="AW106" i="35" s="1"/>
  <c r="O44" i="38"/>
  <c r="G75" i="38"/>
  <c r="H75" i="38" s="1"/>
  <c r="G19" i="35" s="1"/>
  <c r="G104" i="35" s="1"/>
  <c r="G67" i="38"/>
  <c r="G64" i="38"/>
  <c r="H6" i="38"/>
  <c r="H7" i="38"/>
  <c r="AM21" i="38"/>
  <c r="BI23" i="35" s="1"/>
  <c r="BI108" i="35" s="1"/>
  <c r="O38" i="38"/>
  <c r="AM45" i="38"/>
  <c r="AK23" i="35" s="1"/>
  <c r="AK108" i="35" s="1"/>
  <c r="G65" i="38"/>
  <c r="O6" i="38"/>
  <c r="P29" i="38" s="1"/>
  <c r="BA20" i="35" s="1"/>
  <c r="BA105" i="35" s="1"/>
  <c r="AM9" i="38"/>
  <c r="BU23" i="35" s="1"/>
  <c r="BU108" i="35" s="1"/>
  <c r="O13" i="38"/>
  <c r="Z19" i="38"/>
  <c r="AH36" i="38"/>
  <c r="Z41" i="38"/>
  <c r="G69" i="38"/>
  <c r="AH22" i="38"/>
  <c r="AI22" i="38" s="1"/>
  <c r="BH22" i="35" s="1"/>
  <c r="BH107" i="35" s="1"/>
  <c r="AM25" i="38"/>
  <c r="BE23" i="35" s="1"/>
  <c r="BE108" i="35" s="1"/>
  <c r="AH33" i="38"/>
  <c r="Z38" i="38"/>
  <c r="Z44" i="38"/>
  <c r="AH47" i="38"/>
  <c r="AH55" i="38"/>
  <c r="AH8" i="38"/>
  <c r="AH16" i="38"/>
  <c r="AH30" i="38"/>
  <c r="AM33" i="38"/>
  <c r="AW23" i="35" s="1"/>
  <c r="AW108" i="35" s="1"/>
  <c r="Z7" i="38"/>
  <c r="Z29" i="38"/>
  <c r="AM41" i="38"/>
  <c r="AO23" i="35" s="1"/>
  <c r="AO108" i="35" s="1"/>
  <c r="AH10" i="38"/>
  <c r="AM13" i="38"/>
  <c r="BQ23" i="35" s="1"/>
  <c r="BQ108" i="35" s="1"/>
  <c r="AH21" i="38"/>
  <c r="AI21" i="38" s="1"/>
  <c r="BI22" i="35" s="1"/>
  <c r="BI107" i="35" s="1"/>
  <c r="Z40" i="38"/>
  <c r="AH46" i="38"/>
  <c r="O51" i="38"/>
  <c r="O20" i="38"/>
  <c r="Z23" i="38"/>
  <c r="Z34" i="38"/>
  <c r="O45" i="38"/>
  <c r="Z48" i="38"/>
  <c r="AH54" i="38"/>
  <c r="H59" i="38"/>
  <c r="W19" i="35" s="1"/>
  <c r="W104" i="35" s="1"/>
  <c r="AH18" i="38"/>
  <c r="O14" i="38"/>
  <c r="Z31" i="38"/>
  <c r="O53" i="38"/>
  <c r="Z51" i="38"/>
  <c r="Z20" i="38"/>
  <c r="O33" i="38"/>
  <c r="Z39" i="38"/>
  <c r="O47" i="38"/>
  <c r="P47" i="38" s="1"/>
  <c r="AI20" i="35" s="1"/>
  <c r="AI105" i="35" s="1"/>
  <c r="R16" i="39"/>
  <c r="R22" i="39"/>
  <c r="R27" i="39"/>
  <c r="R30" i="39"/>
  <c r="R17" i="39"/>
  <c r="R18" i="39"/>
  <c r="R19" i="39"/>
  <c r="R11" i="39"/>
  <c r="R13" i="39"/>
  <c r="R29" i="39"/>
  <c r="R20" i="39"/>
  <c r="R9" i="39"/>
  <c r="R21" i="39"/>
  <c r="R25" i="39"/>
  <c r="R26" i="39"/>
  <c r="R12" i="39"/>
  <c r="R28" i="39"/>
  <c r="R14" i="39"/>
  <c r="R23" i="39"/>
  <c r="R24" i="39"/>
  <c r="R10" i="39"/>
  <c r="R15" i="39"/>
  <c r="AO20" i="39"/>
  <c r="AO36" i="39"/>
  <c r="AO19" i="39"/>
  <c r="AO21" i="39"/>
  <c r="AO37" i="39"/>
  <c r="AO22" i="39"/>
  <c r="AO38" i="39"/>
  <c r="AO23" i="39"/>
  <c r="AO39" i="39"/>
  <c r="AO24" i="39"/>
  <c r="AO40" i="39"/>
  <c r="AO25" i="39"/>
  <c r="AO41" i="39"/>
  <c r="AO9" i="39"/>
  <c r="AO10" i="39"/>
  <c r="AO26" i="39"/>
  <c r="AO42" i="39"/>
  <c r="AO18" i="39"/>
  <c r="AO11" i="39"/>
  <c r="AO27" i="39"/>
  <c r="AO43" i="39"/>
  <c r="AO12" i="39"/>
  <c r="AO28" i="39"/>
  <c r="AO44" i="39"/>
  <c r="AO13" i="39"/>
  <c r="AO29" i="39"/>
  <c r="AO45" i="39"/>
  <c r="AO14" i="39"/>
  <c r="AO30" i="39"/>
  <c r="AO46" i="39"/>
  <c r="AO34" i="39"/>
  <c r="AO15" i="39"/>
  <c r="AO31" i="39"/>
  <c r="AO47" i="39"/>
  <c r="AO35" i="39"/>
  <c r="AO16" i="39"/>
  <c r="AO32" i="39"/>
  <c r="AO48" i="39"/>
  <c r="AO17" i="39"/>
  <c r="AO33" i="39"/>
  <c r="AO49" i="39"/>
  <c r="AE15" i="39"/>
  <c r="AE16" i="39"/>
  <c r="AE17" i="39"/>
  <c r="AE18" i="39"/>
  <c r="AE19" i="39"/>
  <c r="AE9" i="39"/>
  <c r="AE13" i="39"/>
  <c r="AE20" i="39"/>
  <c r="AE30" i="39"/>
  <c r="AE21" i="39"/>
  <c r="AE22" i="39"/>
  <c r="AE29" i="39"/>
  <c r="AE23" i="39"/>
  <c r="AE24" i="39"/>
  <c r="AE25" i="39"/>
  <c r="AE10" i="39"/>
  <c r="AE26" i="39"/>
  <c r="AE14" i="39"/>
  <c r="AE11" i="39"/>
  <c r="AE27" i="39"/>
  <c r="AE12" i="39"/>
  <c r="AE28" i="39"/>
  <c r="H48" i="38"/>
  <c r="AH19" i="35" s="1"/>
  <c r="AH104" i="35" s="1"/>
  <c r="AM8" i="38"/>
  <c r="BV23" i="35" s="1"/>
  <c r="BV108" i="35" s="1"/>
  <c r="Z10" i="38"/>
  <c r="AH11" i="38"/>
  <c r="AI11" i="38" s="1"/>
  <c r="BS22" i="35" s="1"/>
  <c r="BS107" i="35" s="1"/>
  <c r="Z21" i="38"/>
  <c r="O24" i="38"/>
  <c r="AM29" i="38"/>
  <c r="BA23" i="35" s="1"/>
  <c r="BA108" i="35" s="1"/>
  <c r="AH32" i="38"/>
  <c r="AH39" i="38"/>
  <c r="O48" i="38"/>
  <c r="AM53" i="38"/>
  <c r="AC23" i="35" s="1"/>
  <c r="AC108" i="35" s="1"/>
  <c r="O55" i="38"/>
  <c r="O21" i="38"/>
  <c r="AH53" i="38"/>
  <c r="AI53" i="38" s="1"/>
  <c r="AC22" i="35" s="1"/>
  <c r="AC107" i="35" s="1"/>
  <c r="Z6" i="38"/>
  <c r="AH7" i="38"/>
  <c r="Z17" i="38"/>
  <c r="AA17" i="38" s="1"/>
  <c r="BM21" i="35" s="1"/>
  <c r="BM106" i="35" s="1"/>
  <c r="H20" i="38"/>
  <c r="BJ19" i="35" s="1"/>
  <c r="BJ104" i="35" s="1"/>
  <c r="O27" i="38"/>
  <c r="AH35" i="38"/>
  <c r="O41" i="38"/>
  <c r="H44" i="38"/>
  <c r="AL19" i="35" s="1"/>
  <c r="AL104" i="35" s="1"/>
  <c r="AH49" i="38"/>
  <c r="H16" i="38"/>
  <c r="BN19" i="35" s="1"/>
  <c r="BN104" i="35" s="1"/>
  <c r="AM49" i="38"/>
  <c r="AG23" i="35" s="1"/>
  <c r="AG108" i="35" s="1"/>
  <c r="AH52" i="38"/>
  <c r="AI52" i="38" s="1"/>
  <c r="AD22" i="35" s="1"/>
  <c r="AD107" i="35" s="1"/>
  <c r="O30" i="38"/>
  <c r="O37" i="38"/>
  <c r="Z9" i="38"/>
  <c r="H12" i="38"/>
  <c r="BR19" i="35" s="1"/>
  <c r="BR104" i="35" s="1"/>
  <c r="O23" i="38"/>
  <c r="Z30" i="38"/>
  <c r="Z37" i="38"/>
  <c r="H40" i="38"/>
  <c r="AP19" i="35" s="1"/>
  <c r="AP104" i="35" s="1"/>
  <c r="AH45" i="38"/>
  <c r="AI45" i="38" s="1"/>
  <c r="AK22" i="35" s="1"/>
  <c r="AK107" i="35" s="1"/>
  <c r="O10" i="38"/>
  <c r="O12" i="38"/>
  <c r="H19" i="38"/>
  <c r="BK19" i="35" s="1"/>
  <c r="BK104" i="35" s="1"/>
  <c r="AH24" i="38"/>
  <c r="O40" i="38"/>
  <c r="P40" i="38" s="1"/>
  <c r="AP20" i="35" s="1"/>
  <c r="AP105" i="35" s="1"/>
  <c r="AH48" i="38"/>
  <c r="Z54" i="38"/>
  <c r="H64" i="38"/>
  <c r="R19" i="35" s="1"/>
  <c r="R104" i="35" s="1"/>
  <c r="H36" i="38"/>
  <c r="AT19" i="35" s="1"/>
  <c r="AT104" i="35" s="1"/>
  <c r="O8" i="38"/>
  <c r="AM17" i="38"/>
  <c r="BM23" i="35" s="1"/>
  <c r="BM108" i="35" s="1"/>
  <c r="O19" i="38"/>
  <c r="Z26" i="38"/>
  <c r="O36" i="38"/>
  <c r="P36" i="38" s="1"/>
  <c r="AT20" i="35" s="1"/>
  <c r="AT105" i="35" s="1"/>
  <c r="G68" i="38"/>
  <c r="H68" i="38" s="1"/>
  <c r="N19" i="35" s="1"/>
  <c r="N104" i="35" s="1"/>
  <c r="H24" i="38"/>
  <c r="BF19" i="35" s="1"/>
  <c r="BF104" i="35" s="1"/>
  <c r="H32" i="38"/>
  <c r="AX19" i="35" s="1"/>
  <c r="AX104" i="35" s="1"/>
  <c r="Z47" i="38"/>
  <c r="H56" i="38"/>
  <c r="Z19" i="35" s="1"/>
  <c r="Z104" i="35" s="1"/>
  <c r="O31" i="38"/>
  <c r="H11" i="38"/>
  <c r="BS19" i="35" s="1"/>
  <c r="BS104" i="35" s="1"/>
  <c r="BW19" i="35"/>
  <c r="BW104" i="35" s="1"/>
  <c r="O11" i="38"/>
  <c r="O39" i="38"/>
  <c r="P39" i="38" s="1"/>
  <c r="AQ20" i="35" s="1"/>
  <c r="AQ105" i="35" s="1"/>
  <c r="Z53" i="38"/>
  <c r="H8" i="38"/>
  <c r="BV19" i="35" s="1"/>
  <c r="BV104" i="35" s="1"/>
  <c r="H15" i="38"/>
  <c r="BO19" i="35" s="1"/>
  <c r="BO104" i="35" s="1"/>
  <c r="O22" i="38"/>
  <c r="Z22" i="38"/>
  <c r="AM37" i="38"/>
  <c r="AS23" i="35" s="1"/>
  <c r="AS108" i="35" s="1"/>
  <c r="AH12" i="38"/>
  <c r="O18" i="38"/>
  <c r="O25" i="38"/>
  <c r="P25" i="38" s="1"/>
  <c r="BE20" i="35" s="1"/>
  <c r="BE105" i="35" s="1"/>
  <c r="H28" i="38"/>
  <c r="BB19" i="35" s="1"/>
  <c r="BB104" i="35" s="1"/>
  <c r="AH40" i="38"/>
  <c r="Z43" i="38"/>
  <c r="Z46" i="38"/>
  <c r="H52" i="38"/>
  <c r="AD19" i="35" s="1"/>
  <c r="AD104" i="35" s="1"/>
  <c r="H72" i="38"/>
  <c r="J19" i="35" s="1"/>
  <c r="J104" i="35" s="1"/>
  <c r="Z18" i="38"/>
  <c r="AA18" i="38" s="1"/>
  <c r="BL21" i="35" s="1"/>
  <c r="BL106" i="35" s="1"/>
  <c r="AH19" i="38"/>
  <c r="Z25" i="38"/>
  <c r="O28" i="38"/>
  <c r="P28" i="38" s="1"/>
  <c r="BB20" i="35" s="1"/>
  <c r="BB105" i="35" s="1"/>
  <c r="AH43" i="38"/>
  <c r="AI43" i="38" s="1"/>
  <c r="AM22" i="35" s="1"/>
  <c r="AM107" i="35" s="1"/>
  <c r="O52" i="38"/>
  <c r="P53" i="38"/>
  <c r="AC20" i="35" s="1"/>
  <c r="AC105" i="35" s="1"/>
  <c r="P49" i="38"/>
  <c r="AG20" i="35" s="1"/>
  <c r="AG105" i="35" s="1"/>
  <c r="P41" i="38"/>
  <c r="AO20" i="35" s="1"/>
  <c r="AO105" i="35" s="1"/>
  <c r="P21" i="38"/>
  <c r="BI20" i="35" s="1"/>
  <c r="BI105" i="35" s="1"/>
  <c r="P9" i="38"/>
  <c r="BU20" i="35" s="1"/>
  <c r="BU105" i="35" s="1"/>
  <c r="P14" i="38"/>
  <c r="BP20" i="35" s="1"/>
  <c r="BP105" i="35" s="1"/>
  <c r="P10" i="38"/>
  <c r="BT20" i="35" s="1"/>
  <c r="BT105" i="35" s="1"/>
  <c r="P52" i="38"/>
  <c r="AD20" i="35" s="1"/>
  <c r="AD105" i="35" s="1"/>
  <c r="P24" i="38"/>
  <c r="BF20" i="35" s="1"/>
  <c r="BF105" i="35" s="1"/>
  <c r="P20" i="38"/>
  <c r="BJ20" i="35" s="1"/>
  <c r="BJ105" i="35" s="1"/>
  <c r="P12" i="38"/>
  <c r="BR20" i="35" s="1"/>
  <c r="BR105" i="35" s="1"/>
  <c r="P55" i="38"/>
  <c r="AA20" i="35" s="1"/>
  <c r="AA105" i="35" s="1"/>
  <c r="P51" i="38"/>
  <c r="AE20" i="35" s="1"/>
  <c r="AE105" i="35" s="1"/>
  <c r="P43" i="38"/>
  <c r="AM20" i="35" s="1"/>
  <c r="AM105" i="35" s="1"/>
  <c r="P35" i="38"/>
  <c r="AU20" i="35" s="1"/>
  <c r="AU105" i="35" s="1"/>
  <c r="P19" i="38"/>
  <c r="BK20" i="35" s="1"/>
  <c r="BK105" i="35" s="1"/>
  <c r="P7" i="38"/>
  <c r="BW20" i="35" s="1"/>
  <c r="BW105" i="35" s="1"/>
  <c r="P54" i="38"/>
  <c r="AB20" i="35" s="1"/>
  <c r="AB105" i="35" s="1"/>
  <c r="P42" i="38"/>
  <c r="AN20" i="35" s="1"/>
  <c r="AN105" i="35" s="1"/>
  <c r="P17" i="38"/>
  <c r="BM20" i="35" s="1"/>
  <c r="BM105" i="35" s="1"/>
  <c r="P13" i="38"/>
  <c r="BQ20" i="35" s="1"/>
  <c r="BQ105" i="35" s="1"/>
  <c r="P34" i="38"/>
  <c r="AV20" i="35" s="1"/>
  <c r="AV105" i="35" s="1"/>
  <c r="AA42" i="38"/>
  <c r="AN21" i="35" s="1"/>
  <c r="AN106" i="35" s="1"/>
  <c r="AA38" i="38"/>
  <c r="AR21" i="35" s="1"/>
  <c r="AR106" i="35" s="1"/>
  <c r="AA30" i="38"/>
  <c r="AZ21" i="35" s="1"/>
  <c r="AZ106" i="35" s="1"/>
  <c r="AA14" i="38"/>
  <c r="BP21" i="35" s="1"/>
  <c r="BP106" i="35" s="1"/>
  <c r="AA10" i="38"/>
  <c r="BT21" i="35" s="1"/>
  <c r="BT106" i="35" s="1"/>
  <c r="AA49" i="38"/>
  <c r="AG21" i="35" s="1"/>
  <c r="AG106" i="35" s="1"/>
  <c r="AA45" i="38"/>
  <c r="AK21" i="35" s="1"/>
  <c r="AK106" i="35" s="1"/>
  <c r="AA41" i="38"/>
  <c r="AO21" i="35" s="1"/>
  <c r="AO106" i="35" s="1"/>
  <c r="AA21" i="38"/>
  <c r="BI21" i="35" s="1"/>
  <c r="BI106" i="35" s="1"/>
  <c r="AA13" i="38"/>
  <c r="BQ21" i="35" s="1"/>
  <c r="BQ106" i="35" s="1"/>
  <c r="AA55" i="38"/>
  <c r="AA21" i="35" s="1"/>
  <c r="AA106" i="35" s="1"/>
  <c r="AA51" i="38"/>
  <c r="AE21" i="35" s="1"/>
  <c r="AE106" i="35" s="1"/>
  <c r="AA43" i="38"/>
  <c r="AM21" i="35" s="1"/>
  <c r="AM106" i="35" s="1"/>
  <c r="AA31" i="38"/>
  <c r="AY21" i="35" s="1"/>
  <c r="AY106" i="35" s="1"/>
  <c r="AA27" i="38"/>
  <c r="BC21" i="35" s="1"/>
  <c r="BC106" i="35" s="1"/>
  <c r="AA23" i="38"/>
  <c r="BG21" i="35" s="1"/>
  <c r="BG106" i="35" s="1"/>
  <c r="AI10" i="38"/>
  <c r="BT22" i="35" s="1"/>
  <c r="BT107" i="35" s="1"/>
  <c r="AI14" i="38"/>
  <c r="BP22" i="35" s="1"/>
  <c r="BP107" i="35" s="1"/>
  <c r="AI9" i="38"/>
  <c r="BU22" i="35" s="1"/>
  <c r="BU107" i="35" s="1"/>
  <c r="AM12" i="38"/>
  <c r="BR23" i="35" s="1"/>
  <c r="BR108" i="35" s="1"/>
  <c r="AI13" i="38"/>
  <c r="BQ22" i="35" s="1"/>
  <c r="BQ107" i="35" s="1"/>
  <c r="AM16" i="38"/>
  <c r="BN23" i="35" s="1"/>
  <c r="BN108" i="35" s="1"/>
  <c r="AI17" i="38"/>
  <c r="BM22" i="35" s="1"/>
  <c r="BM107" i="35" s="1"/>
  <c r="AM20" i="38"/>
  <c r="BJ23" i="35" s="1"/>
  <c r="BJ108" i="35" s="1"/>
  <c r="AM24" i="38"/>
  <c r="BF23" i="35" s="1"/>
  <c r="BF108" i="35" s="1"/>
  <c r="AI25" i="38"/>
  <c r="BE22" i="35" s="1"/>
  <c r="BE107" i="35" s="1"/>
  <c r="AM28" i="38"/>
  <c r="BB23" i="35" s="1"/>
  <c r="BB108" i="35" s="1"/>
  <c r="AI29" i="38"/>
  <c r="BA22" i="35" s="1"/>
  <c r="BA107" i="35" s="1"/>
  <c r="AM32" i="38"/>
  <c r="AX23" i="35" s="1"/>
  <c r="AX108" i="35" s="1"/>
  <c r="AI33" i="38"/>
  <c r="AW22" i="35" s="1"/>
  <c r="AW107" i="35" s="1"/>
  <c r="AM36" i="38"/>
  <c r="AT23" i="35" s="1"/>
  <c r="AT108" i="35" s="1"/>
  <c r="AI37" i="38"/>
  <c r="AS22" i="35" s="1"/>
  <c r="AS107" i="35" s="1"/>
  <c r="AM40" i="38"/>
  <c r="AP23" i="35" s="1"/>
  <c r="AP108" i="35" s="1"/>
  <c r="AI41" i="38"/>
  <c r="AO22" i="35" s="1"/>
  <c r="AO107" i="35" s="1"/>
  <c r="AM44" i="38"/>
  <c r="AL23" i="35" s="1"/>
  <c r="AL108" i="35" s="1"/>
  <c r="AM48" i="38"/>
  <c r="AH23" i="35" s="1"/>
  <c r="AH108" i="35" s="1"/>
  <c r="AI49" i="38"/>
  <c r="AG22" i="35" s="1"/>
  <c r="AG107" i="35" s="1"/>
  <c r="AM52" i="38"/>
  <c r="AD23" i="35" s="1"/>
  <c r="AD108" i="35" s="1"/>
  <c r="H61" i="38"/>
  <c r="U19" i="35" s="1"/>
  <c r="U104" i="35" s="1"/>
  <c r="AI6" i="38"/>
  <c r="BX22" i="35" s="1"/>
  <c r="BX107" i="35" s="1"/>
  <c r="AI34" i="38"/>
  <c r="AV22" i="35" s="1"/>
  <c r="AV107" i="35" s="1"/>
  <c r="AI42" i="38"/>
  <c r="AN22" i="35" s="1"/>
  <c r="AN107" i="35" s="1"/>
  <c r="AI50" i="38"/>
  <c r="AF22" i="35" s="1"/>
  <c r="AF107" i="35" s="1"/>
  <c r="H9" i="38"/>
  <c r="BU19" i="35" s="1"/>
  <c r="BU104" i="35" s="1"/>
  <c r="H13" i="38"/>
  <c r="BQ19" i="35" s="1"/>
  <c r="BQ104" i="35" s="1"/>
  <c r="H17" i="38"/>
  <c r="BM19" i="35" s="1"/>
  <c r="BM104" i="35" s="1"/>
  <c r="H21" i="38"/>
  <c r="BI19" i="35" s="1"/>
  <c r="BI104" i="35" s="1"/>
  <c r="H25" i="38"/>
  <c r="BE19" i="35" s="1"/>
  <c r="BE104" i="35" s="1"/>
  <c r="H29" i="38"/>
  <c r="BA19" i="35" s="1"/>
  <c r="BA104" i="35" s="1"/>
  <c r="H33" i="38"/>
  <c r="AW19" i="35" s="1"/>
  <c r="AW104" i="35" s="1"/>
  <c r="H37" i="38"/>
  <c r="AS19" i="35" s="1"/>
  <c r="AS104" i="35" s="1"/>
  <c r="H41" i="38"/>
  <c r="AO19" i="35" s="1"/>
  <c r="AO104" i="35" s="1"/>
  <c r="H45" i="38"/>
  <c r="AK19" i="35" s="1"/>
  <c r="AK104" i="35" s="1"/>
  <c r="H49" i="38"/>
  <c r="AG19" i="35" s="1"/>
  <c r="AG104" i="35" s="1"/>
  <c r="H53" i="38"/>
  <c r="AC19" i="35" s="1"/>
  <c r="AC104" i="35" s="1"/>
  <c r="H62" i="38"/>
  <c r="T19" i="35" s="1"/>
  <c r="T104" i="35" s="1"/>
  <c r="H65" i="38"/>
  <c r="Q19" i="35" s="1"/>
  <c r="Q104" i="35" s="1"/>
  <c r="H69" i="38"/>
  <c r="M19" i="35" s="1"/>
  <c r="M104" i="35" s="1"/>
  <c r="H73" i="38"/>
  <c r="I19" i="35" s="1"/>
  <c r="I104" i="35" s="1"/>
  <c r="AI30" i="38"/>
  <c r="AZ22" i="35" s="1"/>
  <c r="AZ107" i="35" s="1"/>
  <c r="AI38" i="38"/>
  <c r="AR22" i="35" s="1"/>
  <c r="AR107" i="35" s="1"/>
  <c r="AI46" i="38"/>
  <c r="AJ22" i="35" s="1"/>
  <c r="AJ107" i="35" s="1"/>
  <c r="AM6" i="38"/>
  <c r="BX23" i="35" s="1"/>
  <c r="BX108" i="35" s="1"/>
  <c r="AI7" i="38"/>
  <c r="BW22" i="35" s="1"/>
  <c r="BW107" i="35" s="1"/>
  <c r="AM10" i="38"/>
  <c r="BT23" i="35" s="1"/>
  <c r="BT108" i="35" s="1"/>
  <c r="AM14" i="38"/>
  <c r="BP23" i="35" s="1"/>
  <c r="BP108" i="35" s="1"/>
  <c r="AI15" i="38"/>
  <c r="BO22" i="35" s="1"/>
  <c r="BO107" i="35" s="1"/>
  <c r="AM18" i="38"/>
  <c r="BL23" i="35" s="1"/>
  <c r="BL108" i="35" s="1"/>
  <c r="AI19" i="38"/>
  <c r="BK22" i="35" s="1"/>
  <c r="BK107" i="35" s="1"/>
  <c r="AM22" i="38"/>
  <c r="BH23" i="35" s="1"/>
  <c r="BH108" i="35" s="1"/>
  <c r="AI23" i="38"/>
  <c r="BG22" i="35" s="1"/>
  <c r="BG107" i="35" s="1"/>
  <c r="AM26" i="38"/>
  <c r="BD23" i="35" s="1"/>
  <c r="BD108" i="35" s="1"/>
  <c r="AI27" i="38"/>
  <c r="BC22" i="35" s="1"/>
  <c r="BC107" i="35" s="1"/>
  <c r="AM30" i="38"/>
  <c r="AZ23" i="35" s="1"/>
  <c r="AZ108" i="35" s="1"/>
  <c r="AI31" i="38"/>
  <c r="AY22" i="35" s="1"/>
  <c r="AY107" i="35" s="1"/>
  <c r="AM34" i="38"/>
  <c r="AV23" i="35" s="1"/>
  <c r="AV108" i="35" s="1"/>
  <c r="AI35" i="38"/>
  <c r="AU22" i="35" s="1"/>
  <c r="AU107" i="35" s="1"/>
  <c r="AM38" i="38"/>
  <c r="AR23" i="35" s="1"/>
  <c r="AR108" i="35" s="1"/>
  <c r="AI39" i="38"/>
  <c r="AQ22" i="35" s="1"/>
  <c r="AQ107" i="35" s="1"/>
  <c r="AM42" i="38"/>
  <c r="AN23" i="35" s="1"/>
  <c r="AN108" i="35" s="1"/>
  <c r="AM46" i="38"/>
  <c r="AJ23" i="35" s="1"/>
  <c r="AJ108" i="35" s="1"/>
  <c r="AI47" i="38"/>
  <c r="AI22" i="35" s="1"/>
  <c r="AI107" i="35" s="1"/>
  <c r="AM50" i="38"/>
  <c r="AF23" i="35" s="1"/>
  <c r="AF108" i="35" s="1"/>
  <c r="AI51" i="38"/>
  <c r="AE22" i="35" s="1"/>
  <c r="AE107" i="35" s="1"/>
  <c r="AM54" i="38"/>
  <c r="AB23" i="35" s="1"/>
  <c r="AB108" i="35" s="1"/>
  <c r="AI55" i="38"/>
  <c r="AA22" i="35" s="1"/>
  <c r="AA107" i="35" s="1"/>
  <c r="H57" i="38"/>
  <c r="Y19" i="35" s="1"/>
  <c r="Y104" i="35" s="1"/>
  <c r="G66" i="38"/>
  <c r="G70" i="38"/>
  <c r="G74" i="38"/>
  <c r="AI18" i="38"/>
  <c r="BL22" i="35" s="1"/>
  <c r="BL107" i="35" s="1"/>
  <c r="AI54" i="38"/>
  <c r="AB22" i="35" s="1"/>
  <c r="AB107" i="35" s="1"/>
  <c r="BX19" i="35"/>
  <c r="BX104" i="35" s="1"/>
  <c r="H10" i="38"/>
  <c r="BT19" i="35" s="1"/>
  <c r="BT104" i="35" s="1"/>
  <c r="H14" i="38"/>
  <c r="BP19" i="35" s="1"/>
  <c r="BP104" i="35" s="1"/>
  <c r="H18" i="38"/>
  <c r="BL19" i="35" s="1"/>
  <c r="BL104" i="35" s="1"/>
  <c r="H22" i="38"/>
  <c r="BH19" i="35" s="1"/>
  <c r="BH104" i="35" s="1"/>
  <c r="H26" i="38"/>
  <c r="BD19" i="35" s="1"/>
  <c r="BD104" i="35" s="1"/>
  <c r="H30" i="38"/>
  <c r="AZ19" i="35" s="1"/>
  <c r="AZ104" i="35" s="1"/>
  <c r="H34" i="38"/>
  <c r="AV19" i="35" s="1"/>
  <c r="AV104" i="35" s="1"/>
  <c r="H38" i="38"/>
  <c r="AR19" i="35" s="1"/>
  <c r="AR104" i="35" s="1"/>
  <c r="H42" i="38"/>
  <c r="AN19" i="35" s="1"/>
  <c r="AN104" i="35" s="1"/>
  <c r="H46" i="38"/>
  <c r="AJ19" i="35" s="1"/>
  <c r="AJ104" i="35" s="1"/>
  <c r="H50" i="38"/>
  <c r="AF19" i="35" s="1"/>
  <c r="AF104" i="35" s="1"/>
  <c r="H54" i="38"/>
  <c r="AB19" i="35" s="1"/>
  <c r="AB104" i="35" s="1"/>
  <c r="H60" i="38"/>
  <c r="V19" i="35" s="1"/>
  <c r="V104" i="35" s="1"/>
  <c r="H66" i="38"/>
  <c r="P19" i="35" s="1"/>
  <c r="P104" i="35" s="1"/>
  <c r="H70" i="38"/>
  <c r="L19" i="35" s="1"/>
  <c r="L104" i="35" s="1"/>
  <c r="H74" i="38"/>
  <c r="H19" i="35" s="1"/>
  <c r="H104" i="35" s="1"/>
  <c r="AI26" i="38"/>
  <c r="BD22" i="35" s="1"/>
  <c r="BD107" i="35" s="1"/>
  <c r="AM7" i="38"/>
  <c r="BW23" i="35" s="1"/>
  <c r="BW108" i="35" s="1"/>
  <c r="AI8" i="38"/>
  <c r="BV22" i="35" s="1"/>
  <c r="BV107" i="35" s="1"/>
  <c r="AM11" i="38"/>
  <c r="BS23" i="35" s="1"/>
  <c r="BS108" i="35" s="1"/>
  <c r="AI12" i="38"/>
  <c r="BR22" i="35" s="1"/>
  <c r="BR107" i="35" s="1"/>
  <c r="AM15" i="38"/>
  <c r="BO23" i="35" s="1"/>
  <c r="BO108" i="35" s="1"/>
  <c r="AI16" i="38"/>
  <c r="BN22" i="35" s="1"/>
  <c r="BN107" i="35" s="1"/>
  <c r="AM19" i="38"/>
  <c r="BK23" i="35" s="1"/>
  <c r="BK108" i="35" s="1"/>
  <c r="AI20" i="38"/>
  <c r="BJ22" i="35" s="1"/>
  <c r="BJ107" i="35" s="1"/>
  <c r="AM23" i="38"/>
  <c r="BG23" i="35" s="1"/>
  <c r="BG108" i="35" s="1"/>
  <c r="AI24" i="38"/>
  <c r="BF22" i="35" s="1"/>
  <c r="BF107" i="35" s="1"/>
  <c r="AM27" i="38"/>
  <c r="BC23" i="35" s="1"/>
  <c r="BC108" i="35" s="1"/>
  <c r="AI28" i="38"/>
  <c r="BB22" i="35" s="1"/>
  <c r="BB107" i="35" s="1"/>
  <c r="AM31" i="38"/>
  <c r="AY23" i="35" s="1"/>
  <c r="AY108" i="35" s="1"/>
  <c r="AI32" i="38"/>
  <c r="AX22" i="35" s="1"/>
  <c r="AX107" i="35" s="1"/>
  <c r="AM35" i="38"/>
  <c r="AU23" i="35" s="1"/>
  <c r="AU108" i="35" s="1"/>
  <c r="AI36" i="38"/>
  <c r="AT22" i="35" s="1"/>
  <c r="AT107" i="35" s="1"/>
  <c r="AM39" i="38"/>
  <c r="AQ23" i="35" s="1"/>
  <c r="AQ108" i="35" s="1"/>
  <c r="AI40" i="38"/>
  <c r="AP22" i="35" s="1"/>
  <c r="AP107" i="35" s="1"/>
  <c r="AM43" i="38"/>
  <c r="AM23" i="35" s="1"/>
  <c r="AM108" i="35" s="1"/>
  <c r="AI44" i="38"/>
  <c r="AL22" i="35" s="1"/>
  <c r="AL107" i="35" s="1"/>
  <c r="AM47" i="38"/>
  <c r="AI23" i="35" s="1"/>
  <c r="AI108" i="35" s="1"/>
  <c r="AI48" i="38"/>
  <c r="AH22" i="35" s="1"/>
  <c r="AH107" i="35" s="1"/>
  <c r="AM51" i="38"/>
  <c r="AE23" i="35" s="1"/>
  <c r="AE108" i="35" s="1"/>
  <c r="H63" i="38"/>
  <c r="S19" i="35" s="1"/>
  <c r="S104" i="35" s="1"/>
  <c r="G71" i="38"/>
  <c r="H23" i="38"/>
  <c r="BG19" i="35" s="1"/>
  <c r="BG104" i="35" s="1"/>
  <c r="H27" i="38"/>
  <c r="BC19" i="35" s="1"/>
  <c r="BC104" i="35" s="1"/>
  <c r="H31" i="38"/>
  <c r="AY19" i="35" s="1"/>
  <c r="AY104" i="35" s="1"/>
  <c r="H35" i="38"/>
  <c r="AU19" i="35" s="1"/>
  <c r="AU104" i="35" s="1"/>
  <c r="H39" i="38"/>
  <c r="AQ19" i="35" s="1"/>
  <c r="AQ104" i="35" s="1"/>
  <c r="H43" i="38"/>
  <c r="AM19" i="35" s="1"/>
  <c r="AM104" i="35" s="1"/>
  <c r="H47" i="38"/>
  <c r="AI19" i="35" s="1"/>
  <c r="AI104" i="35" s="1"/>
  <c r="H51" i="38"/>
  <c r="AE19" i="35" s="1"/>
  <c r="AE104" i="35" s="1"/>
  <c r="H55" i="38"/>
  <c r="AA19" i="35" s="1"/>
  <c r="AA104" i="35" s="1"/>
  <c r="H58" i="38"/>
  <c r="X19" i="35" s="1"/>
  <c r="X104" i="35" s="1"/>
  <c r="H67" i="38"/>
  <c r="O19" i="35" s="1"/>
  <c r="O104" i="35" s="1"/>
  <c r="H71" i="38"/>
  <c r="K19" i="35" s="1"/>
  <c r="K104" i="35" s="1"/>
  <c r="BD54" i="35" l="1"/>
  <c r="BD86" i="35"/>
  <c r="BN54" i="35"/>
  <c r="BD77" i="35"/>
  <c r="BN84" i="35"/>
  <c r="BD83" i="35"/>
  <c r="BD88" i="35"/>
  <c r="BL50" i="35"/>
  <c r="BL51" i="35"/>
  <c r="AP50" i="35"/>
  <c r="BL76" i="35"/>
  <c r="AB76" i="35"/>
  <c r="BL40" i="35"/>
  <c r="AB40" i="35"/>
  <c r="AV40" i="35"/>
  <c r="AW51" i="35"/>
  <c r="AW52" i="35"/>
  <c r="AW76" i="35"/>
  <c r="BN51" i="35"/>
  <c r="BN76" i="35"/>
  <c r="BN40" i="35"/>
  <c r="BD52" i="35"/>
  <c r="AP40" i="35"/>
  <c r="BD51" i="35"/>
  <c r="BD76" i="35"/>
  <c r="BD40" i="35"/>
  <c r="BQ50" i="35"/>
  <c r="AP76" i="35"/>
  <c r="AV50" i="35"/>
  <c r="AV52" i="35"/>
  <c r="AB50" i="35"/>
  <c r="AV51" i="35"/>
  <c r="AB52" i="35"/>
  <c r="AP52" i="35"/>
  <c r="AV76" i="35"/>
  <c r="AB51" i="35"/>
  <c r="AP51" i="35"/>
  <c r="BH14" i="35"/>
  <c r="BH99" i="35" s="1"/>
  <c r="BS13" i="35"/>
  <c r="BS98" i="35" s="1"/>
  <c r="BQ13" i="35"/>
  <c r="BQ98" i="35" s="1"/>
  <c r="AN14" i="35"/>
  <c r="AN99" i="35" s="1"/>
  <c r="AS14" i="35"/>
  <c r="AS99" i="35" s="1"/>
  <c r="BE12" i="35"/>
  <c r="BE97" i="35" s="1"/>
  <c r="BQ12" i="35"/>
  <c r="BQ97" i="35" s="1"/>
  <c r="AT65" i="35"/>
  <c r="BV54" i="35"/>
  <c r="BV83" i="35"/>
  <c r="BQ51" i="35"/>
  <c r="BE79" i="35"/>
  <c r="BB55" i="35"/>
  <c r="BB86" i="35"/>
  <c r="BN53" i="35"/>
  <c r="BN83" i="35"/>
  <c r="AM57" i="35"/>
  <c r="AM84" i="35"/>
  <c r="BA57" i="35"/>
  <c r="BA87" i="35"/>
  <c r="BD79" i="35"/>
  <c r="BX57" i="35"/>
  <c r="BX54" i="35"/>
  <c r="AT100" i="35"/>
  <c r="BX100" i="35"/>
  <c r="BI96" i="35"/>
  <c r="BN100" i="35"/>
  <c r="AM96" i="35"/>
  <c r="BM96" i="35"/>
  <c r="BV100" i="35"/>
  <c r="BQ96" i="35"/>
  <c r="BB100" i="35"/>
  <c r="BE100" i="35"/>
  <c r="AZ96" i="35"/>
  <c r="BK12" i="35"/>
  <c r="BK97" i="35" s="1"/>
  <c r="BG13" i="35"/>
  <c r="BG98" i="35" s="1"/>
  <c r="BD14" i="35"/>
  <c r="BD99" i="35" s="1"/>
  <c r="BU12" i="35"/>
  <c r="BU97" i="35" s="1"/>
  <c r="AT77" i="35"/>
  <c r="BV53" i="35"/>
  <c r="BV87" i="35"/>
  <c r="BQ52" i="35"/>
  <c r="BE80" i="35"/>
  <c r="BB54" i="35"/>
  <c r="BB83" i="35"/>
  <c r="BN59" i="35"/>
  <c r="BN87" i="35"/>
  <c r="BX58" i="35"/>
  <c r="BX86" i="35"/>
  <c r="BR13" i="35"/>
  <c r="BR98" i="35" s="1"/>
  <c r="BI14" i="35"/>
  <c r="BI72" i="35" s="1"/>
  <c r="BW13" i="35"/>
  <c r="BW98" i="35" s="1"/>
  <c r="AJ14" i="35"/>
  <c r="AJ99" i="35" s="1"/>
  <c r="BT14" i="35"/>
  <c r="BT99" i="35" s="1"/>
  <c r="AT14" i="35"/>
  <c r="AT99" i="35" s="1"/>
  <c r="BG12" i="35"/>
  <c r="BG97" i="35" s="1"/>
  <c r="AT64" i="35"/>
  <c r="BV59" i="35"/>
  <c r="BV86" i="35"/>
  <c r="BQ76" i="35"/>
  <c r="BE78" i="35"/>
  <c r="BB60" i="35"/>
  <c r="BB44" i="35"/>
  <c r="BN58" i="35"/>
  <c r="BN86" i="35"/>
  <c r="AZ50" i="35"/>
  <c r="AM55" i="35"/>
  <c r="AM44" i="35"/>
  <c r="BA55" i="35"/>
  <c r="BA85" i="35"/>
  <c r="BD78" i="35"/>
  <c r="BX59" i="35"/>
  <c r="BX55" i="35"/>
  <c r="BH100" i="35"/>
  <c r="AZ14" i="35"/>
  <c r="AZ99" i="35" s="1"/>
  <c r="BJ14" i="35"/>
  <c r="BJ43" i="35" s="1"/>
  <c r="AT84" i="35"/>
  <c r="BV58" i="35"/>
  <c r="BV44" i="35"/>
  <c r="BE60" i="35"/>
  <c r="BE77" i="35"/>
  <c r="BB53" i="35"/>
  <c r="BN65" i="35"/>
  <c r="BN44" i="35"/>
  <c r="AZ52" i="35"/>
  <c r="BX60" i="35"/>
  <c r="BX87" i="35"/>
  <c r="BS14" i="35"/>
  <c r="BS99" i="35" s="1"/>
  <c r="BH13" i="35"/>
  <c r="BH98" i="35" s="1"/>
  <c r="AO14" i="35"/>
  <c r="AO75" i="35" s="1"/>
  <c r="BH12" i="35"/>
  <c r="BH68" i="35" s="1"/>
  <c r="BI13" i="35"/>
  <c r="BI98" i="35" s="1"/>
  <c r="BP14" i="35"/>
  <c r="BP99" i="35" s="1"/>
  <c r="BE14" i="35"/>
  <c r="BE99" i="35" s="1"/>
  <c r="AU14" i="35"/>
  <c r="AU99" i="35" s="1"/>
  <c r="BL12" i="35"/>
  <c r="BL97" i="35" s="1"/>
  <c r="AT78" i="35"/>
  <c r="BV57" i="35"/>
  <c r="BE64" i="35"/>
  <c r="BE87" i="35"/>
  <c r="BB66" i="35"/>
  <c r="BN57" i="35"/>
  <c r="AZ51" i="35"/>
  <c r="AM66" i="35"/>
  <c r="BA60" i="35"/>
  <c r="BD53" i="35"/>
  <c r="BD87" i="35"/>
  <c r="BX77" i="35"/>
  <c r="BX56" i="35"/>
  <c r="AR96" i="35"/>
  <c r="BS12" i="35"/>
  <c r="BS97" i="35" s="1"/>
  <c r="AK14" i="35"/>
  <c r="AK99" i="35" s="1"/>
  <c r="BK14" i="35"/>
  <c r="BK99" i="35" s="1"/>
  <c r="BX12" i="35"/>
  <c r="BX97" i="35" s="1"/>
  <c r="AT85" i="35"/>
  <c r="BV64" i="35"/>
  <c r="BE54" i="35"/>
  <c r="BE84" i="35"/>
  <c r="BB67" i="35"/>
  <c r="BN64" i="35"/>
  <c r="AZ76" i="35"/>
  <c r="BX78" i="35"/>
  <c r="BX88" i="35"/>
  <c r="BJ13" i="35"/>
  <c r="BJ98" i="35" s="1"/>
  <c r="BU14" i="35"/>
  <c r="BU73" i="35" s="1"/>
  <c r="BD13" i="35"/>
  <c r="BD98" i="35" s="1"/>
  <c r="BA14" i="35"/>
  <c r="BA99" i="35" s="1"/>
  <c r="AP14" i="35"/>
  <c r="AP99" i="35" s="1"/>
  <c r="AV14" i="35"/>
  <c r="AV99" i="35" s="1"/>
  <c r="BM12" i="35"/>
  <c r="BM97" i="35" s="1"/>
  <c r="AT60" i="35"/>
  <c r="AT80" i="35"/>
  <c r="BV60" i="35"/>
  <c r="BE55" i="35"/>
  <c r="BE83" i="35"/>
  <c r="BB65" i="35"/>
  <c r="BN60" i="35"/>
  <c r="AM64" i="35"/>
  <c r="BH76" i="35"/>
  <c r="BA66" i="35"/>
  <c r="BD60" i="35"/>
  <c r="BD80" i="35"/>
  <c r="BX79" i="35"/>
  <c r="BX44" i="35"/>
  <c r="BQ14" i="35"/>
  <c r="BQ99" i="35" s="1"/>
  <c r="BE53" i="35"/>
  <c r="BE86" i="35"/>
  <c r="BB64" i="35"/>
  <c r="BN77" i="35"/>
  <c r="BX64" i="35"/>
  <c r="BP13" i="35"/>
  <c r="BP61" i="35" s="1"/>
  <c r="BL14" i="35"/>
  <c r="BL99" i="35" s="1"/>
  <c r="BL13" i="35"/>
  <c r="BL98" i="35" s="1"/>
  <c r="AX14" i="35"/>
  <c r="AX99" i="35" s="1"/>
  <c r="BV14" i="35"/>
  <c r="BV99" i="35" s="1"/>
  <c r="BN14" i="35"/>
  <c r="BN99" i="35" s="1"/>
  <c r="BT12" i="35"/>
  <c r="BT97" i="35" s="1"/>
  <c r="AT58" i="35"/>
  <c r="AT79" i="35"/>
  <c r="BV67" i="35"/>
  <c r="BE65" i="35"/>
  <c r="BE85" i="35"/>
  <c r="BB77" i="35"/>
  <c r="BN80" i="35"/>
  <c r="AR52" i="35"/>
  <c r="AM78" i="35"/>
  <c r="BA64" i="35"/>
  <c r="BD58" i="35"/>
  <c r="BD85" i="35"/>
  <c r="BX80" i="35"/>
  <c r="BD100" i="35"/>
  <c r="AC96" i="35"/>
  <c r="AM100" i="35"/>
  <c r="BV13" i="35"/>
  <c r="BV98" i="35" s="1"/>
  <c r="BD12" i="35"/>
  <c r="BD97" i="35" s="1"/>
  <c r="BC13" i="35"/>
  <c r="BC98" i="35" s="1"/>
  <c r="BO14" i="35"/>
  <c r="BO99" i="35" s="1"/>
  <c r="BV12" i="35"/>
  <c r="BV97" i="35" s="1"/>
  <c r="AT66" i="35"/>
  <c r="AT87" i="35"/>
  <c r="BV66" i="35"/>
  <c r="BI50" i="35"/>
  <c r="BE59" i="35"/>
  <c r="BE44" i="35"/>
  <c r="BB85" i="35"/>
  <c r="BN67" i="35"/>
  <c r="BD84" i="35"/>
  <c r="BX65" i="35"/>
  <c r="BF14" i="35"/>
  <c r="BF99" i="35" s="1"/>
  <c r="AL14" i="35"/>
  <c r="AL99" i="35" s="1"/>
  <c r="AW14" i="35"/>
  <c r="AW99" i="35" s="1"/>
  <c r="BM13" i="35"/>
  <c r="BM98" i="35" s="1"/>
  <c r="BB14" i="35"/>
  <c r="BB99" i="35" s="1"/>
  <c r="AQ14" i="35"/>
  <c r="AQ99" i="35" s="1"/>
  <c r="BM14" i="35"/>
  <c r="BM99" i="35" s="1"/>
  <c r="BN12" i="35"/>
  <c r="BN62" i="35" s="1"/>
  <c r="AT57" i="35"/>
  <c r="AT86" i="35"/>
  <c r="BV80" i="35"/>
  <c r="AM52" i="35"/>
  <c r="BI51" i="35"/>
  <c r="BE58" i="35"/>
  <c r="BM51" i="35"/>
  <c r="BB78" i="35"/>
  <c r="BN66" i="35"/>
  <c r="AC51" i="35"/>
  <c r="AM85" i="35"/>
  <c r="BA78" i="35"/>
  <c r="BD56" i="35"/>
  <c r="BD44" i="35"/>
  <c r="BX66" i="35"/>
  <c r="BA100" i="35"/>
  <c r="AT59" i="35"/>
  <c r="BT13" i="35"/>
  <c r="BT98" i="35" s="1"/>
  <c r="BG14" i="35"/>
  <c r="BG99" i="35" s="1"/>
  <c r="BO12" i="35"/>
  <c r="BO97" i="35" s="1"/>
  <c r="AT56" i="35"/>
  <c r="AT83" i="35"/>
  <c r="BV79" i="35"/>
  <c r="AM51" i="35"/>
  <c r="BI52" i="35"/>
  <c r="BE57" i="35"/>
  <c r="BM52" i="35"/>
  <c r="BB84" i="35"/>
  <c r="BN88" i="35"/>
  <c r="BX67" i="35"/>
  <c r="BX85" i="35"/>
  <c r="BR14" i="35"/>
  <c r="BR99" i="35" s="1"/>
  <c r="BR12" i="35"/>
  <c r="BR97" i="35" s="1"/>
  <c r="BE13" i="35"/>
  <c r="BE98" i="35" s="1"/>
  <c r="BX13" i="35"/>
  <c r="BX42" i="35" s="1"/>
  <c r="AY14" i="35"/>
  <c r="AY99" i="35" s="1"/>
  <c r="BW14" i="35"/>
  <c r="BW99" i="35" s="1"/>
  <c r="BW12" i="35"/>
  <c r="BW97" i="35" s="1"/>
  <c r="BP12" i="35"/>
  <c r="BP97" i="35" s="1"/>
  <c r="AT55" i="35"/>
  <c r="AT44" i="35"/>
  <c r="BV88" i="35"/>
  <c r="AM50" i="35"/>
  <c r="BI76" i="35"/>
  <c r="BE56" i="35"/>
  <c r="BM50" i="35"/>
  <c r="BB59" i="35"/>
  <c r="BB80" i="35"/>
  <c r="BN79" i="35"/>
  <c r="AC52" i="35"/>
  <c r="AM53" i="35"/>
  <c r="AM80" i="35"/>
  <c r="BA84" i="35"/>
  <c r="BD64" i="35"/>
  <c r="BO51" i="35"/>
  <c r="BX83" i="35"/>
  <c r="BK13" i="35"/>
  <c r="BK98" i="35" s="1"/>
  <c r="AT88" i="35"/>
  <c r="BU13" i="35"/>
  <c r="BU98" i="35" s="1"/>
  <c r="AM14" i="35"/>
  <c r="AM99" i="35" s="1"/>
  <c r="BX14" i="35"/>
  <c r="BX72" i="35" s="1"/>
  <c r="BC12" i="35"/>
  <c r="BC97" i="35" s="1"/>
  <c r="AT67" i="35"/>
  <c r="BV65" i="35"/>
  <c r="BV78" i="35"/>
  <c r="AM76" i="35"/>
  <c r="BE67" i="35"/>
  <c r="BM76" i="35"/>
  <c r="BB58" i="35"/>
  <c r="BB88" i="35"/>
  <c r="BN56" i="35"/>
  <c r="BN78" i="35"/>
  <c r="BD66" i="35"/>
  <c r="BX84" i="35"/>
  <c r="BV77" i="35"/>
  <c r="BN13" i="35"/>
  <c r="BN98" i="35" s="1"/>
  <c r="BI12" i="35"/>
  <c r="BI41" i="35" s="1"/>
  <c r="BF13" i="35"/>
  <c r="BF98" i="35" s="1"/>
  <c r="BO13" i="35"/>
  <c r="BO98" i="35" s="1"/>
  <c r="BC14" i="35"/>
  <c r="BC99" i="35" s="1"/>
  <c r="AR14" i="35"/>
  <c r="AR99" i="35" s="1"/>
  <c r="BJ12" i="35"/>
  <c r="BJ97" i="35" s="1"/>
  <c r="BF12" i="35"/>
  <c r="BF97" i="35" s="1"/>
  <c r="BV55" i="35"/>
  <c r="BB57" i="35"/>
  <c r="BN55" i="35"/>
  <c r="AM59" i="35"/>
  <c r="BA58" i="35"/>
  <c r="BO76" i="35"/>
  <c r="BL42" i="35"/>
  <c r="BL82" i="35"/>
  <c r="BL71" i="35"/>
  <c r="BL69" i="35"/>
  <c r="BL61" i="35"/>
  <c r="AX72" i="35"/>
  <c r="AS43" i="35"/>
  <c r="AS73" i="35"/>
  <c r="AS74" i="35"/>
  <c r="AS75" i="35"/>
  <c r="AS72" i="35"/>
  <c r="BE41" i="35"/>
  <c r="BE81" i="35"/>
  <c r="BE68" i="35"/>
  <c r="BE70" i="35"/>
  <c r="BE62" i="35"/>
  <c r="BE63" i="35"/>
  <c r="BQ41" i="35"/>
  <c r="BQ81" i="35"/>
  <c r="BQ68" i="35"/>
  <c r="BQ70" i="35"/>
  <c r="BQ62" i="35"/>
  <c r="BQ63" i="35"/>
  <c r="BC42" i="35"/>
  <c r="BC71" i="35"/>
  <c r="BC69" i="35"/>
  <c r="BC61" i="35"/>
  <c r="BD43" i="35"/>
  <c r="BD73" i="35"/>
  <c r="BD72" i="35"/>
  <c r="BD75" i="35"/>
  <c r="BD74" i="35"/>
  <c r="BI75" i="35"/>
  <c r="BU41" i="35"/>
  <c r="BU81" i="35"/>
  <c r="BU68" i="35"/>
  <c r="BU70" i="35"/>
  <c r="BU62" i="35"/>
  <c r="BU63" i="35"/>
  <c r="BW42" i="35"/>
  <c r="BW82" i="35"/>
  <c r="BW71" i="35"/>
  <c r="BW61" i="35"/>
  <c r="BW69" i="35"/>
  <c r="AJ43" i="35"/>
  <c r="AJ72" i="35"/>
  <c r="AJ73" i="35"/>
  <c r="AJ74" i="35"/>
  <c r="AJ75" i="35"/>
  <c r="BT43" i="35"/>
  <c r="BT73" i="35"/>
  <c r="BT72" i="35"/>
  <c r="BT75" i="35"/>
  <c r="BT74" i="35"/>
  <c r="AT43" i="35"/>
  <c r="AT74" i="35"/>
  <c r="AT75" i="35"/>
  <c r="AT72" i="35"/>
  <c r="AT73" i="35"/>
  <c r="BN81" i="35"/>
  <c r="BN63" i="35"/>
  <c r="BR74" i="35"/>
  <c r="BR72" i="35"/>
  <c r="BG74" i="35"/>
  <c r="BR41" i="35"/>
  <c r="BR81" i="35"/>
  <c r="BR70" i="35"/>
  <c r="BR63" i="35"/>
  <c r="BR62" i="35"/>
  <c r="BR68" i="35"/>
  <c r="BO41" i="35"/>
  <c r="BO81" i="35"/>
  <c r="BO68" i="35"/>
  <c r="BO70" i="35"/>
  <c r="BO62" i="35"/>
  <c r="BO63" i="35"/>
  <c r="BE42" i="35"/>
  <c r="BE82" i="35"/>
  <c r="BE69" i="35"/>
  <c r="BE61" i="35"/>
  <c r="BE71" i="35"/>
  <c r="BI42" i="35"/>
  <c r="BI82" i="35"/>
  <c r="BI69" i="35"/>
  <c r="BI71" i="35"/>
  <c r="BI61" i="35"/>
  <c r="BP43" i="35"/>
  <c r="BP72" i="35"/>
  <c r="BP73" i="35"/>
  <c r="BP74" i="35"/>
  <c r="BP75" i="35"/>
  <c r="AY43" i="35"/>
  <c r="AY72" i="35"/>
  <c r="AY73" i="35"/>
  <c r="AY75" i="35"/>
  <c r="AY74" i="35"/>
  <c r="BE43" i="35"/>
  <c r="BE73" i="35"/>
  <c r="BE74" i="35"/>
  <c r="BE75" i="35"/>
  <c r="BE72" i="35"/>
  <c r="BW43" i="35"/>
  <c r="BW73" i="35"/>
  <c r="BW68" i="35"/>
  <c r="BW62" i="35"/>
  <c r="BW63" i="35"/>
  <c r="BL41" i="35"/>
  <c r="BL81" i="35"/>
  <c r="BL68" i="35"/>
  <c r="BL62" i="35"/>
  <c r="BL63" i="35"/>
  <c r="BL70" i="35"/>
  <c r="BJ42" i="35"/>
  <c r="BJ82" i="35"/>
  <c r="BJ69" i="35"/>
  <c r="BJ71" i="35"/>
  <c r="BJ61" i="35"/>
  <c r="AK43" i="35"/>
  <c r="AK73" i="35"/>
  <c r="AK74" i="35"/>
  <c r="AK75" i="35"/>
  <c r="AK72" i="35"/>
  <c r="BU43" i="35"/>
  <c r="BK43" i="35"/>
  <c r="BK75" i="35"/>
  <c r="BK74" i="35"/>
  <c r="BK73" i="35"/>
  <c r="BK72" i="35"/>
  <c r="BC81" i="35"/>
  <c r="BC70" i="35"/>
  <c r="BC68" i="35"/>
  <c r="BC63" i="35"/>
  <c r="BC62" i="35"/>
  <c r="BS69" i="35"/>
  <c r="BQ42" i="35"/>
  <c r="BQ82" i="35"/>
  <c r="BQ69" i="35"/>
  <c r="BQ71" i="35"/>
  <c r="BQ61" i="35"/>
  <c r="AN43" i="35"/>
  <c r="AN73" i="35"/>
  <c r="AN74" i="35"/>
  <c r="AN72" i="35"/>
  <c r="AN75" i="35"/>
  <c r="BN43" i="35"/>
  <c r="BN74" i="35"/>
  <c r="BN75" i="35"/>
  <c r="BN72" i="35"/>
  <c r="BN73" i="35"/>
  <c r="BT41" i="35"/>
  <c r="BT81" i="35"/>
  <c r="BT68" i="35"/>
  <c r="BT62" i="35"/>
  <c r="BT70" i="35"/>
  <c r="BT63" i="35"/>
  <c r="BG42" i="35"/>
  <c r="BG82" i="35"/>
  <c r="BG71" i="35"/>
  <c r="BG61" i="35"/>
  <c r="BG69" i="35"/>
  <c r="AL43" i="35"/>
  <c r="AL74" i="35"/>
  <c r="AL75" i="35"/>
  <c r="AL73" i="35"/>
  <c r="AL72" i="35"/>
  <c r="BO43" i="35"/>
  <c r="BO72" i="35"/>
  <c r="BO73" i="35"/>
  <c r="BO75" i="35"/>
  <c r="BO74" i="35"/>
  <c r="AW43" i="35"/>
  <c r="AW73" i="35"/>
  <c r="AW74" i="35"/>
  <c r="AW72" i="35"/>
  <c r="AW75" i="35"/>
  <c r="BM42" i="35"/>
  <c r="BM82" i="35"/>
  <c r="BM69" i="35"/>
  <c r="BM71" i="35"/>
  <c r="BM61" i="35"/>
  <c r="BG68" i="35"/>
  <c r="BG70" i="35"/>
  <c r="BG81" i="35"/>
  <c r="BG62" i="35"/>
  <c r="BG63" i="35"/>
  <c r="BH42" i="35"/>
  <c r="BH69" i="35"/>
  <c r="BH71" i="35"/>
  <c r="BH82" i="35"/>
  <c r="BH61" i="35"/>
  <c r="BT42" i="35"/>
  <c r="BT82" i="35"/>
  <c r="BT71" i="35"/>
  <c r="BT61" i="35"/>
  <c r="BT69" i="35"/>
  <c r="BF42" i="35"/>
  <c r="BF69" i="35"/>
  <c r="BF71" i="35"/>
  <c r="BD42" i="35"/>
  <c r="BO42" i="35"/>
  <c r="BO82" i="35"/>
  <c r="BO71" i="35"/>
  <c r="BO69" i="35"/>
  <c r="BO61" i="35"/>
  <c r="BA43" i="35"/>
  <c r="BA73" i="35"/>
  <c r="BA74" i="35"/>
  <c r="BA75" i="35"/>
  <c r="BA72" i="35"/>
  <c r="BC43" i="35"/>
  <c r="BC75" i="35"/>
  <c r="BC73" i="35"/>
  <c r="BC72" i="35"/>
  <c r="BC74" i="35"/>
  <c r="AP43" i="35"/>
  <c r="AP74" i="35"/>
  <c r="AP75" i="35"/>
  <c r="AP72" i="35"/>
  <c r="AP73" i="35"/>
  <c r="AR73" i="35"/>
  <c r="AR75" i="35"/>
  <c r="AV43" i="35"/>
  <c r="AV73" i="35"/>
  <c r="AV75" i="35"/>
  <c r="AV72" i="35"/>
  <c r="AV74" i="35"/>
  <c r="BJ41" i="35"/>
  <c r="BJ81" i="35"/>
  <c r="BJ70" i="35"/>
  <c r="BJ63" i="35"/>
  <c r="BJ68" i="35"/>
  <c r="BJ62" i="35"/>
  <c r="BQ43" i="35"/>
  <c r="BQ73" i="35"/>
  <c r="BQ74" i="35"/>
  <c r="BQ75" i="35"/>
  <c r="BQ72" i="35"/>
  <c r="BS43" i="35"/>
  <c r="BS75" i="35"/>
  <c r="BS73" i="35"/>
  <c r="BS72" i="35"/>
  <c r="BH43" i="35"/>
  <c r="BH72" i="35"/>
  <c r="BH73" i="35"/>
  <c r="BH74" i="35"/>
  <c r="BH75" i="35"/>
  <c r="BL43" i="35"/>
  <c r="BL73" i="35"/>
  <c r="BL75" i="35"/>
  <c r="BD41" i="35"/>
  <c r="BD81" i="35"/>
  <c r="BD68" i="35"/>
  <c r="BD70" i="35"/>
  <c r="BD62" i="35"/>
  <c r="BD63" i="35"/>
  <c r="BK41" i="35"/>
  <c r="BK81" i="35"/>
  <c r="BK70" i="35"/>
  <c r="BK68" i="35"/>
  <c r="BK63" i="35"/>
  <c r="BK62" i="35"/>
  <c r="P30" i="38"/>
  <c r="AZ20" i="35" s="1"/>
  <c r="AZ105" i="35" s="1"/>
  <c r="P6" i="38"/>
  <c r="BX20" i="35" s="1"/>
  <c r="BX105" i="35" s="1"/>
  <c r="P33" i="38"/>
  <c r="AW20" i="35" s="1"/>
  <c r="AW105" i="35" s="1"/>
  <c r="P38" i="38"/>
  <c r="AR20" i="35" s="1"/>
  <c r="AR105" i="35" s="1"/>
  <c r="P8" i="38"/>
  <c r="BV20" i="35" s="1"/>
  <c r="BV105" i="35" s="1"/>
  <c r="P37" i="38"/>
  <c r="AS20" i="35" s="1"/>
  <c r="AS105" i="35" s="1"/>
  <c r="P46" i="38"/>
  <c r="AJ20" i="35" s="1"/>
  <c r="AJ105" i="35" s="1"/>
  <c r="P16" i="38"/>
  <c r="BN20" i="35" s="1"/>
  <c r="BN105" i="35" s="1"/>
  <c r="P45" i="38"/>
  <c r="AK20" i="35" s="1"/>
  <c r="AK105" i="35" s="1"/>
  <c r="P27" i="38"/>
  <c r="BC20" i="35" s="1"/>
  <c r="BC105" i="35" s="1"/>
  <c r="P11" i="38"/>
  <c r="BS20" i="35" s="1"/>
  <c r="BS105" i="35" s="1"/>
  <c r="P32" i="38"/>
  <c r="AX20" i="35" s="1"/>
  <c r="AX105" i="35" s="1"/>
  <c r="P15" i="38"/>
  <c r="BO20" i="35" s="1"/>
  <c r="BO105" i="35" s="1"/>
  <c r="P44" i="38"/>
  <c r="AL20" i="35" s="1"/>
  <c r="AL105" i="35" s="1"/>
  <c r="P22" i="38"/>
  <c r="BH20" i="35" s="1"/>
  <c r="BH105" i="35" s="1"/>
  <c r="AA22" i="38"/>
  <c r="BH21" i="35" s="1"/>
  <c r="BH106" i="35" s="1"/>
  <c r="P23" i="38"/>
  <c r="BG20" i="35" s="1"/>
  <c r="BG105" i="35" s="1"/>
  <c r="P50" i="38"/>
  <c r="AF20" i="35" s="1"/>
  <c r="AF105" i="35" s="1"/>
  <c r="P48" i="38"/>
  <c r="AH20" i="35" s="1"/>
  <c r="AH105" i="35" s="1"/>
  <c r="P26" i="38"/>
  <c r="BD20" i="35" s="1"/>
  <c r="BD105" i="35" s="1"/>
  <c r="P18" i="38"/>
  <c r="BL20" i="35" s="1"/>
  <c r="BL105" i="35" s="1"/>
  <c r="P31" i="38"/>
  <c r="AY20" i="35" s="1"/>
  <c r="AY105" i="35" s="1"/>
  <c r="AA39" i="38"/>
  <c r="AQ21" i="35" s="1"/>
  <c r="AQ106" i="35" s="1"/>
  <c r="AA29" i="38"/>
  <c r="BA21" i="35" s="1"/>
  <c r="BA106" i="35" s="1"/>
  <c r="AA26" i="38"/>
  <c r="BD21" i="35" s="1"/>
  <c r="BD106" i="35" s="1"/>
  <c r="AA47" i="38"/>
  <c r="AI21" i="35" s="1"/>
  <c r="AI106" i="35" s="1"/>
  <c r="AA37" i="38"/>
  <c r="AS21" i="35" s="1"/>
  <c r="AS106" i="35" s="1"/>
  <c r="AA34" i="38"/>
  <c r="AV21" i="35" s="1"/>
  <c r="AV106" i="35" s="1"/>
  <c r="AA20" i="38"/>
  <c r="BJ21" i="35" s="1"/>
  <c r="BJ106" i="35" s="1"/>
  <c r="AA50" i="38"/>
  <c r="AF21" i="35" s="1"/>
  <c r="AF106" i="35" s="1"/>
  <c r="AA12" i="38"/>
  <c r="BR21" i="35" s="1"/>
  <c r="BR106" i="35" s="1"/>
  <c r="AA40" i="38"/>
  <c r="AP21" i="35" s="1"/>
  <c r="AP106" i="35" s="1"/>
  <c r="AA16" i="38"/>
  <c r="BN21" i="35" s="1"/>
  <c r="BN106" i="35" s="1"/>
  <c r="AA54" i="38"/>
  <c r="AB21" i="35" s="1"/>
  <c r="AB106" i="35" s="1"/>
  <c r="AA8" i="38"/>
  <c r="BV21" i="35" s="1"/>
  <c r="BV106" i="35" s="1"/>
  <c r="AA7" i="38"/>
  <c r="BW21" i="35" s="1"/>
  <c r="BW106" i="35" s="1"/>
  <c r="AA44" i="38"/>
  <c r="AL21" i="35" s="1"/>
  <c r="AL106" i="35" s="1"/>
  <c r="AA24" i="38"/>
  <c r="BF21" i="35" s="1"/>
  <c r="BF106" i="35" s="1"/>
  <c r="AA11" i="38"/>
  <c r="BS21" i="35" s="1"/>
  <c r="BS106" i="35" s="1"/>
  <c r="AA48" i="38"/>
  <c r="AH21" i="35" s="1"/>
  <c r="AH106" i="35" s="1"/>
  <c r="AA28" i="38"/>
  <c r="BB21" i="35" s="1"/>
  <c r="BB106" i="35" s="1"/>
  <c r="AA36" i="38"/>
  <c r="AT21" i="35" s="1"/>
  <c r="AT106" i="35" s="1"/>
  <c r="AA15" i="38"/>
  <c r="BO21" i="35" s="1"/>
  <c r="BO106" i="35" s="1"/>
  <c r="AA52" i="38"/>
  <c r="AD21" i="35" s="1"/>
  <c r="AD106" i="35" s="1"/>
  <c r="AA32" i="38"/>
  <c r="AX21" i="35" s="1"/>
  <c r="AX106" i="35" s="1"/>
  <c r="AA46" i="38"/>
  <c r="AJ21" i="35" s="1"/>
  <c r="AJ106" i="35" s="1"/>
  <c r="AA53" i="38"/>
  <c r="AC21" i="35" s="1"/>
  <c r="AC106" i="35" s="1"/>
  <c r="AA19" i="38"/>
  <c r="BK21" i="35" s="1"/>
  <c r="BK106" i="35" s="1"/>
  <c r="AA9" i="38"/>
  <c r="BU21" i="35" s="1"/>
  <c r="BU106" i="35" s="1"/>
  <c r="AA6" i="38"/>
  <c r="BX21" i="35" s="1"/>
  <c r="BX106" i="35" s="1"/>
  <c r="AA35" i="38"/>
  <c r="AU21" i="35" s="1"/>
  <c r="AU106" i="35" s="1"/>
  <c r="AA25" i="38"/>
  <c r="BE21" i="35" s="1"/>
  <c r="BE106" i="35" s="1"/>
  <c r="H22" i="37"/>
  <c r="G22" i="37"/>
  <c r="F22" i="37"/>
  <c r="E22" i="37"/>
  <c r="H21" i="37"/>
  <c r="G21" i="37"/>
  <c r="F21" i="37"/>
  <c r="E21" i="37"/>
  <c r="H20" i="37"/>
  <c r="G20" i="37"/>
  <c r="F20" i="37"/>
  <c r="E20" i="37"/>
  <c r="D22" i="37"/>
  <c r="D21" i="37"/>
  <c r="D20" i="37"/>
  <c r="H14" i="37"/>
  <c r="G14" i="37"/>
  <c r="F14" i="37"/>
  <c r="E14" i="37"/>
  <c r="E40" i="37" s="1"/>
  <c r="D14" i="37"/>
  <c r="D40" i="37" s="1"/>
  <c r="H13" i="37"/>
  <c r="G13" i="37"/>
  <c r="F13" i="37"/>
  <c r="E13" i="37"/>
  <c r="E39" i="37" s="1"/>
  <c r="D13" i="37"/>
  <c r="D39" i="37" s="1"/>
  <c r="H12" i="37"/>
  <c r="G12" i="37"/>
  <c r="F12" i="37"/>
  <c r="E12" i="37"/>
  <c r="E38" i="37" s="1"/>
  <c r="D12" i="37"/>
  <c r="D38" i="37" s="1"/>
  <c r="AB56" i="36"/>
  <c r="AD56" i="36" s="1"/>
  <c r="AB55" i="36"/>
  <c r="AD55" i="36" s="1"/>
  <c r="M55" i="36"/>
  <c r="O55" i="36" s="1"/>
  <c r="G55" i="36"/>
  <c r="M54" i="36"/>
  <c r="O54" i="36" s="1"/>
  <c r="G54" i="36"/>
  <c r="AB53" i="36"/>
  <c r="AD53" i="36" s="1"/>
  <c r="M53" i="36"/>
  <c r="O53" i="36" s="1"/>
  <c r="G53" i="36"/>
  <c r="AB52" i="36"/>
  <c r="AD52" i="36" s="1"/>
  <c r="M52" i="36"/>
  <c r="O52" i="36" s="1"/>
  <c r="AB51" i="36"/>
  <c r="AD51" i="36" s="1"/>
  <c r="M51" i="36"/>
  <c r="O51" i="36" s="1"/>
  <c r="G51" i="36"/>
  <c r="AB50" i="36"/>
  <c r="AD50" i="36" s="1"/>
  <c r="M50" i="36"/>
  <c r="O50" i="36" s="1"/>
  <c r="G50" i="36"/>
  <c r="AB49" i="36"/>
  <c r="AD49" i="36" s="1"/>
  <c r="G49" i="36"/>
  <c r="AK48" i="36"/>
  <c r="AB48" i="36"/>
  <c r="AD48" i="36" s="1"/>
  <c r="M48" i="36"/>
  <c r="O48" i="36" s="1"/>
  <c r="G48" i="36"/>
  <c r="AK47" i="36"/>
  <c r="AB47" i="36"/>
  <c r="AD47" i="36" s="1"/>
  <c r="M47" i="36"/>
  <c r="O47" i="36" s="1"/>
  <c r="G47" i="36"/>
  <c r="AK46" i="36"/>
  <c r="AB46" i="36"/>
  <c r="AD46" i="36" s="1"/>
  <c r="M46" i="36"/>
  <c r="O46" i="36" s="1"/>
  <c r="G46" i="36"/>
  <c r="AK45" i="36"/>
  <c r="AB45" i="36"/>
  <c r="AD45" i="36" s="1"/>
  <c r="M45" i="36"/>
  <c r="O45" i="36" s="1"/>
  <c r="G45" i="36"/>
  <c r="AK44" i="36"/>
  <c r="AB44" i="36"/>
  <c r="AD44" i="36" s="1"/>
  <c r="M44" i="36"/>
  <c r="O44" i="36" s="1"/>
  <c r="G44" i="36"/>
  <c r="AK43" i="36"/>
  <c r="AB43" i="36"/>
  <c r="AD43" i="36" s="1"/>
  <c r="M43" i="36"/>
  <c r="O43" i="36" s="1"/>
  <c r="G43" i="36"/>
  <c r="AK42" i="36"/>
  <c r="AB42" i="36"/>
  <c r="AD42" i="36" s="1"/>
  <c r="M42" i="36"/>
  <c r="O42" i="36" s="1"/>
  <c r="G42" i="36"/>
  <c r="AK41" i="36"/>
  <c r="AB41" i="36"/>
  <c r="AD41" i="36" s="1"/>
  <c r="M41" i="36"/>
  <c r="O41" i="36" s="1"/>
  <c r="G41" i="36"/>
  <c r="AK40" i="36"/>
  <c r="AB40" i="36"/>
  <c r="AD40" i="36" s="1"/>
  <c r="M40" i="36"/>
  <c r="O40" i="36" s="1"/>
  <c r="G40" i="36"/>
  <c r="AK39" i="36"/>
  <c r="AB39" i="36"/>
  <c r="AD39" i="36" s="1"/>
  <c r="M39" i="36"/>
  <c r="O39" i="36" s="1"/>
  <c r="G39" i="36"/>
  <c r="AK38" i="36"/>
  <c r="AB38" i="36"/>
  <c r="AD38" i="36" s="1"/>
  <c r="M38" i="36"/>
  <c r="O38" i="36" s="1"/>
  <c r="G38" i="36"/>
  <c r="AK37" i="36"/>
  <c r="AB37" i="36"/>
  <c r="AD37" i="36" s="1"/>
  <c r="M37" i="36"/>
  <c r="O37" i="36" s="1"/>
  <c r="G37" i="36"/>
  <c r="AK36" i="36"/>
  <c r="AB36" i="36"/>
  <c r="AD36" i="36" s="1"/>
  <c r="M36" i="36"/>
  <c r="O36" i="36" s="1"/>
  <c r="G36" i="36"/>
  <c r="AK35" i="36"/>
  <c r="AB35" i="36"/>
  <c r="AD35" i="36" s="1"/>
  <c r="M35" i="36"/>
  <c r="O35" i="36" s="1"/>
  <c r="G35" i="36"/>
  <c r="AK34" i="36"/>
  <c r="AB34" i="36"/>
  <c r="AD34" i="36" s="1"/>
  <c r="M34" i="36"/>
  <c r="O34" i="36" s="1"/>
  <c r="G34" i="36"/>
  <c r="AK33" i="36"/>
  <c r="AB33" i="36"/>
  <c r="AD33" i="36" s="1"/>
  <c r="M33" i="36"/>
  <c r="O33" i="36" s="1"/>
  <c r="G33" i="36"/>
  <c r="AK32" i="36"/>
  <c r="AB32" i="36"/>
  <c r="AD32" i="36" s="1"/>
  <c r="M32" i="36"/>
  <c r="O32" i="36" s="1"/>
  <c r="G32" i="36"/>
  <c r="AK31" i="36"/>
  <c r="AB31" i="36"/>
  <c r="AD31" i="36" s="1"/>
  <c r="M31" i="36"/>
  <c r="O31" i="36" s="1"/>
  <c r="G31" i="36"/>
  <c r="AK30" i="36"/>
  <c r="AB30" i="36"/>
  <c r="AD30" i="36" s="1"/>
  <c r="M30" i="36"/>
  <c r="O30" i="36" s="1"/>
  <c r="G30" i="36"/>
  <c r="AK29" i="36"/>
  <c r="AB29" i="36"/>
  <c r="AD29" i="36" s="1"/>
  <c r="M29" i="36"/>
  <c r="O29" i="36" s="1"/>
  <c r="G29" i="36"/>
  <c r="AK28" i="36"/>
  <c r="AB28" i="36"/>
  <c r="AD28" i="36" s="1"/>
  <c r="M28" i="36"/>
  <c r="O28" i="36" s="1"/>
  <c r="G28" i="36"/>
  <c r="AK27" i="36"/>
  <c r="AB27" i="36"/>
  <c r="AD27" i="36" s="1"/>
  <c r="M27" i="36"/>
  <c r="O27" i="36" s="1"/>
  <c r="G27" i="36"/>
  <c r="AK26" i="36"/>
  <c r="AB26" i="36"/>
  <c r="AD26" i="36" s="1"/>
  <c r="M26" i="36"/>
  <c r="O26" i="36" s="1"/>
  <c r="G26" i="36"/>
  <c r="AK25" i="36"/>
  <c r="AB25" i="36"/>
  <c r="AD25" i="36" s="1"/>
  <c r="M25" i="36"/>
  <c r="O25" i="36" s="1"/>
  <c r="G25" i="36"/>
  <c r="AK24" i="36"/>
  <c r="AB24" i="36"/>
  <c r="AD24" i="36" s="1"/>
  <c r="M24" i="36"/>
  <c r="O24" i="36" s="1"/>
  <c r="G24" i="36"/>
  <c r="AK23" i="36"/>
  <c r="AB23" i="36"/>
  <c r="AD23" i="36" s="1"/>
  <c r="M23" i="36"/>
  <c r="O23" i="36" s="1"/>
  <c r="G23" i="36"/>
  <c r="AK22" i="36"/>
  <c r="AB22" i="36"/>
  <c r="AD22" i="36" s="1"/>
  <c r="M22" i="36"/>
  <c r="O22" i="36" s="1"/>
  <c r="G22" i="36"/>
  <c r="AK21" i="36"/>
  <c r="AB21" i="36"/>
  <c r="AD21" i="36" s="1"/>
  <c r="M21" i="36"/>
  <c r="O21" i="36" s="1"/>
  <c r="G21" i="36"/>
  <c r="AK20" i="36"/>
  <c r="AB20" i="36"/>
  <c r="AD20" i="36" s="1"/>
  <c r="W20" i="36"/>
  <c r="Y20" i="36" s="1"/>
  <c r="M20" i="36"/>
  <c r="O20" i="36" s="1"/>
  <c r="G20" i="36"/>
  <c r="AK19" i="36"/>
  <c r="AB19" i="36"/>
  <c r="AD19" i="36" s="1"/>
  <c r="M19" i="36"/>
  <c r="O19" i="36" s="1"/>
  <c r="G19" i="36"/>
  <c r="AK18" i="36"/>
  <c r="AB18" i="36"/>
  <c r="AD18" i="36" s="1"/>
  <c r="M18" i="36"/>
  <c r="O18" i="36" s="1"/>
  <c r="G18" i="36"/>
  <c r="AK17" i="36"/>
  <c r="AB17" i="36"/>
  <c r="AD17" i="36" s="1"/>
  <c r="M17" i="36"/>
  <c r="O17" i="36" s="1"/>
  <c r="G17" i="36"/>
  <c r="AK16" i="36"/>
  <c r="AB16" i="36"/>
  <c r="AD16" i="36" s="1"/>
  <c r="M16" i="36"/>
  <c r="O16" i="36" s="1"/>
  <c r="G16" i="36"/>
  <c r="AK15" i="36"/>
  <c r="AB15" i="36"/>
  <c r="AD15" i="36" s="1"/>
  <c r="U15" i="36"/>
  <c r="W15" i="36" s="1"/>
  <c r="Y15" i="36" s="1"/>
  <c r="M15" i="36"/>
  <c r="O15" i="36" s="1"/>
  <c r="G15" i="36"/>
  <c r="AK14" i="36"/>
  <c r="AB14" i="36"/>
  <c r="AD14" i="36" s="1"/>
  <c r="W14" i="36"/>
  <c r="Y14" i="36" s="1"/>
  <c r="M14" i="36"/>
  <c r="O14" i="36" s="1"/>
  <c r="G14" i="36"/>
  <c r="AK13" i="36"/>
  <c r="AB13" i="36"/>
  <c r="AD13" i="36" s="1"/>
  <c r="U13" i="36"/>
  <c r="W13" i="36" s="1"/>
  <c r="Y13" i="36" s="1"/>
  <c r="M13" i="36"/>
  <c r="O13" i="36" s="1"/>
  <c r="G13" i="36"/>
  <c r="AK12" i="36"/>
  <c r="AB12" i="36"/>
  <c r="AD12" i="36" s="1"/>
  <c r="M12" i="36"/>
  <c r="O12" i="36" s="1"/>
  <c r="G12" i="36"/>
  <c r="AK11" i="36"/>
  <c r="AB11" i="36"/>
  <c r="AD11" i="36" s="1"/>
  <c r="M11" i="36"/>
  <c r="O11" i="36" s="1"/>
  <c r="G11" i="36"/>
  <c r="AK10" i="36"/>
  <c r="AB10" i="36"/>
  <c r="AD10" i="36" s="1"/>
  <c r="W10" i="36"/>
  <c r="Y10" i="36" s="1"/>
  <c r="M10" i="36"/>
  <c r="O10" i="36" s="1"/>
  <c r="G10" i="36"/>
  <c r="AK9" i="36"/>
  <c r="AB9" i="36"/>
  <c r="AD9" i="36" s="1"/>
  <c r="M9" i="36"/>
  <c r="O9" i="36" s="1"/>
  <c r="G9" i="36"/>
  <c r="AB54" i="36"/>
  <c r="AD54" i="36" s="1"/>
  <c r="G52" i="36"/>
  <c r="M49" i="36"/>
  <c r="O49" i="36" s="1"/>
  <c r="S8" i="36"/>
  <c r="BQ29" i="35"/>
  <c r="BA29" i="35"/>
  <c r="D29" i="35"/>
  <c r="BV72" i="35" l="1"/>
  <c r="BV73" i="35"/>
  <c r="BV75" i="35"/>
  <c r="BV74" i="35"/>
  <c r="BV43" i="35"/>
  <c r="AZ75" i="35"/>
  <c r="AZ74" i="35"/>
  <c r="AZ73" i="35"/>
  <c r="BX74" i="35"/>
  <c r="AZ72" i="35"/>
  <c r="BX43" i="35"/>
  <c r="BH41" i="35"/>
  <c r="AZ43" i="35"/>
  <c r="BC41" i="35"/>
  <c r="BU61" i="35"/>
  <c r="BU71" i="35"/>
  <c r="BF61" i="35"/>
  <c r="BU69" i="35"/>
  <c r="BC82" i="35"/>
  <c r="BU82" i="35"/>
  <c r="BF82" i="35"/>
  <c r="BU42" i="35"/>
  <c r="BF62" i="35"/>
  <c r="BS61" i="35"/>
  <c r="AM73" i="35"/>
  <c r="BG75" i="35"/>
  <c r="BN68" i="35"/>
  <c r="AX73" i="35"/>
  <c r="BF68" i="35"/>
  <c r="BS71" i="35"/>
  <c r="AM74" i="35"/>
  <c r="BW70" i="35"/>
  <c r="BG73" i="35"/>
  <c r="BN70" i="35"/>
  <c r="AX75" i="35"/>
  <c r="AM72" i="35"/>
  <c r="BG72" i="35"/>
  <c r="AX74" i="35"/>
  <c r="BF81" i="35"/>
  <c r="BS82" i="35"/>
  <c r="BF63" i="35"/>
  <c r="BS42" i="35"/>
  <c r="AM75" i="35"/>
  <c r="BW81" i="35"/>
  <c r="BG43" i="35"/>
  <c r="BN41" i="35"/>
  <c r="AX43" i="35"/>
  <c r="BF70" i="35"/>
  <c r="AM43" i="35"/>
  <c r="BW41" i="35"/>
  <c r="BR73" i="35"/>
  <c r="BR61" i="35"/>
  <c r="BW74" i="35"/>
  <c r="BR71" i="35"/>
  <c r="BF41" i="35"/>
  <c r="BS74" i="35"/>
  <c r="BM63" i="35"/>
  <c r="BG41" i="35"/>
  <c r="BW75" i="35"/>
  <c r="BR75" i="35"/>
  <c r="BR69" i="35"/>
  <c r="BR82" i="35"/>
  <c r="BM70" i="35"/>
  <c r="AQ74" i="35"/>
  <c r="BM62" i="35"/>
  <c r="AR74" i="35"/>
  <c r="AQ75" i="35"/>
  <c r="BW72" i="35"/>
  <c r="BR43" i="35"/>
  <c r="BR42" i="35"/>
  <c r="BM81" i="35"/>
  <c r="AR72" i="35"/>
  <c r="AQ72" i="35"/>
  <c r="BN61" i="35"/>
  <c r="BX63" i="35"/>
  <c r="BM68" i="35"/>
  <c r="BX62" i="35"/>
  <c r="BM41" i="35"/>
  <c r="AR43" i="35"/>
  <c r="AQ43" i="35"/>
  <c r="BN71" i="35"/>
  <c r="BX81" i="35"/>
  <c r="BN69" i="35"/>
  <c r="BX68" i="35"/>
  <c r="AQ73" i="35"/>
  <c r="BL72" i="35"/>
  <c r="BN82" i="35"/>
  <c r="BX70" i="35"/>
  <c r="BN97" i="35"/>
  <c r="BL74" i="35"/>
  <c r="BN42" i="35"/>
  <c r="BX41" i="35"/>
  <c r="BV71" i="35"/>
  <c r="BS63" i="35"/>
  <c r="BF73" i="35"/>
  <c r="BV61" i="35"/>
  <c r="BS62" i="35"/>
  <c r="BF72" i="35"/>
  <c r="BV69" i="35"/>
  <c r="BP70" i="35"/>
  <c r="BS68" i="35"/>
  <c r="BF75" i="35"/>
  <c r="BV82" i="35"/>
  <c r="BP63" i="35"/>
  <c r="BS70" i="35"/>
  <c r="BF74" i="35"/>
  <c r="BV42" i="35"/>
  <c r="BP62" i="35"/>
  <c r="AU73" i="35"/>
  <c r="BS81" i="35"/>
  <c r="BF43" i="35"/>
  <c r="BD61" i="35"/>
  <c r="BP68" i="35"/>
  <c r="AU72" i="35"/>
  <c r="BS41" i="35"/>
  <c r="BD69" i="35"/>
  <c r="BP81" i="35"/>
  <c r="AU74" i="35"/>
  <c r="BD71" i="35"/>
  <c r="BP41" i="35"/>
  <c r="AU75" i="35"/>
  <c r="BD82" i="35"/>
  <c r="AU43" i="35"/>
  <c r="BH81" i="35"/>
  <c r="BB43" i="35"/>
  <c r="AO72" i="35"/>
  <c r="BP98" i="35"/>
  <c r="BH97" i="35"/>
  <c r="BP71" i="35"/>
  <c r="AO74" i="35"/>
  <c r="AO99" i="35"/>
  <c r="BP69" i="35"/>
  <c r="AO73" i="35"/>
  <c r="BP82" i="35"/>
  <c r="AO43" i="35"/>
  <c r="BV62" i="35"/>
  <c r="BP42" i="35"/>
  <c r="BV63" i="35"/>
  <c r="BK61" i="35"/>
  <c r="BV68" i="35"/>
  <c r="BK69" i="35"/>
  <c r="BV70" i="35"/>
  <c r="BK71" i="35"/>
  <c r="BV81" i="35"/>
  <c r="BM75" i="35"/>
  <c r="BK82" i="35"/>
  <c r="BV41" i="35"/>
  <c r="BM72" i="35"/>
  <c r="BK42" i="35"/>
  <c r="BH70" i="35"/>
  <c r="BB72" i="35"/>
  <c r="BM74" i="35"/>
  <c r="BX61" i="35"/>
  <c r="BH63" i="35"/>
  <c r="BB73" i="35"/>
  <c r="BM73" i="35"/>
  <c r="BX82" i="35"/>
  <c r="BH62" i="35"/>
  <c r="BB75" i="35"/>
  <c r="BM43" i="35"/>
  <c r="BB74" i="35"/>
  <c r="BI63" i="35"/>
  <c r="BI74" i="35"/>
  <c r="BI97" i="35"/>
  <c r="BU99" i="35"/>
  <c r="BJ99" i="35"/>
  <c r="BI99" i="35"/>
  <c r="BI62" i="35"/>
  <c r="BI73" i="35"/>
  <c r="BI70" i="35"/>
  <c r="BI43" i="35"/>
  <c r="BI68" i="35"/>
  <c r="BX73" i="35"/>
  <c r="BX99" i="35"/>
  <c r="BI81" i="35"/>
  <c r="BX75" i="35"/>
  <c r="BX98" i="35"/>
  <c r="BJ73" i="35"/>
  <c r="BJ72" i="35"/>
  <c r="BJ75" i="35"/>
  <c r="BX69" i="35"/>
  <c r="BJ74" i="35"/>
  <c r="BU72" i="35"/>
  <c r="BX71" i="35"/>
  <c r="BU75" i="35"/>
  <c r="BU74" i="35"/>
  <c r="G38" i="37"/>
  <c r="G75" i="37"/>
  <c r="G72" i="37"/>
  <c r="G73" i="37"/>
  <c r="G74" i="37"/>
  <c r="G70" i="37"/>
  <c r="G66" i="37"/>
  <c r="G68" i="37"/>
  <c r="H67" i="37"/>
  <c r="H71" i="37"/>
  <c r="H69" i="37"/>
  <c r="F38" i="37"/>
  <c r="F75" i="37"/>
  <c r="F72" i="37"/>
  <c r="F70" i="37"/>
  <c r="F66" i="37"/>
  <c r="F74" i="37"/>
  <c r="F73" i="37"/>
  <c r="F68" i="37"/>
  <c r="H38" i="37"/>
  <c r="H72" i="37"/>
  <c r="H73" i="37"/>
  <c r="H75" i="37"/>
  <c r="H74" i="37"/>
  <c r="H68" i="37"/>
  <c r="H66" i="37"/>
  <c r="H70" i="37"/>
  <c r="G40" i="37"/>
  <c r="G83" i="37"/>
  <c r="G84" i="37"/>
  <c r="G80" i="37"/>
  <c r="G85" i="37"/>
  <c r="G81" i="37"/>
  <c r="G88" i="37"/>
  <c r="G86" i="37"/>
  <c r="G82" i="37"/>
  <c r="G79" i="37"/>
  <c r="G76" i="37"/>
  <c r="G77" i="37"/>
  <c r="G78" i="37"/>
  <c r="G64" i="37"/>
  <c r="G62" i="37"/>
  <c r="G58" i="37"/>
  <c r="G63" i="37"/>
  <c r="G59" i="37"/>
  <c r="G60" i="37"/>
  <c r="G61" i="37"/>
  <c r="G56" i="37"/>
  <c r="G52" i="37"/>
  <c r="G53" i="37"/>
  <c r="G57" i="37"/>
  <c r="G54" i="37"/>
  <c r="G55" i="37"/>
  <c r="G49" i="37"/>
  <c r="G51" i="37"/>
  <c r="G50" i="37"/>
  <c r="H40" i="37"/>
  <c r="H84" i="37"/>
  <c r="H80" i="37"/>
  <c r="H85" i="37"/>
  <c r="H81" i="37"/>
  <c r="H88" i="37"/>
  <c r="H86" i="37"/>
  <c r="H82" i="37"/>
  <c r="H76" i="37"/>
  <c r="H83" i="37"/>
  <c r="H77" i="37"/>
  <c r="H79" i="37"/>
  <c r="H78" i="37"/>
  <c r="H62" i="37"/>
  <c r="H63" i="37"/>
  <c r="H59" i="37"/>
  <c r="H58" i="37"/>
  <c r="H60" i="37"/>
  <c r="H64" i="37"/>
  <c r="H57" i="37"/>
  <c r="H54" i="37"/>
  <c r="H55" i="37"/>
  <c r="H49" i="37"/>
  <c r="H61" i="37"/>
  <c r="H52" i="37"/>
  <c r="H50" i="37"/>
  <c r="H51" i="37"/>
  <c r="H56" i="37"/>
  <c r="H53" i="37"/>
  <c r="F39" i="37"/>
  <c r="F67" i="37"/>
  <c r="F71" i="37"/>
  <c r="F69" i="37"/>
  <c r="F40" i="37"/>
  <c r="F83" i="37"/>
  <c r="F84" i="37"/>
  <c r="F80" i="37"/>
  <c r="F85" i="37"/>
  <c r="F81" i="37"/>
  <c r="F88" i="37"/>
  <c r="F86" i="37"/>
  <c r="F79" i="37"/>
  <c r="F76" i="37"/>
  <c r="F82" i="37"/>
  <c r="F77" i="37"/>
  <c r="F64" i="37"/>
  <c r="F78" i="37"/>
  <c r="F62" i="37"/>
  <c r="F58" i="37"/>
  <c r="F61" i="37"/>
  <c r="F60" i="37"/>
  <c r="F63" i="37"/>
  <c r="F53" i="37"/>
  <c r="F57" i="37"/>
  <c r="F59" i="37"/>
  <c r="F55" i="37"/>
  <c r="F49" i="37"/>
  <c r="F52" i="37"/>
  <c r="F54" i="37"/>
  <c r="F50" i="37"/>
  <c r="F51" i="37"/>
  <c r="F56" i="37"/>
  <c r="G39" i="37"/>
  <c r="G67" i="37"/>
  <c r="G69" i="37"/>
  <c r="G71" i="37"/>
  <c r="H26" i="37"/>
  <c r="H39" i="37"/>
  <c r="W24" i="36"/>
  <c r="U21" i="36"/>
  <c r="W21" i="36" s="1"/>
  <c r="Y21" i="36" s="1"/>
  <c r="U25" i="36"/>
  <c r="U29" i="36"/>
  <c r="U22" i="36"/>
  <c r="W22" i="36" s="1"/>
  <c r="U23" i="36"/>
  <c r="W23" i="36" s="1"/>
  <c r="U27" i="36"/>
  <c r="W27" i="36" s="1"/>
  <c r="W12" i="36"/>
  <c r="Y12" i="36" s="1"/>
  <c r="AE12" i="36" s="1"/>
  <c r="U16" i="36"/>
  <c r="W16" i="36" s="1"/>
  <c r="Y16" i="36" s="1"/>
  <c r="AE16" i="36" s="1"/>
  <c r="Y9" i="36"/>
  <c r="AE9" i="36" s="1"/>
  <c r="AF9" i="36" s="1"/>
  <c r="BW13" i="37" s="1"/>
  <c r="BW98" i="37" s="1"/>
  <c r="U17" i="36"/>
  <c r="U18" i="36"/>
  <c r="W18" i="36" s="1"/>
  <c r="Y18" i="36" s="1"/>
  <c r="AE18" i="36" s="1"/>
  <c r="U11" i="36"/>
  <c r="W19" i="36"/>
  <c r="Y19" i="36" s="1"/>
  <c r="AE19" i="36" s="1"/>
  <c r="E25" i="37"/>
  <c r="E27" i="37"/>
  <c r="P54" i="36"/>
  <c r="AD12" i="37" s="1"/>
  <c r="AD97" i="37" s="1"/>
  <c r="E26" i="37"/>
  <c r="F26" i="37"/>
  <c r="P22" i="36"/>
  <c r="BJ12" i="37" s="1"/>
  <c r="BJ97" i="37" s="1"/>
  <c r="H30" i="36"/>
  <c r="P25" i="36"/>
  <c r="BG12" i="37" s="1"/>
  <c r="BG97" i="37" s="1"/>
  <c r="H33" i="36"/>
  <c r="AL19" i="36"/>
  <c r="BM14" i="37" s="1"/>
  <c r="BM99" i="37" s="1"/>
  <c r="AL16" i="36"/>
  <c r="BP14" i="37" s="1"/>
  <c r="BP99" i="37" s="1"/>
  <c r="H38" i="36"/>
  <c r="P30" i="36"/>
  <c r="BB12" i="37" s="1"/>
  <c r="BB97" i="37" s="1"/>
  <c r="AL24" i="36"/>
  <c r="BH14" i="37" s="1"/>
  <c r="BH99" i="37" s="1"/>
  <c r="AL46" i="36"/>
  <c r="AL14" i="37" s="1"/>
  <c r="AL99" i="37" s="1"/>
  <c r="AL38" i="36"/>
  <c r="AT14" i="37" s="1"/>
  <c r="AT99" i="37" s="1"/>
  <c r="AL30" i="36"/>
  <c r="BB14" i="37" s="1"/>
  <c r="BB99" i="37" s="1"/>
  <c r="AL22" i="36"/>
  <c r="BJ14" i="37" s="1"/>
  <c r="BJ99" i="37" s="1"/>
  <c r="AL14" i="36"/>
  <c r="BR14" i="37" s="1"/>
  <c r="BR99" i="37" s="1"/>
  <c r="AL45" i="36"/>
  <c r="AM14" i="37" s="1"/>
  <c r="AM99" i="37" s="1"/>
  <c r="AL37" i="36"/>
  <c r="AU14" i="37" s="1"/>
  <c r="AU99" i="37" s="1"/>
  <c r="AL29" i="36"/>
  <c r="BC14" i="37" s="1"/>
  <c r="BC99" i="37" s="1"/>
  <c r="AL21" i="36"/>
  <c r="BK14" i="37" s="1"/>
  <c r="BK99" i="37" s="1"/>
  <c r="AL13" i="36"/>
  <c r="BS14" i="37" s="1"/>
  <c r="BS99" i="37" s="1"/>
  <c r="AL44" i="36"/>
  <c r="AN14" i="37" s="1"/>
  <c r="AN99" i="37" s="1"/>
  <c r="AL36" i="36"/>
  <c r="AV14" i="37" s="1"/>
  <c r="AV99" i="37" s="1"/>
  <c r="AL28" i="36"/>
  <c r="BD14" i="37" s="1"/>
  <c r="BD99" i="37" s="1"/>
  <c r="AL20" i="36"/>
  <c r="BL14" i="37" s="1"/>
  <c r="BL99" i="37" s="1"/>
  <c r="AL12" i="36"/>
  <c r="BT14" i="37" s="1"/>
  <c r="BT99" i="37" s="1"/>
  <c r="AL42" i="36"/>
  <c r="AP14" i="37" s="1"/>
  <c r="AP99" i="37" s="1"/>
  <c r="AL34" i="36"/>
  <c r="AX14" i="37" s="1"/>
  <c r="AX99" i="37" s="1"/>
  <c r="AL26" i="36"/>
  <c r="BF14" i="37" s="1"/>
  <c r="BF99" i="37" s="1"/>
  <c r="AL18" i="36"/>
  <c r="BN14" i="37" s="1"/>
  <c r="BN99" i="37" s="1"/>
  <c r="AL10" i="36"/>
  <c r="BV14" i="37" s="1"/>
  <c r="BV99" i="37" s="1"/>
  <c r="AL41" i="36"/>
  <c r="AQ14" i="37" s="1"/>
  <c r="AQ99" i="37" s="1"/>
  <c r="AL33" i="36"/>
  <c r="AY14" i="37" s="1"/>
  <c r="AY99" i="37" s="1"/>
  <c r="AL25" i="36"/>
  <c r="BG14" i="37" s="1"/>
  <c r="BG99" i="37" s="1"/>
  <c r="AL17" i="36"/>
  <c r="BO14" i="37" s="1"/>
  <c r="BO99" i="37" s="1"/>
  <c r="AL9" i="36"/>
  <c r="BW14" i="37" s="1"/>
  <c r="BW99" i="37" s="1"/>
  <c r="AL47" i="36"/>
  <c r="AK14" i="37" s="1"/>
  <c r="AK99" i="37" s="1"/>
  <c r="AL39" i="36"/>
  <c r="AS14" i="37" s="1"/>
  <c r="AS99" i="37" s="1"/>
  <c r="AL31" i="36"/>
  <c r="BA14" i="37" s="1"/>
  <c r="BA99" i="37" s="1"/>
  <c r="AL23" i="36"/>
  <c r="BI14" i="37" s="1"/>
  <c r="BI99" i="37" s="1"/>
  <c r="AL15" i="36"/>
  <c r="BQ14" i="37" s="1"/>
  <c r="BQ99" i="37" s="1"/>
  <c r="H9" i="36"/>
  <c r="H41" i="36"/>
  <c r="P33" i="36"/>
  <c r="AY12" i="37" s="1"/>
  <c r="AY97" i="37" s="1"/>
  <c r="AL27" i="36"/>
  <c r="BE14" i="37" s="1"/>
  <c r="BE99" i="37" s="1"/>
  <c r="H52" i="36"/>
  <c r="H44" i="36"/>
  <c r="H36" i="36"/>
  <c r="H28" i="36"/>
  <c r="H20" i="36"/>
  <c r="H12" i="36"/>
  <c r="H51" i="36"/>
  <c r="H43" i="36"/>
  <c r="H35" i="36"/>
  <c r="H27" i="36"/>
  <c r="H19" i="36"/>
  <c r="H11" i="36"/>
  <c r="H50" i="36"/>
  <c r="H42" i="36"/>
  <c r="H34" i="36"/>
  <c r="H26" i="36"/>
  <c r="H18" i="36"/>
  <c r="H10" i="36"/>
  <c r="H48" i="36"/>
  <c r="H40" i="36"/>
  <c r="H32" i="36"/>
  <c r="H24" i="36"/>
  <c r="H16" i="36"/>
  <c r="H55" i="36"/>
  <c r="H47" i="36"/>
  <c r="H39" i="36"/>
  <c r="H31" i="36"/>
  <c r="H23" i="36"/>
  <c r="H15" i="36"/>
  <c r="H53" i="36"/>
  <c r="H45" i="36"/>
  <c r="H37" i="36"/>
  <c r="H29" i="36"/>
  <c r="H21" i="36"/>
  <c r="H13" i="36"/>
  <c r="H14" i="36"/>
  <c r="H46" i="36"/>
  <c r="P38" i="36"/>
  <c r="AT12" i="37" s="1"/>
  <c r="AT97" i="37" s="1"/>
  <c r="AL32" i="36"/>
  <c r="AZ14" i="37" s="1"/>
  <c r="AZ99" i="37" s="1"/>
  <c r="P52" i="36"/>
  <c r="AF12" i="37" s="1"/>
  <c r="AF97" i="37" s="1"/>
  <c r="P44" i="36"/>
  <c r="AN12" i="37" s="1"/>
  <c r="AN97" i="37" s="1"/>
  <c r="P36" i="36"/>
  <c r="AV12" i="37" s="1"/>
  <c r="AV97" i="37" s="1"/>
  <c r="P28" i="36"/>
  <c r="BD12" i="37" s="1"/>
  <c r="BD97" i="37" s="1"/>
  <c r="P20" i="36"/>
  <c r="BL12" i="37" s="1"/>
  <c r="BL97" i="37" s="1"/>
  <c r="P12" i="36"/>
  <c r="BT12" i="37" s="1"/>
  <c r="BT97" i="37" s="1"/>
  <c r="P51" i="36"/>
  <c r="AG12" i="37" s="1"/>
  <c r="AG97" i="37" s="1"/>
  <c r="P43" i="36"/>
  <c r="AO12" i="37" s="1"/>
  <c r="AO97" i="37" s="1"/>
  <c r="P35" i="36"/>
  <c r="AW12" i="37" s="1"/>
  <c r="AW97" i="37" s="1"/>
  <c r="P27" i="36"/>
  <c r="BE12" i="37" s="1"/>
  <c r="BE97" i="37" s="1"/>
  <c r="P19" i="36"/>
  <c r="BM12" i="37" s="1"/>
  <c r="BM97" i="37" s="1"/>
  <c r="P11" i="36"/>
  <c r="BU12" i="37" s="1"/>
  <c r="BU97" i="37" s="1"/>
  <c r="P50" i="36"/>
  <c r="AH12" i="37" s="1"/>
  <c r="AH97" i="37" s="1"/>
  <c r="P42" i="36"/>
  <c r="AP12" i="37" s="1"/>
  <c r="AP97" i="37" s="1"/>
  <c r="P34" i="36"/>
  <c r="AX12" i="37" s="1"/>
  <c r="AX97" i="37" s="1"/>
  <c r="P26" i="36"/>
  <c r="BF12" i="37" s="1"/>
  <c r="BF97" i="37" s="1"/>
  <c r="P18" i="36"/>
  <c r="BN12" i="37" s="1"/>
  <c r="BN97" i="37" s="1"/>
  <c r="P10" i="36"/>
  <c r="BV12" i="37" s="1"/>
  <c r="BV97" i="37" s="1"/>
  <c r="P48" i="36"/>
  <c r="AJ12" i="37" s="1"/>
  <c r="AJ97" i="37" s="1"/>
  <c r="P40" i="36"/>
  <c r="AR12" i="37" s="1"/>
  <c r="AR97" i="37" s="1"/>
  <c r="P32" i="36"/>
  <c r="AZ12" i="37" s="1"/>
  <c r="AZ97" i="37" s="1"/>
  <c r="P24" i="36"/>
  <c r="BH12" i="37" s="1"/>
  <c r="BH97" i="37" s="1"/>
  <c r="P16" i="36"/>
  <c r="BP12" i="37" s="1"/>
  <c r="BP97" i="37" s="1"/>
  <c r="P55" i="36"/>
  <c r="AC12" i="37" s="1"/>
  <c r="AC97" i="37" s="1"/>
  <c r="P47" i="36"/>
  <c r="AK12" i="37" s="1"/>
  <c r="AK97" i="37" s="1"/>
  <c r="P39" i="36"/>
  <c r="AS12" i="37" s="1"/>
  <c r="AS97" i="37" s="1"/>
  <c r="P31" i="36"/>
  <c r="BA12" i="37" s="1"/>
  <c r="BA97" i="37" s="1"/>
  <c r="P23" i="36"/>
  <c r="BI12" i="37" s="1"/>
  <c r="BI97" i="37" s="1"/>
  <c r="P15" i="36"/>
  <c r="BQ12" i="37" s="1"/>
  <c r="BQ97" i="37" s="1"/>
  <c r="P53" i="36"/>
  <c r="AE12" i="37" s="1"/>
  <c r="AE97" i="37" s="1"/>
  <c r="P45" i="36"/>
  <c r="AM12" i="37" s="1"/>
  <c r="AM97" i="37" s="1"/>
  <c r="P37" i="36"/>
  <c r="AU12" i="37" s="1"/>
  <c r="AU97" i="37" s="1"/>
  <c r="P29" i="36"/>
  <c r="BC12" i="37" s="1"/>
  <c r="BC97" i="37" s="1"/>
  <c r="P21" i="36"/>
  <c r="BK12" i="37" s="1"/>
  <c r="BK97" i="37" s="1"/>
  <c r="P13" i="36"/>
  <c r="BS12" i="37" s="1"/>
  <c r="BS97" i="37" s="1"/>
  <c r="H17" i="36"/>
  <c r="H49" i="36"/>
  <c r="P9" i="36"/>
  <c r="BW12" i="37" s="1"/>
  <c r="BW97" i="37" s="1"/>
  <c r="P41" i="36"/>
  <c r="AQ12" i="37" s="1"/>
  <c r="AQ97" i="37" s="1"/>
  <c r="AL35" i="36"/>
  <c r="AW14" i="37" s="1"/>
  <c r="AW99" i="37" s="1"/>
  <c r="H22" i="36"/>
  <c r="H54" i="36"/>
  <c r="P14" i="36"/>
  <c r="BR12" i="37" s="1"/>
  <c r="BR97" i="37" s="1"/>
  <c r="P46" i="36"/>
  <c r="AL12" i="37" s="1"/>
  <c r="AL97" i="37" s="1"/>
  <c r="AL40" i="36"/>
  <c r="AR14" i="37" s="1"/>
  <c r="AR99" i="37" s="1"/>
  <c r="H25" i="36"/>
  <c r="P17" i="36"/>
  <c r="BO12" i="37" s="1"/>
  <c r="BO97" i="37" s="1"/>
  <c r="P49" i="36"/>
  <c r="AI12" i="37" s="1"/>
  <c r="AI97" i="37" s="1"/>
  <c r="AL11" i="36"/>
  <c r="BU14" i="37" s="1"/>
  <c r="BU99" i="37" s="1"/>
  <c r="AL43" i="36"/>
  <c r="AO14" i="37" s="1"/>
  <c r="AO99" i="37" s="1"/>
  <c r="D25" i="37"/>
  <c r="D26" i="37"/>
  <c r="D27" i="37"/>
  <c r="F25" i="37"/>
  <c r="G26" i="37"/>
  <c r="G25" i="37"/>
  <c r="H27" i="37"/>
  <c r="H25" i="37"/>
  <c r="F27" i="37"/>
  <c r="G27" i="37"/>
  <c r="AE14" i="36"/>
  <c r="AE20" i="36"/>
  <c r="AE13" i="36"/>
  <c r="AE10" i="36"/>
  <c r="AE15" i="36"/>
  <c r="E56" i="36"/>
  <c r="G56" i="36" s="1"/>
  <c r="H56" i="36" s="1"/>
  <c r="M56" i="36"/>
  <c r="O56" i="36" s="1"/>
  <c r="P56" i="36" s="1"/>
  <c r="AB12" i="37" s="1"/>
  <c r="AB97" i="37" s="1"/>
  <c r="AL48" i="36"/>
  <c r="AJ14" i="37" s="1"/>
  <c r="AJ99" i="37" s="1"/>
  <c r="H26" i="35"/>
  <c r="BD26" i="35"/>
  <c r="E27" i="35"/>
  <c r="BI27" i="35"/>
  <c r="J28" i="35"/>
  <c r="BF28" i="35"/>
  <c r="AB25" i="35"/>
  <c r="I26" i="35"/>
  <c r="N27" i="35"/>
  <c r="K28" i="35"/>
  <c r="BG28" i="35"/>
  <c r="AK25" i="35"/>
  <c r="BQ25" i="35"/>
  <c r="BV26" i="35"/>
  <c r="BC27" i="35"/>
  <c r="BK27" i="35"/>
  <c r="BS27" i="35"/>
  <c r="D28" i="35"/>
  <c r="L28" i="35"/>
  <c r="AJ28" i="35"/>
  <c r="AR28" i="35"/>
  <c r="AZ28" i="35"/>
  <c r="BH28" i="35"/>
  <c r="BP28" i="35"/>
  <c r="BX28" i="35"/>
  <c r="AO29" i="35"/>
  <c r="AW29" i="35"/>
  <c r="BE29" i="35"/>
  <c r="BM29" i="35"/>
  <c r="BG25" i="35"/>
  <c r="P26" i="35"/>
  <c r="BL26" i="35"/>
  <c r="M27" i="35"/>
  <c r="AX28" i="35"/>
  <c r="G29" i="35"/>
  <c r="AZ25" i="35"/>
  <c r="BR27" i="35"/>
  <c r="AY28" i="35"/>
  <c r="AS25" i="35"/>
  <c r="BI25" i="35"/>
  <c r="BN26" i="35"/>
  <c r="O27" i="35"/>
  <c r="AD25" i="35"/>
  <c r="AL25" i="35"/>
  <c r="AT25" i="35"/>
  <c r="BB25" i="35"/>
  <c r="BJ25" i="35"/>
  <c r="BR25" i="35"/>
  <c r="K26" i="35"/>
  <c r="BG26" i="35"/>
  <c r="BO26" i="35"/>
  <c r="BW26" i="35"/>
  <c r="H27" i="35"/>
  <c r="P27" i="35"/>
  <c r="BD27" i="35"/>
  <c r="BL27" i="35"/>
  <c r="BT27" i="35"/>
  <c r="E28" i="35"/>
  <c r="M28" i="35"/>
  <c r="AK28" i="35"/>
  <c r="AS28" i="35"/>
  <c r="BA28" i="35"/>
  <c r="AQ25" i="35"/>
  <c r="BT26" i="35"/>
  <c r="BH25" i="35"/>
  <c r="Q26" i="35"/>
  <c r="BM26" i="35"/>
  <c r="AQ28" i="35"/>
  <c r="AC25" i="35"/>
  <c r="BA25" i="35"/>
  <c r="J26" i="35"/>
  <c r="BF26" i="35"/>
  <c r="G27" i="35"/>
  <c r="AE25" i="35"/>
  <c r="AM25" i="35"/>
  <c r="AU25" i="35"/>
  <c r="BC25" i="35"/>
  <c r="BK25" i="35"/>
  <c r="BS25" i="35"/>
  <c r="D26" i="35"/>
  <c r="L26" i="35"/>
  <c r="BH26" i="35"/>
  <c r="BP26" i="35"/>
  <c r="BX26" i="35"/>
  <c r="I27" i="35"/>
  <c r="Q27" i="35"/>
  <c r="BE27" i="35"/>
  <c r="BM27" i="35"/>
  <c r="BU27" i="35"/>
  <c r="F28" i="35"/>
  <c r="N28" i="35"/>
  <c r="AL28" i="35"/>
  <c r="AT28" i="35"/>
  <c r="BB28" i="35"/>
  <c r="AP28" i="35"/>
  <c r="BV28" i="35"/>
  <c r="AJ25" i="35"/>
  <c r="BP25" i="35"/>
  <c r="F27" i="35"/>
  <c r="BJ27" i="35"/>
  <c r="AF25" i="35"/>
  <c r="AN25" i="35"/>
  <c r="AV25" i="35"/>
  <c r="BD25" i="35"/>
  <c r="BL25" i="35"/>
  <c r="BT25" i="35"/>
  <c r="E26" i="35"/>
  <c r="M26" i="35"/>
  <c r="BI26" i="35"/>
  <c r="BQ26" i="35"/>
  <c r="J27" i="35"/>
  <c r="BF27" i="35"/>
  <c r="BN27" i="35"/>
  <c r="BV27" i="35"/>
  <c r="G28" i="35"/>
  <c r="O28" i="35"/>
  <c r="AM28" i="35"/>
  <c r="AU28" i="35"/>
  <c r="BC28" i="35"/>
  <c r="BK28" i="35"/>
  <c r="AI25" i="35"/>
  <c r="BO25" i="35"/>
  <c r="BN28" i="35"/>
  <c r="BU26" i="35"/>
  <c r="AG25" i="35"/>
  <c r="BE25" i="35"/>
  <c r="F26" i="35"/>
  <c r="N26" i="35"/>
  <c r="BJ26" i="35"/>
  <c r="BR26" i="35"/>
  <c r="K27" i="35"/>
  <c r="BG27" i="35"/>
  <c r="BO27" i="35"/>
  <c r="BW27" i="35"/>
  <c r="H28" i="35"/>
  <c r="P28" i="35"/>
  <c r="AN28" i="35"/>
  <c r="AV28" i="35"/>
  <c r="BD28" i="35"/>
  <c r="BL28" i="35"/>
  <c r="BT28" i="35"/>
  <c r="E29" i="35"/>
  <c r="AK29" i="35"/>
  <c r="AY25" i="35"/>
  <c r="BW25" i="35"/>
  <c r="BQ27" i="35"/>
  <c r="AR25" i="35"/>
  <c r="BX25" i="35"/>
  <c r="BE26" i="35"/>
  <c r="AO25" i="35"/>
  <c r="AW25" i="35"/>
  <c r="BM25" i="35"/>
  <c r="BU25" i="35"/>
  <c r="AH25" i="35"/>
  <c r="AP25" i="35"/>
  <c r="AX25" i="35"/>
  <c r="BF25" i="35"/>
  <c r="BN25" i="35"/>
  <c r="BV25" i="35"/>
  <c r="G26" i="35"/>
  <c r="O26" i="35"/>
  <c r="BC26" i="35"/>
  <c r="BK26" i="35"/>
  <c r="BS26" i="35"/>
  <c r="D27" i="35"/>
  <c r="L27" i="35"/>
  <c r="BH27" i="35"/>
  <c r="BP27" i="35"/>
  <c r="BX27" i="35"/>
  <c r="I28" i="35"/>
  <c r="Q28" i="35"/>
  <c r="AO28" i="35"/>
  <c r="AW28" i="35"/>
  <c r="BE28" i="35"/>
  <c r="BM28" i="35"/>
  <c r="BU28" i="35"/>
  <c r="F29" i="35"/>
  <c r="BS28" i="35"/>
  <c r="AJ29" i="35"/>
  <c r="AR29" i="35"/>
  <c r="AZ29" i="35"/>
  <c r="BH29" i="35"/>
  <c r="BP29" i="35"/>
  <c r="BX29" i="35"/>
  <c r="AS29" i="35"/>
  <c r="BI29" i="35"/>
  <c r="BJ28" i="35"/>
  <c r="AL29" i="35"/>
  <c r="AT29" i="35"/>
  <c r="BB29" i="35"/>
  <c r="BJ29" i="35"/>
  <c r="BR29" i="35"/>
  <c r="H29" i="35"/>
  <c r="AM29" i="35"/>
  <c r="AU29" i="35"/>
  <c r="BC29" i="35"/>
  <c r="BK29" i="35"/>
  <c r="BS29" i="35"/>
  <c r="BO28" i="35"/>
  <c r="BW28" i="35"/>
  <c r="AN29" i="35"/>
  <c r="AV29" i="35"/>
  <c r="BD29" i="35"/>
  <c r="BL29" i="35"/>
  <c r="BT29" i="35"/>
  <c r="BU29" i="35"/>
  <c r="BI28" i="35"/>
  <c r="BQ28" i="35"/>
  <c r="AP29" i="35"/>
  <c r="AX29" i="35"/>
  <c r="BF29" i="35"/>
  <c r="BN29" i="35"/>
  <c r="BV29" i="35"/>
  <c r="BR28" i="35"/>
  <c r="AQ29" i="35"/>
  <c r="AY29" i="35"/>
  <c r="BG29" i="35"/>
  <c r="BO29" i="35"/>
  <c r="BW29" i="35"/>
  <c r="Z8" i="10"/>
  <c r="Y8" i="10"/>
  <c r="S8" i="10"/>
  <c r="K8" i="10"/>
  <c r="C8" i="10"/>
  <c r="W17" i="36" l="1"/>
  <c r="Y17" i="36" s="1"/>
  <c r="AE17" i="36" s="1"/>
  <c r="AF17" i="36" s="1"/>
  <c r="BO13" i="37" s="1"/>
  <c r="BO98" i="37" s="1"/>
  <c r="W11" i="36"/>
  <c r="Y11" i="36" s="1"/>
  <c r="AE11" i="36" s="1"/>
  <c r="AF11" i="36" s="1"/>
  <c r="BU13" i="37" s="1"/>
  <c r="BU98" i="37" s="1"/>
  <c r="BR11" i="37"/>
  <c r="BR96" i="37" s="1"/>
  <c r="AR11" i="37"/>
  <c r="AR96" i="37" s="1"/>
  <c r="BD11" i="37"/>
  <c r="BD96" i="37" s="1"/>
  <c r="AL11" i="37"/>
  <c r="AL96" i="37" s="1"/>
  <c r="BS11" i="37"/>
  <c r="BS96" i="37" s="1"/>
  <c r="AJ11" i="37"/>
  <c r="AJ96" i="37" s="1"/>
  <c r="AV11" i="37"/>
  <c r="AV96" i="37" s="1"/>
  <c r="BK11" i="37"/>
  <c r="BK96" i="37" s="1"/>
  <c r="BV11" i="37"/>
  <c r="BV96" i="37" s="1"/>
  <c r="AN11" i="37"/>
  <c r="AN96" i="37" s="1"/>
  <c r="AD11" i="37"/>
  <c r="AD96" i="37" s="1"/>
  <c r="BC11" i="37"/>
  <c r="BC96" i="37" s="1"/>
  <c r="BN11" i="37"/>
  <c r="BN96" i="37" s="1"/>
  <c r="AF11" i="37"/>
  <c r="AF96" i="37" s="1"/>
  <c r="BJ11" i="37"/>
  <c r="BJ96" i="37" s="1"/>
  <c r="AU11" i="37"/>
  <c r="AU96" i="37" s="1"/>
  <c r="BF11" i="37"/>
  <c r="BF96" i="37" s="1"/>
  <c r="AM11" i="37"/>
  <c r="AM96" i="37" s="1"/>
  <c r="AX11" i="37"/>
  <c r="AX96" i="37" s="1"/>
  <c r="BT11" i="37"/>
  <c r="BT96" i="37" s="1"/>
  <c r="AE11" i="37"/>
  <c r="AE96" i="37" s="1"/>
  <c r="AP11" i="37"/>
  <c r="AP96" i="37" s="1"/>
  <c r="AQ11" i="37"/>
  <c r="AQ96" i="37" s="1"/>
  <c r="BQ11" i="37"/>
  <c r="BQ96" i="37" s="1"/>
  <c r="AH11" i="37"/>
  <c r="AH96" i="37" s="1"/>
  <c r="BW11" i="37"/>
  <c r="BW96" i="37" s="1"/>
  <c r="AI11" i="37"/>
  <c r="AI96" i="37" s="1"/>
  <c r="BI11" i="37"/>
  <c r="BI96" i="37" s="1"/>
  <c r="BU11" i="37"/>
  <c r="BU96" i="37" s="1"/>
  <c r="AT11" i="37"/>
  <c r="AT96" i="37" s="1"/>
  <c r="BH11" i="37"/>
  <c r="BH96" i="37" s="1"/>
  <c r="BO11" i="37"/>
  <c r="BO96" i="37" s="1"/>
  <c r="BA11" i="37"/>
  <c r="BA96" i="37" s="1"/>
  <c r="BM11" i="37"/>
  <c r="BM96" i="37" s="1"/>
  <c r="AZ11" i="37"/>
  <c r="AZ96" i="37" s="1"/>
  <c r="AS11" i="37"/>
  <c r="AS96" i="37" s="1"/>
  <c r="BE11" i="37"/>
  <c r="BE96" i="37" s="1"/>
  <c r="BG11" i="37"/>
  <c r="BG96" i="37" s="1"/>
  <c r="BL11" i="37"/>
  <c r="BL96" i="37" s="1"/>
  <c r="AB11" i="37"/>
  <c r="AB96" i="37" s="1"/>
  <c r="AK11" i="37"/>
  <c r="AK96" i="37" s="1"/>
  <c r="AW11" i="37"/>
  <c r="AW96" i="37" s="1"/>
  <c r="AY11" i="37"/>
  <c r="AY96" i="37" s="1"/>
  <c r="AC11" i="37"/>
  <c r="AC96" i="37" s="1"/>
  <c r="AO11" i="37"/>
  <c r="AO96" i="37" s="1"/>
  <c r="BP11" i="37"/>
  <c r="BP96" i="37" s="1"/>
  <c r="AG11" i="37"/>
  <c r="AG96" i="37" s="1"/>
  <c r="BB11" i="37"/>
  <c r="BB96" i="37" s="1"/>
  <c r="AH38" i="37"/>
  <c r="AH73" i="37"/>
  <c r="AH74" i="37"/>
  <c r="AH68" i="37"/>
  <c r="AH75" i="37"/>
  <c r="AH66" i="37"/>
  <c r="AH72" i="37"/>
  <c r="AH70" i="37"/>
  <c r="BI38" i="37"/>
  <c r="BI74" i="37"/>
  <c r="BI75" i="37"/>
  <c r="BI72" i="37"/>
  <c r="BI73" i="37"/>
  <c r="BI70" i="37"/>
  <c r="BI66" i="37"/>
  <c r="BI68" i="37"/>
  <c r="AJ37" i="37"/>
  <c r="AJ87" i="37"/>
  <c r="AJ47" i="37"/>
  <c r="AJ48" i="37"/>
  <c r="AJ46" i="37"/>
  <c r="BR40" i="37"/>
  <c r="BR83" i="37"/>
  <c r="BR79" i="37"/>
  <c r="BR84" i="37"/>
  <c r="BR80" i="37"/>
  <c r="BR85" i="37"/>
  <c r="BR81" i="37"/>
  <c r="BR88" i="37"/>
  <c r="BR86" i="37"/>
  <c r="BR76" i="37"/>
  <c r="BR82" i="37"/>
  <c r="BR77" i="37"/>
  <c r="BR61" i="37"/>
  <c r="BR62" i="37"/>
  <c r="BR58" i="37"/>
  <c r="BR64" i="37"/>
  <c r="BR78" i="37"/>
  <c r="BR63" i="37"/>
  <c r="BR60" i="37"/>
  <c r="BR53" i="37"/>
  <c r="BR57" i="37"/>
  <c r="BR50" i="37"/>
  <c r="BR59" i="37"/>
  <c r="BR55" i="37"/>
  <c r="BR49" i="37"/>
  <c r="BR52" i="37"/>
  <c r="BR56" i="37"/>
  <c r="BR54" i="37"/>
  <c r="BR51" i="37"/>
  <c r="AB38" i="37"/>
  <c r="AB74" i="37"/>
  <c r="AB75" i="37"/>
  <c r="AB72" i="37"/>
  <c r="AB70" i="37"/>
  <c r="AB66" i="37"/>
  <c r="AB68" i="37"/>
  <c r="AB73" i="37"/>
  <c r="AJ38" i="37"/>
  <c r="AJ74" i="37"/>
  <c r="AJ75" i="37"/>
  <c r="AJ70" i="37"/>
  <c r="AJ66" i="37"/>
  <c r="AJ72" i="37"/>
  <c r="AJ73" i="37"/>
  <c r="AJ68" i="37"/>
  <c r="BV37" i="37"/>
  <c r="BV87" i="37"/>
  <c r="BV47" i="37"/>
  <c r="BV48" i="37"/>
  <c r="BV40" i="37"/>
  <c r="BV85" i="37"/>
  <c r="BV81" i="37"/>
  <c r="BV88" i="37"/>
  <c r="BV86" i="37"/>
  <c r="BV82" i="37"/>
  <c r="BV83" i="37"/>
  <c r="BV79" i="37"/>
  <c r="BV77" i="37"/>
  <c r="BV84" i="37"/>
  <c r="BV78" i="37"/>
  <c r="BV80" i="37"/>
  <c r="BV64" i="37"/>
  <c r="BV63" i="37"/>
  <c r="BV60" i="37"/>
  <c r="BV56" i="37"/>
  <c r="BV57" i="37"/>
  <c r="BV76" i="37"/>
  <c r="BV55" i="37"/>
  <c r="BV51" i="37"/>
  <c r="BV62" i="37"/>
  <c r="BV59" i="37"/>
  <c r="BV52" i="37"/>
  <c r="BV61" i="37"/>
  <c r="BV58" i="37"/>
  <c r="BV54" i="37"/>
  <c r="BV53" i="37"/>
  <c r="BV49" i="37"/>
  <c r="BV50" i="37"/>
  <c r="AO40" i="37"/>
  <c r="AO84" i="37"/>
  <c r="AO80" i="37"/>
  <c r="AO85" i="37"/>
  <c r="AO81" i="37"/>
  <c r="AO88" i="37"/>
  <c r="AO86" i="37"/>
  <c r="AO82" i="37"/>
  <c r="AO83" i="37"/>
  <c r="AO79" i="37"/>
  <c r="AO76" i="37"/>
  <c r="AO77" i="37"/>
  <c r="AO78" i="37"/>
  <c r="AO64" i="37"/>
  <c r="AO62" i="37"/>
  <c r="AO63" i="37"/>
  <c r="AO59" i="37"/>
  <c r="AO60" i="37"/>
  <c r="AO61" i="37"/>
  <c r="AO57" i="37"/>
  <c r="AO58" i="37"/>
  <c r="AO53" i="37"/>
  <c r="AO54" i="37"/>
  <c r="AO55" i="37"/>
  <c r="AO51" i="37"/>
  <c r="AO52" i="37"/>
  <c r="AO50" i="37"/>
  <c r="AO56" i="37"/>
  <c r="AO49" i="37"/>
  <c r="AD37" i="37"/>
  <c r="AD87" i="37"/>
  <c r="AD48" i="37"/>
  <c r="AD46" i="37"/>
  <c r="AD47" i="37"/>
  <c r="BK38" i="37"/>
  <c r="BK75" i="37"/>
  <c r="BK72" i="37"/>
  <c r="BK73" i="37"/>
  <c r="BK74" i="37"/>
  <c r="BK70" i="37"/>
  <c r="BK66" i="37"/>
  <c r="BK68" i="37"/>
  <c r="AS38" i="37"/>
  <c r="AS74" i="37"/>
  <c r="AS75" i="37"/>
  <c r="AS72" i="37"/>
  <c r="AS73" i="37"/>
  <c r="AS70" i="37"/>
  <c r="AS66" i="37"/>
  <c r="AS68" i="37"/>
  <c r="BV38" i="37"/>
  <c r="BV73" i="37"/>
  <c r="BV74" i="37"/>
  <c r="BV70" i="37"/>
  <c r="BV75" i="37"/>
  <c r="BV68" i="37"/>
  <c r="BV72" i="37"/>
  <c r="BV66" i="37"/>
  <c r="BE38" i="37"/>
  <c r="BE72" i="37"/>
  <c r="BE73" i="37"/>
  <c r="BE74" i="37"/>
  <c r="BE75" i="37"/>
  <c r="BE68" i="37"/>
  <c r="BE70" i="37"/>
  <c r="BE66" i="37"/>
  <c r="AN38" i="37"/>
  <c r="AN72" i="37"/>
  <c r="AN73" i="37"/>
  <c r="AN75" i="37"/>
  <c r="AN74" i="37"/>
  <c r="AN68" i="37"/>
  <c r="AN66" i="37"/>
  <c r="AN70" i="37"/>
  <c r="AK37" i="37"/>
  <c r="AK87" i="37"/>
  <c r="AK48" i="37"/>
  <c r="AK46" i="37"/>
  <c r="AK47" i="37"/>
  <c r="AW37" i="37"/>
  <c r="AW87" i="37"/>
  <c r="AW46" i="37"/>
  <c r="AW48" i="37"/>
  <c r="AW47" i="37"/>
  <c r="AS40" i="37"/>
  <c r="AS88" i="37"/>
  <c r="AS86" i="37"/>
  <c r="AS82" i="37"/>
  <c r="AS83" i="37"/>
  <c r="AS79" i="37"/>
  <c r="AS84" i="37"/>
  <c r="AS80" i="37"/>
  <c r="AS85" i="37"/>
  <c r="AS81" i="37"/>
  <c r="AS78" i="37"/>
  <c r="AS76" i="37"/>
  <c r="AS77" i="37"/>
  <c r="AS64" i="37"/>
  <c r="AS61" i="37"/>
  <c r="AS57" i="37"/>
  <c r="AS62" i="37"/>
  <c r="AS58" i="37"/>
  <c r="AS63" i="37"/>
  <c r="AS59" i="37"/>
  <c r="AS60" i="37"/>
  <c r="AS55" i="37"/>
  <c r="AS51" i="37"/>
  <c r="AS56" i="37"/>
  <c r="AS52" i="37"/>
  <c r="AS53" i="37"/>
  <c r="AS54" i="37"/>
  <c r="AS50" i="37"/>
  <c r="AS49" i="37"/>
  <c r="BN40" i="37"/>
  <c r="BN85" i="37"/>
  <c r="BN81" i="37"/>
  <c r="BN88" i="37"/>
  <c r="BN86" i="37"/>
  <c r="BN82" i="37"/>
  <c r="BN83" i="37"/>
  <c r="BN79" i="37"/>
  <c r="BN77" i="37"/>
  <c r="BN84" i="37"/>
  <c r="BN78" i="37"/>
  <c r="BN80" i="37"/>
  <c r="BN76" i="37"/>
  <c r="BN64" i="37"/>
  <c r="BN63" i="37"/>
  <c r="BN60" i="37"/>
  <c r="BN56" i="37"/>
  <c r="BN61" i="37"/>
  <c r="BN59" i="37"/>
  <c r="BN58" i="37"/>
  <c r="BN55" i="37"/>
  <c r="BN51" i="37"/>
  <c r="BN53" i="37"/>
  <c r="BN57" i="37"/>
  <c r="BN52" i="37"/>
  <c r="BN50" i="37"/>
  <c r="BN49" i="37"/>
  <c r="BN62" i="37"/>
  <c r="BN54" i="37"/>
  <c r="AN40" i="37"/>
  <c r="AN84" i="37"/>
  <c r="AN80" i="37"/>
  <c r="AN85" i="37"/>
  <c r="AN81" i="37"/>
  <c r="AN88" i="37"/>
  <c r="AN86" i="37"/>
  <c r="AN82" i="37"/>
  <c r="AN76" i="37"/>
  <c r="AN79" i="37"/>
  <c r="AN77" i="37"/>
  <c r="AN83" i="37"/>
  <c r="AN64" i="37"/>
  <c r="AN78" i="37"/>
  <c r="AN62" i="37"/>
  <c r="AN63" i="37"/>
  <c r="AN59" i="37"/>
  <c r="AN56" i="37"/>
  <c r="AN58" i="37"/>
  <c r="AN60" i="37"/>
  <c r="AN57" i="37"/>
  <c r="AN54" i="37"/>
  <c r="AN55" i="37"/>
  <c r="AN49" i="37"/>
  <c r="AN52" i="37"/>
  <c r="AN50" i="37"/>
  <c r="AN51" i="37"/>
  <c r="AN61" i="37"/>
  <c r="AN53" i="37"/>
  <c r="BB40" i="37"/>
  <c r="BB83" i="37"/>
  <c r="BB79" i="37"/>
  <c r="BB84" i="37"/>
  <c r="BB80" i="37"/>
  <c r="BB85" i="37"/>
  <c r="BB81" i="37"/>
  <c r="BB88" i="37"/>
  <c r="BB86" i="37"/>
  <c r="BB76" i="37"/>
  <c r="BB82" i="37"/>
  <c r="BB78" i="37"/>
  <c r="BB77" i="37"/>
  <c r="BB64" i="37"/>
  <c r="BB61" i="37"/>
  <c r="BB62" i="37"/>
  <c r="BB58" i="37"/>
  <c r="BB63" i="37"/>
  <c r="BB56" i="37"/>
  <c r="BB60" i="37"/>
  <c r="BB53" i="37"/>
  <c r="BB57" i="37"/>
  <c r="BB55" i="37"/>
  <c r="BB49" i="37"/>
  <c r="BB52" i="37"/>
  <c r="BB59" i="37"/>
  <c r="BB54" i="37"/>
  <c r="BB50" i="37"/>
  <c r="BB51" i="37"/>
  <c r="AY37" i="37"/>
  <c r="AY87" i="37"/>
  <c r="AY47" i="37"/>
  <c r="AY48" i="37"/>
  <c r="AY46" i="37"/>
  <c r="AI37" i="37"/>
  <c r="AI87" i="37"/>
  <c r="AI47" i="37"/>
  <c r="AI48" i="37"/>
  <c r="AI46" i="37"/>
  <c r="BL38" i="37"/>
  <c r="BL72" i="37"/>
  <c r="BL73" i="37"/>
  <c r="BL75" i="37"/>
  <c r="BL68" i="37"/>
  <c r="BL74" i="37"/>
  <c r="BL66" i="37"/>
  <c r="BL70" i="37"/>
  <c r="BD37" i="37"/>
  <c r="BD87" i="37"/>
  <c r="BD46" i="37"/>
  <c r="BD47" i="37"/>
  <c r="BD48" i="37"/>
  <c r="BL40" i="37"/>
  <c r="BL84" i="37"/>
  <c r="BL80" i="37"/>
  <c r="BL85" i="37"/>
  <c r="BL81" i="37"/>
  <c r="BL88" i="37"/>
  <c r="BL86" i="37"/>
  <c r="BL82" i="37"/>
  <c r="BL76" i="37"/>
  <c r="BL77" i="37"/>
  <c r="BL83" i="37"/>
  <c r="BL63" i="37"/>
  <c r="BL79" i="37"/>
  <c r="BL64" i="37"/>
  <c r="BL78" i="37"/>
  <c r="BL62" i="37"/>
  <c r="BL59" i="37"/>
  <c r="BL61" i="37"/>
  <c r="BL56" i="37"/>
  <c r="BL54" i="37"/>
  <c r="BL50" i="37"/>
  <c r="BL58" i="37"/>
  <c r="BL51" i="37"/>
  <c r="BL49" i="37"/>
  <c r="BL60" i="37"/>
  <c r="BL53" i="37"/>
  <c r="BL55" i="37"/>
  <c r="BL57" i="37"/>
  <c r="BL52" i="37"/>
  <c r="AL38" i="37"/>
  <c r="AL75" i="37"/>
  <c r="AL72" i="37"/>
  <c r="AL70" i="37"/>
  <c r="AL66" i="37"/>
  <c r="AL74" i="37"/>
  <c r="AL73" i="37"/>
  <c r="AL68" i="37"/>
  <c r="BD38" i="37"/>
  <c r="BD72" i="37"/>
  <c r="BD73" i="37"/>
  <c r="BD68" i="37"/>
  <c r="BD74" i="37"/>
  <c r="BD75" i="37"/>
  <c r="BD70" i="37"/>
  <c r="BD66" i="37"/>
  <c r="BM37" i="37"/>
  <c r="BM87" i="37"/>
  <c r="BM46" i="37"/>
  <c r="BM47" i="37"/>
  <c r="BM48" i="37"/>
  <c r="AD38" i="37"/>
  <c r="AD75" i="37"/>
  <c r="AD72" i="37"/>
  <c r="AD70" i="37"/>
  <c r="AD66" i="37"/>
  <c r="AD73" i="37"/>
  <c r="AD68" i="37"/>
  <c r="AD74" i="37"/>
  <c r="BS38" i="37"/>
  <c r="BS75" i="37"/>
  <c r="BS72" i="37"/>
  <c r="BS73" i="37"/>
  <c r="BS74" i="37"/>
  <c r="BS70" i="37"/>
  <c r="BS66" i="37"/>
  <c r="BS68" i="37"/>
  <c r="BM38" i="37"/>
  <c r="BM72" i="37"/>
  <c r="BM73" i="37"/>
  <c r="BM74" i="37"/>
  <c r="BM75" i="37"/>
  <c r="BM68" i="37"/>
  <c r="BM70" i="37"/>
  <c r="BM66" i="37"/>
  <c r="AN37" i="37"/>
  <c r="AN87" i="37"/>
  <c r="AN46" i="37"/>
  <c r="AN47" i="37"/>
  <c r="AN48" i="37"/>
  <c r="BM40" i="37"/>
  <c r="BM84" i="37"/>
  <c r="BM80" i="37"/>
  <c r="BM85" i="37"/>
  <c r="BM81" i="37"/>
  <c r="BM88" i="37"/>
  <c r="BM86" i="37"/>
  <c r="BM82" i="37"/>
  <c r="BM83" i="37"/>
  <c r="BM79" i="37"/>
  <c r="BM76" i="37"/>
  <c r="BM77" i="37"/>
  <c r="BM78" i="37"/>
  <c r="BM64" i="37"/>
  <c r="BM62" i="37"/>
  <c r="BM59" i="37"/>
  <c r="BM63" i="37"/>
  <c r="BM60" i="37"/>
  <c r="BM56" i="37"/>
  <c r="BM61" i="37"/>
  <c r="BM57" i="37"/>
  <c r="BM53" i="37"/>
  <c r="BM54" i="37"/>
  <c r="BM58" i="37"/>
  <c r="BM55" i="37"/>
  <c r="BM51" i="37"/>
  <c r="BM52" i="37"/>
  <c r="BM50" i="37"/>
  <c r="BM49" i="37"/>
  <c r="BU40" i="37"/>
  <c r="BU84" i="37"/>
  <c r="BU80" i="37"/>
  <c r="BU85" i="37"/>
  <c r="BU81" i="37"/>
  <c r="BU88" i="37"/>
  <c r="BU86" i="37"/>
  <c r="BU82" i="37"/>
  <c r="BU83" i="37"/>
  <c r="BU79" i="37"/>
  <c r="BU76" i="37"/>
  <c r="BU77" i="37"/>
  <c r="BU78" i="37"/>
  <c r="BU64" i="37"/>
  <c r="BU62" i="37"/>
  <c r="BU59" i="37"/>
  <c r="BU63" i="37"/>
  <c r="BU60" i="37"/>
  <c r="BU56" i="37"/>
  <c r="BU61" i="37"/>
  <c r="BU57" i="37"/>
  <c r="BU58" i="37"/>
  <c r="BU53" i="37"/>
  <c r="BU54" i="37"/>
  <c r="BU55" i="37"/>
  <c r="BU51" i="37"/>
  <c r="BU50" i="37"/>
  <c r="BU52" i="37"/>
  <c r="BU49" i="37"/>
  <c r="BJ37" i="37"/>
  <c r="BJ87" i="37"/>
  <c r="BJ48" i="37"/>
  <c r="BJ46" i="37"/>
  <c r="BJ47" i="37"/>
  <c r="BC38" i="37"/>
  <c r="BC75" i="37"/>
  <c r="BC72" i="37"/>
  <c r="BC73" i="37"/>
  <c r="BC74" i="37"/>
  <c r="BC70" i="37"/>
  <c r="BC66" i="37"/>
  <c r="BC68" i="37"/>
  <c r="AK38" i="37"/>
  <c r="AK74" i="37"/>
  <c r="AK75" i="37"/>
  <c r="AK72" i="37"/>
  <c r="AK73" i="37"/>
  <c r="AK70" i="37"/>
  <c r="AK66" i="37"/>
  <c r="AK68" i="37"/>
  <c r="BN38" i="37"/>
  <c r="BN73" i="37"/>
  <c r="BN74" i="37"/>
  <c r="BN68" i="37"/>
  <c r="BN75" i="37"/>
  <c r="BN72" i="37"/>
  <c r="BN66" i="37"/>
  <c r="BN70" i="37"/>
  <c r="AW38" i="37"/>
  <c r="AW72" i="37"/>
  <c r="AW73" i="37"/>
  <c r="AW74" i="37"/>
  <c r="AW75" i="37"/>
  <c r="AW68" i="37"/>
  <c r="AW70" i="37"/>
  <c r="AW66" i="37"/>
  <c r="AF38" i="37"/>
  <c r="AF72" i="37"/>
  <c r="AF73" i="37"/>
  <c r="AF75" i="37"/>
  <c r="AF68" i="37"/>
  <c r="AF74" i="37"/>
  <c r="AF66" i="37"/>
  <c r="AF70" i="37"/>
  <c r="BF37" i="37"/>
  <c r="BF87" i="37"/>
  <c r="BF46" i="37"/>
  <c r="BF47" i="37"/>
  <c r="BF48" i="37"/>
  <c r="AO48" i="37"/>
  <c r="BE40" i="37"/>
  <c r="BE84" i="37"/>
  <c r="BE80" i="37"/>
  <c r="BE85" i="37"/>
  <c r="BE81" i="37"/>
  <c r="BE88" i="37"/>
  <c r="BE86" i="37"/>
  <c r="BE82" i="37"/>
  <c r="BE83" i="37"/>
  <c r="BE79" i="37"/>
  <c r="BE76" i="37"/>
  <c r="BE77" i="37"/>
  <c r="BE78" i="37"/>
  <c r="BE64" i="37"/>
  <c r="BE62" i="37"/>
  <c r="BE63" i="37"/>
  <c r="BE59" i="37"/>
  <c r="BE60" i="37"/>
  <c r="BE61" i="37"/>
  <c r="BE57" i="37"/>
  <c r="BE58" i="37"/>
  <c r="BE53" i="37"/>
  <c r="BE54" i="37"/>
  <c r="BE55" i="37"/>
  <c r="BE51" i="37"/>
  <c r="BE52" i="37"/>
  <c r="BE50" i="37"/>
  <c r="BE56" i="37"/>
  <c r="BE49" i="37"/>
  <c r="AK40" i="37"/>
  <c r="AK88" i="37"/>
  <c r="AK86" i="37"/>
  <c r="AK82" i="37"/>
  <c r="AK83" i="37"/>
  <c r="AK84" i="37"/>
  <c r="AK80" i="37"/>
  <c r="AK85" i="37"/>
  <c r="AK81" i="37"/>
  <c r="AK78" i="37"/>
  <c r="AK79" i="37"/>
  <c r="AK76" i="37"/>
  <c r="AK77" i="37"/>
  <c r="AK64" i="37"/>
  <c r="AK61" i="37"/>
  <c r="AK57" i="37"/>
  <c r="AK62" i="37"/>
  <c r="AK58" i="37"/>
  <c r="AK63" i="37"/>
  <c r="AK59" i="37"/>
  <c r="AK55" i="37"/>
  <c r="AK51" i="37"/>
  <c r="AK56" i="37"/>
  <c r="AK52" i="37"/>
  <c r="AK60" i="37"/>
  <c r="AK53" i="37"/>
  <c r="AK49" i="37"/>
  <c r="AK54" i="37"/>
  <c r="AK50" i="37"/>
  <c r="BF40" i="37"/>
  <c r="BF85" i="37"/>
  <c r="BF81" i="37"/>
  <c r="BF88" i="37"/>
  <c r="BF86" i="37"/>
  <c r="BF82" i="37"/>
  <c r="BF83" i="37"/>
  <c r="BF79" i="37"/>
  <c r="BF77" i="37"/>
  <c r="BF78" i="37"/>
  <c r="BF84" i="37"/>
  <c r="BF80" i="37"/>
  <c r="BF64" i="37"/>
  <c r="BF76" i="37"/>
  <c r="BF63" i="37"/>
  <c r="BF60" i="37"/>
  <c r="BF62" i="37"/>
  <c r="BF61" i="37"/>
  <c r="BF57" i="37"/>
  <c r="BF55" i="37"/>
  <c r="BF51" i="37"/>
  <c r="BF59" i="37"/>
  <c r="BF52" i="37"/>
  <c r="BF50" i="37"/>
  <c r="BF58" i="37"/>
  <c r="BF54" i="37"/>
  <c r="BF56" i="37"/>
  <c r="BF53" i="37"/>
  <c r="BF49" i="37"/>
  <c r="BS40" i="37"/>
  <c r="BS83" i="37"/>
  <c r="BS79" i="37"/>
  <c r="BS84" i="37"/>
  <c r="BS80" i="37"/>
  <c r="BS85" i="37"/>
  <c r="BS81" i="37"/>
  <c r="BS88" i="37"/>
  <c r="BS86" i="37"/>
  <c r="BS82" i="37"/>
  <c r="BS76" i="37"/>
  <c r="BS77" i="37"/>
  <c r="BS78" i="37"/>
  <c r="BS64" i="37"/>
  <c r="BS61" i="37"/>
  <c r="BS62" i="37"/>
  <c r="BS58" i="37"/>
  <c r="BS59" i="37"/>
  <c r="BS60" i="37"/>
  <c r="BS56" i="37"/>
  <c r="BS52" i="37"/>
  <c r="BS53" i="37"/>
  <c r="BS63" i="37"/>
  <c r="BS57" i="37"/>
  <c r="BS54" i="37"/>
  <c r="BS50" i="37"/>
  <c r="BS55" i="37"/>
  <c r="BS49" i="37"/>
  <c r="BS51" i="37"/>
  <c r="AT40" i="37"/>
  <c r="AT83" i="37"/>
  <c r="AT79" i="37"/>
  <c r="AT84" i="37"/>
  <c r="AT80" i="37"/>
  <c r="AT85" i="37"/>
  <c r="AT81" i="37"/>
  <c r="AT76" i="37"/>
  <c r="AT88" i="37"/>
  <c r="AT86" i="37"/>
  <c r="AT78" i="37"/>
  <c r="AT77" i="37"/>
  <c r="AT61" i="37"/>
  <c r="AT82" i="37"/>
  <c r="AT64" i="37"/>
  <c r="AT62" i="37"/>
  <c r="AT58" i="37"/>
  <c r="AT57" i="37"/>
  <c r="AT63" i="37"/>
  <c r="AT59" i="37"/>
  <c r="AT56" i="37"/>
  <c r="AT53" i="37"/>
  <c r="AT54" i="37"/>
  <c r="AT51" i="37"/>
  <c r="AT49" i="37"/>
  <c r="AT60" i="37"/>
  <c r="AT50" i="37"/>
  <c r="AT55" i="37"/>
  <c r="AT52" i="37"/>
  <c r="BG38" i="37"/>
  <c r="BG73" i="37"/>
  <c r="BG74" i="37"/>
  <c r="BG75" i="37"/>
  <c r="BG72" i="37"/>
  <c r="BG68" i="37"/>
  <c r="BG70" i="37"/>
  <c r="BG66" i="37"/>
  <c r="AZ38" i="37"/>
  <c r="AZ74" i="37"/>
  <c r="AZ75" i="37"/>
  <c r="AZ73" i="37"/>
  <c r="AZ72" i="37"/>
  <c r="AZ70" i="37"/>
  <c r="AZ66" i="37"/>
  <c r="AZ68" i="37"/>
  <c r="AR37" i="37"/>
  <c r="AR87" i="37"/>
  <c r="AR47" i="37"/>
  <c r="AR48" i="37"/>
  <c r="AR46" i="37"/>
  <c r="AY40" i="37"/>
  <c r="AY85" i="37"/>
  <c r="AY81" i="37"/>
  <c r="AY88" i="37"/>
  <c r="AY86" i="37"/>
  <c r="AY82" i="37"/>
  <c r="AY83" i="37"/>
  <c r="AY79" i="37"/>
  <c r="AY84" i="37"/>
  <c r="AY80" i="37"/>
  <c r="AY77" i="37"/>
  <c r="AY78" i="37"/>
  <c r="AY76" i="37"/>
  <c r="AY64" i="37"/>
  <c r="AY63" i="37"/>
  <c r="AY60" i="37"/>
  <c r="AY61" i="37"/>
  <c r="AY57" i="37"/>
  <c r="AY62" i="37"/>
  <c r="AY58" i="37"/>
  <c r="AY59" i="37"/>
  <c r="AY54" i="37"/>
  <c r="AY55" i="37"/>
  <c r="AY51" i="37"/>
  <c r="AY56" i="37"/>
  <c r="AY52" i="37"/>
  <c r="AY53" i="37"/>
  <c r="AY49" i="37"/>
  <c r="AY50" i="37"/>
  <c r="AR38" i="37"/>
  <c r="AR74" i="37"/>
  <c r="AR75" i="37"/>
  <c r="AR73" i="37"/>
  <c r="AR70" i="37"/>
  <c r="AR66" i="37"/>
  <c r="AR72" i="37"/>
  <c r="AR68" i="37"/>
  <c r="BS37" i="37"/>
  <c r="BS87" i="37"/>
  <c r="BS47" i="37"/>
  <c r="BS46" i="37"/>
  <c r="BS48" i="37"/>
  <c r="BI40" i="37"/>
  <c r="BI88" i="37"/>
  <c r="BI86" i="37"/>
  <c r="BI82" i="37"/>
  <c r="BI83" i="37"/>
  <c r="BI79" i="37"/>
  <c r="BI84" i="37"/>
  <c r="BI80" i="37"/>
  <c r="BI85" i="37"/>
  <c r="BI81" i="37"/>
  <c r="BI78" i="37"/>
  <c r="BI76" i="37"/>
  <c r="BI77" i="37"/>
  <c r="BI64" i="37"/>
  <c r="BI61" i="37"/>
  <c r="BI57" i="37"/>
  <c r="BI62" i="37"/>
  <c r="BI58" i="37"/>
  <c r="BI63" i="37"/>
  <c r="BI59" i="37"/>
  <c r="BI60" i="37"/>
  <c r="BI55" i="37"/>
  <c r="BI51" i="37"/>
  <c r="BI52" i="37"/>
  <c r="BI56" i="37"/>
  <c r="BI53" i="37"/>
  <c r="BI54" i="37"/>
  <c r="BI49" i="37"/>
  <c r="BI50" i="37"/>
  <c r="BD40" i="37"/>
  <c r="BD84" i="37"/>
  <c r="BD80" i="37"/>
  <c r="BD85" i="37"/>
  <c r="BD81" i="37"/>
  <c r="BD88" i="37"/>
  <c r="BD86" i="37"/>
  <c r="BD82" i="37"/>
  <c r="BD79" i="37"/>
  <c r="BD76" i="37"/>
  <c r="BD77" i="37"/>
  <c r="BD78" i="37"/>
  <c r="BD83" i="37"/>
  <c r="BD64" i="37"/>
  <c r="BD62" i="37"/>
  <c r="BD63" i="37"/>
  <c r="BD59" i="37"/>
  <c r="BD56" i="37"/>
  <c r="BD58" i="37"/>
  <c r="BD60" i="37"/>
  <c r="BD61" i="37"/>
  <c r="BD57" i="37"/>
  <c r="BD54" i="37"/>
  <c r="BD50" i="37"/>
  <c r="BD55" i="37"/>
  <c r="BD49" i="37"/>
  <c r="BD52" i="37"/>
  <c r="BD51" i="37"/>
  <c r="BD53" i="37"/>
  <c r="AV38" i="37"/>
  <c r="AV72" i="37"/>
  <c r="AV73" i="37"/>
  <c r="AV74" i="37"/>
  <c r="AV68" i="37"/>
  <c r="AV70" i="37"/>
  <c r="AV75" i="37"/>
  <c r="AV66" i="37"/>
  <c r="BE37" i="37"/>
  <c r="BE87" i="37"/>
  <c r="BE46" i="37"/>
  <c r="BE47" i="37"/>
  <c r="BE48" i="37"/>
  <c r="BJ40" i="37"/>
  <c r="BJ83" i="37"/>
  <c r="BJ79" i="37"/>
  <c r="BJ84" i="37"/>
  <c r="BJ80" i="37"/>
  <c r="BJ85" i="37"/>
  <c r="BJ81" i="37"/>
  <c r="BJ88" i="37"/>
  <c r="BJ86" i="37"/>
  <c r="BJ76" i="37"/>
  <c r="BJ77" i="37"/>
  <c r="BJ82" i="37"/>
  <c r="BJ61" i="37"/>
  <c r="BJ62" i="37"/>
  <c r="BJ58" i="37"/>
  <c r="BJ64" i="37"/>
  <c r="BJ78" i="37"/>
  <c r="BJ57" i="37"/>
  <c r="BJ59" i="37"/>
  <c r="BJ56" i="37"/>
  <c r="BJ53" i="37"/>
  <c r="BJ54" i="37"/>
  <c r="BJ63" i="37"/>
  <c r="BJ51" i="37"/>
  <c r="BJ49" i="37"/>
  <c r="BJ60" i="37"/>
  <c r="BJ55" i="37"/>
  <c r="BJ50" i="37"/>
  <c r="BJ52" i="37"/>
  <c r="AI38" i="37"/>
  <c r="AI73" i="37"/>
  <c r="AI74" i="37"/>
  <c r="AI75" i="37"/>
  <c r="AI72" i="37"/>
  <c r="AI68" i="37"/>
  <c r="AI70" i="37"/>
  <c r="AI66" i="37"/>
  <c r="AW40" i="37"/>
  <c r="AW84" i="37"/>
  <c r="AW80" i="37"/>
  <c r="AW85" i="37"/>
  <c r="AW81" i="37"/>
  <c r="AW88" i="37"/>
  <c r="AW86" i="37"/>
  <c r="AW82" i="37"/>
  <c r="AW83" i="37"/>
  <c r="AW79" i="37"/>
  <c r="AW76" i="37"/>
  <c r="AW77" i="37"/>
  <c r="AW78" i="37"/>
  <c r="AW64" i="37"/>
  <c r="AW62" i="37"/>
  <c r="AW63" i="37"/>
  <c r="AW59" i="37"/>
  <c r="AW60" i="37"/>
  <c r="AW61" i="37"/>
  <c r="AW57" i="37"/>
  <c r="AW53" i="37"/>
  <c r="AW54" i="37"/>
  <c r="AW58" i="37"/>
  <c r="AW55" i="37"/>
  <c r="AW51" i="37"/>
  <c r="AW56" i="37"/>
  <c r="AW50" i="37"/>
  <c r="AW52" i="37"/>
  <c r="AW49" i="37"/>
  <c r="AU38" i="37"/>
  <c r="AU75" i="37"/>
  <c r="AU72" i="37"/>
  <c r="AU73" i="37"/>
  <c r="AU74" i="37"/>
  <c r="AU70" i="37"/>
  <c r="AU66" i="37"/>
  <c r="AU68" i="37"/>
  <c r="AC38" i="37"/>
  <c r="AC74" i="37"/>
  <c r="AC75" i="37"/>
  <c r="AC72" i="37"/>
  <c r="AC73" i="37"/>
  <c r="AC70" i="37"/>
  <c r="AC66" i="37"/>
  <c r="AC68" i="37"/>
  <c r="BF38" i="37"/>
  <c r="BF73" i="37"/>
  <c r="BF74" i="37"/>
  <c r="BF72" i="37"/>
  <c r="BF68" i="37"/>
  <c r="BF75" i="37"/>
  <c r="BF66" i="37"/>
  <c r="BF70" i="37"/>
  <c r="AO38" i="37"/>
  <c r="AO72" i="37"/>
  <c r="AO73" i="37"/>
  <c r="AO74" i="37"/>
  <c r="AO75" i="37"/>
  <c r="AO68" i="37"/>
  <c r="AO70" i="37"/>
  <c r="AO66" i="37"/>
  <c r="AZ40" i="37"/>
  <c r="AZ88" i="37"/>
  <c r="AZ86" i="37"/>
  <c r="AZ82" i="37"/>
  <c r="AZ83" i="37"/>
  <c r="AZ79" i="37"/>
  <c r="AZ84" i="37"/>
  <c r="AZ80" i="37"/>
  <c r="AZ78" i="37"/>
  <c r="AZ85" i="37"/>
  <c r="AZ77" i="37"/>
  <c r="AZ76" i="37"/>
  <c r="AZ64" i="37"/>
  <c r="AZ81" i="37"/>
  <c r="AZ61" i="37"/>
  <c r="AZ57" i="37"/>
  <c r="AZ63" i="37"/>
  <c r="AZ62" i="37"/>
  <c r="AZ58" i="37"/>
  <c r="AZ56" i="37"/>
  <c r="AZ52" i="37"/>
  <c r="AZ60" i="37"/>
  <c r="AZ53" i="37"/>
  <c r="AZ59" i="37"/>
  <c r="AZ55" i="37"/>
  <c r="AZ49" i="37"/>
  <c r="AZ54" i="37"/>
  <c r="AZ50" i="37"/>
  <c r="AZ51" i="37"/>
  <c r="AM37" i="37"/>
  <c r="AM87" i="37"/>
  <c r="AM47" i="37"/>
  <c r="AM46" i="37"/>
  <c r="AM48" i="37"/>
  <c r="AX37" i="37"/>
  <c r="AX87" i="37"/>
  <c r="AX46" i="37"/>
  <c r="AX47" i="37"/>
  <c r="AX48" i="37"/>
  <c r="AG37" i="37"/>
  <c r="AG87" i="37"/>
  <c r="AG46" i="37"/>
  <c r="AG47" i="37"/>
  <c r="AG48" i="37"/>
  <c r="AY38" i="37"/>
  <c r="AY73" i="37"/>
  <c r="AY74" i="37"/>
  <c r="AY75" i="37"/>
  <c r="AY72" i="37"/>
  <c r="AY68" i="37"/>
  <c r="AY70" i="37"/>
  <c r="AY66" i="37"/>
  <c r="BW40" i="37"/>
  <c r="BW85" i="37"/>
  <c r="BW81" i="37"/>
  <c r="BW88" i="37"/>
  <c r="BW86" i="37"/>
  <c r="BW82" i="37"/>
  <c r="BW83" i="37"/>
  <c r="BW79" i="37"/>
  <c r="BW84" i="37"/>
  <c r="BW80" i="37"/>
  <c r="BW77" i="37"/>
  <c r="BW78" i="37"/>
  <c r="BW76" i="37"/>
  <c r="BW64" i="37"/>
  <c r="BW63" i="37"/>
  <c r="BW60" i="37"/>
  <c r="BW56" i="37"/>
  <c r="BW61" i="37"/>
  <c r="BW57" i="37"/>
  <c r="BW62" i="37"/>
  <c r="BW58" i="37"/>
  <c r="BW54" i="37"/>
  <c r="BW50" i="37"/>
  <c r="BW55" i="37"/>
  <c r="BW51" i="37"/>
  <c r="BW59" i="37"/>
  <c r="BW52" i="37"/>
  <c r="BW53" i="37"/>
  <c r="BW49" i="37"/>
  <c r="AX40" i="37"/>
  <c r="AX85" i="37"/>
  <c r="AX81" i="37"/>
  <c r="AX88" i="37"/>
  <c r="AX86" i="37"/>
  <c r="AX82" i="37"/>
  <c r="AX83" i="37"/>
  <c r="AX79" i="37"/>
  <c r="AX80" i="37"/>
  <c r="AX77" i="37"/>
  <c r="AX78" i="37"/>
  <c r="AX84" i="37"/>
  <c r="AX64" i="37"/>
  <c r="AX76" i="37"/>
  <c r="AX63" i="37"/>
  <c r="AX60" i="37"/>
  <c r="AX59" i="37"/>
  <c r="AX62" i="37"/>
  <c r="AX58" i="37"/>
  <c r="AX61" i="37"/>
  <c r="AX55" i="37"/>
  <c r="AX51" i="37"/>
  <c r="AX56" i="37"/>
  <c r="AX50" i="37"/>
  <c r="AX53" i="37"/>
  <c r="AX52" i="37"/>
  <c r="AX57" i="37"/>
  <c r="AX49" i="37"/>
  <c r="AX54" i="37"/>
  <c r="BK40" i="37"/>
  <c r="BK83" i="37"/>
  <c r="BK79" i="37"/>
  <c r="BK84" i="37"/>
  <c r="BK80" i="37"/>
  <c r="BK85" i="37"/>
  <c r="BK81" i="37"/>
  <c r="BK88" i="37"/>
  <c r="BK86" i="37"/>
  <c r="BK82" i="37"/>
  <c r="BK76" i="37"/>
  <c r="BK77" i="37"/>
  <c r="BK78" i="37"/>
  <c r="BK64" i="37"/>
  <c r="BK61" i="37"/>
  <c r="BK62" i="37"/>
  <c r="BK58" i="37"/>
  <c r="BK63" i="37"/>
  <c r="BK59" i="37"/>
  <c r="BK60" i="37"/>
  <c r="BK56" i="37"/>
  <c r="BK57" i="37"/>
  <c r="BK52" i="37"/>
  <c r="BK53" i="37"/>
  <c r="BK54" i="37"/>
  <c r="BK50" i="37"/>
  <c r="BK51" i="37"/>
  <c r="BK49" i="37"/>
  <c r="BK55" i="37"/>
  <c r="AL40" i="37"/>
  <c r="AL83" i="37"/>
  <c r="AL84" i="37"/>
  <c r="AL80" i="37"/>
  <c r="AL85" i="37"/>
  <c r="AL81" i="37"/>
  <c r="AL82" i="37"/>
  <c r="AL79" i="37"/>
  <c r="AL76" i="37"/>
  <c r="AL88" i="37"/>
  <c r="AL86" i="37"/>
  <c r="AL77" i="37"/>
  <c r="AL78" i="37"/>
  <c r="AL62" i="37"/>
  <c r="AL58" i="37"/>
  <c r="AL64" i="37"/>
  <c r="AL61" i="37"/>
  <c r="AL56" i="37"/>
  <c r="AL60" i="37"/>
  <c r="AL63" i="37"/>
  <c r="AL53" i="37"/>
  <c r="AL57" i="37"/>
  <c r="AL55" i="37"/>
  <c r="AL49" i="37"/>
  <c r="AL52" i="37"/>
  <c r="AL54" i="37"/>
  <c r="AL50" i="37"/>
  <c r="AL59" i="37"/>
  <c r="AL51" i="37"/>
  <c r="BQ38" i="37"/>
  <c r="BQ74" i="37"/>
  <c r="BQ75" i="37"/>
  <c r="BQ72" i="37"/>
  <c r="BQ73" i="37"/>
  <c r="BQ70" i="37"/>
  <c r="BQ66" i="37"/>
  <c r="BQ68" i="37"/>
  <c r="BR37" i="37"/>
  <c r="BR87" i="37"/>
  <c r="BR48" i="37"/>
  <c r="BR46" i="37"/>
  <c r="BR47" i="37"/>
  <c r="BQ40" i="37"/>
  <c r="BQ88" i="37"/>
  <c r="BQ86" i="37"/>
  <c r="BQ82" i="37"/>
  <c r="BQ83" i="37"/>
  <c r="BQ79" i="37"/>
  <c r="BQ84" i="37"/>
  <c r="BQ80" i="37"/>
  <c r="BQ85" i="37"/>
  <c r="BQ81" i="37"/>
  <c r="BQ78" i="37"/>
  <c r="BQ76" i="37"/>
  <c r="BQ77" i="37"/>
  <c r="BQ64" i="37"/>
  <c r="BQ61" i="37"/>
  <c r="BQ57" i="37"/>
  <c r="BQ62" i="37"/>
  <c r="BQ58" i="37"/>
  <c r="BQ59" i="37"/>
  <c r="BQ56" i="37"/>
  <c r="BQ55" i="37"/>
  <c r="BQ51" i="37"/>
  <c r="BQ52" i="37"/>
  <c r="BQ60" i="37"/>
  <c r="BQ63" i="37"/>
  <c r="BQ53" i="37"/>
  <c r="BQ50" i="37"/>
  <c r="BQ49" i="37"/>
  <c r="BQ54" i="37"/>
  <c r="AJ40" i="37"/>
  <c r="AJ88" i="37"/>
  <c r="AJ86" i="37"/>
  <c r="AJ82" i="37"/>
  <c r="AJ83" i="37"/>
  <c r="AJ84" i="37"/>
  <c r="AJ80" i="37"/>
  <c r="AJ81" i="37"/>
  <c r="AJ78" i="37"/>
  <c r="AJ85" i="37"/>
  <c r="AJ76" i="37"/>
  <c r="AJ79" i="37"/>
  <c r="AJ61" i="37"/>
  <c r="AJ57" i="37"/>
  <c r="AJ77" i="37"/>
  <c r="AJ58" i="37"/>
  <c r="AJ56" i="37"/>
  <c r="AJ52" i="37"/>
  <c r="AJ63" i="37"/>
  <c r="AJ60" i="37"/>
  <c r="AJ64" i="37"/>
  <c r="AJ62" i="37"/>
  <c r="AJ53" i="37"/>
  <c r="AJ55" i="37"/>
  <c r="AJ49" i="37"/>
  <c r="AJ54" i="37"/>
  <c r="AJ50" i="37"/>
  <c r="AJ59" i="37"/>
  <c r="AJ51" i="37"/>
  <c r="BU38" i="37"/>
  <c r="BU72" i="37"/>
  <c r="BU73" i="37"/>
  <c r="BU74" i="37"/>
  <c r="BU75" i="37"/>
  <c r="BU68" i="37"/>
  <c r="BU66" i="37"/>
  <c r="BU70" i="37"/>
  <c r="AV37" i="37"/>
  <c r="AV87" i="37"/>
  <c r="AV46" i="37"/>
  <c r="AV47" i="37"/>
  <c r="AV48" i="37"/>
  <c r="BP40" i="37"/>
  <c r="BP88" i="37"/>
  <c r="BP86" i="37"/>
  <c r="BP82" i="37"/>
  <c r="BP83" i="37"/>
  <c r="BP79" i="37"/>
  <c r="BP84" i="37"/>
  <c r="BP80" i="37"/>
  <c r="BP78" i="37"/>
  <c r="BP85" i="37"/>
  <c r="BP76" i="37"/>
  <c r="BP81" i="37"/>
  <c r="BP63" i="37"/>
  <c r="BP77" i="37"/>
  <c r="BP61" i="37"/>
  <c r="BP57" i="37"/>
  <c r="BP56" i="37"/>
  <c r="BP58" i="37"/>
  <c r="BP64" i="37"/>
  <c r="BP52" i="37"/>
  <c r="BP60" i="37"/>
  <c r="BP53" i="37"/>
  <c r="BP59" i="37"/>
  <c r="BP55" i="37"/>
  <c r="BP50" i="37"/>
  <c r="BP49" i="37"/>
  <c r="BP62" i="37"/>
  <c r="BP54" i="37"/>
  <c r="BP51" i="37"/>
  <c r="BR38" i="37"/>
  <c r="BR75" i="37"/>
  <c r="BR72" i="37"/>
  <c r="BR70" i="37"/>
  <c r="BR66" i="37"/>
  <c r="BR74" i="37"/>
  <c r="BR73" i="37"/>
  <c r="BR68" i="37"/>
  <c r="BK37" i="37"/>
  <c r="BA40" i="37"/>
  <c r="BA88" i="37"/>
  <c r="BA86" i="37"/>
  <c r="BA82" i="37"/>
  <c r="BA83" i="37"/>
  <c r="BA79" i="37"/>
  <c r="BA84" i="37"/>
  <c r="BA80" i="37"/>
  <c r="BA85" i="37"/>
  <c r="BA81" i="37"/>
  <c r="BA78" i="37"/>
  <c r="BA76" i="37"/>
  <c r="BA77" i="37"/>
  <c r="BA64" i="37"/>
  <c r="BA61" i="37"/>
  <c r="BA57" i="37"/>
  <c r="BA62" i="37"/>
  <c r="BA58" i="37"/>
  <c r="BA63" i="37"/>
  <c r="BA59" i="37"/>
  <c r="BA55" i="37"/>
  <c r="BA51" i="37"/>
  <c r="BA56" i="37"/>
  <c r="BA52" i="37"/>
  <c r="BA60" i="37"/>
  <c r="BA53" i="37"/>
  <c r="BA54" i="37"/>
  <c r="BA49" i="37"/>
  <c r="BA50" i="37"/>
  <c r="BO38" i="37"/>
  <c r="BO73" i="37"/>
  <c r="BO74" i="37"/>
  <c r="BO75" i="37"/>
  <c r="BO72" i="37"/>
  <c r="BO68" i="37"/>
  <c r="BO70" i="37"/>
  <c r="BO66" i="37"/>
  <c r="AQ38" i="37"/>
  <c r="AQ73" i="37"/>
  <c r="AQ74" i="37"/>
  <c r="AQ75" i="37"/>
  <c r="AQ72" i="37"/>
  <c r="AQ68" i="37"/>
  <c r="AQ70" i="37"/>
  <c r="AQ66" i="37"/>
  <c r="AM38" i="37"/>
  <c r="AM75" i="37"/>
  <c r="AM72" i="37"/>
  <c r="AM73" i="37"/>
  <c r="AM74" i="37"/>
  <c r="AM70" i="37"/>
  <c r="AM66" i="37"/>
  <c r="AM68" i="37"/>
  <c r="BP38" i="37"/>
  <c r="BP74" i="37"/>
  <c r="BP75" i="37"/>
  <c r="BP70" i="37"/>
  <c r="BP66" i="37"/>
  <c r="BP72" i="37"/>
  <c r="BP73" i="37"/>
  <c r="BP68" i="37"/>
  <c r="AX38" i="37"/>
  <c r="AX73" i="37"/>
  <c r="AX74" i="37"/>
  <c r="AX68" i="37"/>
  <c r="AX72" i="37"/>
  <c r="AX75" i="37"/>
  <c r="AX70" i="37"/>
  <c r="AX66" i="37"/>
  <c r="AG38" i="37"/>
  <c r="AG72" i="37"/>
  <c r="AG73" i="37"/>
  <c r="AG74" i="37"/>
  <c r="AG75" i="37"/>
  <c r="AG68" i="37"/>
  <c r="AG70" i="37"/>
  <c r="AG66" i="37"/>
  <c r="AT38" i="37"/>
  <c r="AT75" i="37"/>
  <c r="AT72" i="37"/>
  <c r="AT74" i="37"/>
  <c r="AT70" i="37"/>
  <c r="AT66" i="37"/>
  <c r="AT73" i="37"/>
  <c r="AT68" i="37"/>
  <c r="AE37" i="37"/>
  <c r="AE87" i="37"/>
  <c r="AE46" i="37"/>
  <c r="AE47" i="37"/>
  <c r="AE48" i="37"/>
  <c r="BH37" i="37"/>
  <c r="BH87" i="37"/>
  <c r="BH47" i="37"/>
  <c r="BH48" i="37"/>
  <c r="BH46" i="37"/>
  <c r="AP37" i="37"/>
  <c r="AP87" i="37"/>
  <c r="AP46" i="37"/>
  <c r="AP47" i="37"/>
  <c r="AP48" i="37"/>
  <c r="BT37" i="37"/>
  <c r="BT87" i="37"/>
  <c r="BT46" i="37"/>
  <c r="BT47" i="37"/>
  <c r="BT48" i="37"/>
  <c r="AQ37" i="37"/>
  <c r="AQ87" i="37"/>
  <c r="AQ47" i="37"/>
  <c r="AQ48" i="37"/>
  <c r="AQ46" i="37"/>
  <c r="BO40" i="37"/>
  <c r="BO85" i="37"/>
  <c r="BO81" i="37"/>
  <c r="BO88" i="37"/>
  <c r="BO86" i="37"/>
  <c r="BO82" i="37"/>
  <c r="BO83" i="37"/>
  <c r="BO79" i="37"/>
  <c r="BO84" i="37"/>
  <c r="BO80" i="37"/>
  <c r="BO77" i="37"/>
  <c r="BO78" i="37"/>
  <c r="BO76" i="37"/>
  <c r="BO64" i="37"/>
  <c r="BO63" i="37"/>
  <c r="BO60" i="37"/>
  <c r="BO56" i="37"/>
  <c r="BO61" i="37"/>
  <c r="BO57" i="37"/>
  <c r="BO62" i="37"/>
  <c r="BO58" i="37"/>
  <c r="BO59" i="37"/>
  <c r="BO54" i="37"/>
  <c r="BO50" i="37"/>
  <c r="BO55" i="37"/>
  <c r="BO51" i="37"/>
  <c r="BO52" i="37"/>
  <c r="BO53" i="37"/>
  <c r="BO49" i="37"/>
  <c r="AP40" i="37"/>
  <c r="AP85" i="37"/>
  <c r="AP81" i="37"/>
  <c r="AP88" i="37"/>
  <c r="AP86" i="37"/>
  <c r="AP82" i="37"/>
  <c r="AP83" i="37"/>
  <c r="AP79" i="37"/>
  <c r="AP80" i="37"/>
  <c r="AP77" i="37"/>
  <c r="AP78" i="37"/>
  <c r="AP84" i="37"/>
  <c r="AP64" i="37"/>
  <c r="AP76" i="37"/>
  <c r="AP63" i="37"/>
  <c r="AP60" i="37"/>
  <c r="AP57" i="37"/>
  <c r="AP55" i="37"/>
  <c r="AP51" i="37"/>
  <c r="AP62" i="37"/>
  <c r="AP59" i="37"/>
  <c r="AP52" i="37"/>
  <c r="AP50" i="37"/>
  <c r="AP56" i="37"/>
  <c r="AP54" i="37"/>
  <c r="AP61" i="37"/>
  <c r="AP53" i="37"/>
  <c r="AP49" i="37"/>
  <c r="AP58" i="37"/>
  <c r="BC40" i="37"/>
  <c r="BC83" i="37"/>
  <c r="BC79" i="37"/>
  <c r="BC84" i="37"/>
  <c r="BC80" i="37"/>
  <c r="BC85" i="37"/>
  <c r="BC81" i="37"/>
  <c r="BC88" i="37"/>
  <c r="BC86" i="37"/>
  <c r="BC82" i="37"/>
  <c r="BC76" i="37"/>
  <c r="BC77" i="37"/>
  <c r="BC78" i="37"/>
  <c r="BC64" i="37"/>
  <c r="BC61" i="37"/>
  <c r="BC62" i="37"/>
  <c r="BC58" i="37"/>
  <c r="BC63" i="37"/>
  <c r="BC59" i="37"/>
  <c r="BC60" i="37"/>
  <c r="BC56" i="37"/>
  <c r="BC52" i="37"/>
  <c r="BC53" i="37"/>
  <c r="BC57" i="37"/>
  <c r="BC54" i="37"/>
  <c r="BC55" i="37"/>
  <c r="BC49" i="37"/>
  <c r="BC50" i="37"/>
  <c r="BC51" i="37"/>
  <c r="BH40" i="37"/>
  <c r="BH88" i="37"/>
  <c r="BH86" i="37"/>
  <c r="BH82" i="37"/>
  <c r="BH83" i="37"/>
  <c r="BH79" i="37"/>
  <c r="BH84" i="37"/>
  <c r="BH80" i="37"/>
  <c r="BH78" i="37"/>
  <c r="BH85" i="37"/>
  <c r="BH81" i="37"/>
  <c r="BH77" i="37"/>
  <c r="BH76" i="37"/>
  <c r="BH61" i="37"/>
  <c r="BH57" i="37"/>
  <c r="BH62" i="37"/>
  <c r="BH60" i="37"/>
  <c r="BH59" i="37"/>
  <c r="BH52" i="37"/>
  <c r="BH64" i="37"/>
  <c r="BH56" i="37"/>
  <c r="BH50" i="37"/>
  <c r="BH54" i="37"/>
  <c r="BH63" i="37"/>
  <c r="BH51" i="37"/>
  <c r="BH58" i="37"/>
  <c r="BH53" i="37"/>
  <c r="BH49" i="37"/>
  <c r="BH55" i="37"/>
  <c r="BJ38" i="37"/>
  <c r="BJ75" i="37"/>
  <c r="BJ72" i="37"/>
  <c r="BJ70" i="37"/>
  <c r="BJ66" i="37"/>
  <c r="BJ73" i="37"/>
  <c r="BJ74" i="37"/>
  <c r="BJ68" i="37"/>
  <c r="AR40" i="37"/>
  <c r="AR88" i="37"/>
  <c r="AR86" i="37"/>
  <c r="AR82" i="37"/>
  <c r="AR83" i="37"/>
  <c r="AR79" i="37"/>
  <c r="AR84" i="37"/>
  <c r="AR80" i="37"/>
  <c r="AR81" i="37"/>
  <c r="AR78" i="37"/>
  <c r="AR85" i="37"/>
  <c r="AR76" i="37"/>
  <c r="AR64" i="37"/>
  <c r="AR61" i="37"/>
  <c r="AR57" i="37"/>
  <c r="AR77" i="37"/>
  <c r="AR60" i="37"/>
  <c r="AR63" i="37"/>
  <c r="AR59" i="37"/>
  <c r="AR62" i="37"/>
  <c r="AR56" i="37"/>
  <c r="AR52" i="37"/>
  <c r="AR54" i="37"/>
  <c r="AR51" i="37"/>
  <c r="AR53" i="37"/>
  <c r="AR49" i="37"/>
  <c r="AR58" i="37"/>
  <c r="AR50" i="37"/>
  <c r="AR55" i="37"/>
  <c r="AM40" i="37"/>
  <c r="AM83" i="37"/>
  <c r="AM79" i="37"/>
  <c r="AM84" i="37"/>
  <c r="AM80" i="37"/>
  <c r="AM85" i="37"/>
  <c r="AM81" i="37"/>
  <c r="AM88" i="37"/>
  <c r="AM86" i="37"/>
  <c r="AM82" i="37"/>
  <c r="AM76" i="37"/>
  <c r="AM77" i="37"/>
  <c r="AM78" i="37"/>
  <c r="AM64" i="37"/>
  <c r="AM62" i="37"/>
  <c r="AM58" i="37"/>
  <c r="AM63" i="37"/>
  <c r="AM59" i="37"/>
  <c r="AM60" i="37"/>
  <c r="AM61" i="37"/>
  <c r="AM56" i="37"/>
  <c r="AM52" i="37"/>
  <c r="AM53" i="37"/>
  <c r="AM57" i="37"/>
  <c r="AM54" i="37"/>
  <c r="AM55" i="37"/>
  <c r="AM49" i="37"/>
  <c r="AM50" i="37"/>
  <c r="AM51" i="37"/>
  <c r="BO47" i="37"/>
  <c r="BA37" i="37"/>
  <c r="BA87" i="37"/>
  <c r="BA48" i="37"/>
  <c r="BA46" i="37"/>
  <c r="BA47" i="37"/>
  <c r="AQ40" i="37"/>
  <c r="AQ85" i="37"/>
  <c r="AQ81" i="37"/>
  <c r="AQ88" i="37"/>
  <c r="AQ86" i="37"/>
  <c r="AQ82" i="37"/>
  <c r="AQ83" i="37"/>
  <c r="AQ79" i="37"/>
  <c r="AQ84" i="37"/>
  <c r="AQ80" i="37"/>
  <c r="AQ77" i="37"/>
  <c r="AQ78" i="37"/>
  <c r="AQ76" i="37"/>
  <c r="AQ64" i="37"/>
  <c r="AQ63" i="37"/>
  <c r="AQ60" i="37"/>
  <c r="AQ61" i="37"/>
  <c r="AQ57" i="37"/>
  <c r="AQ62" i="37"/>
  <c r="AQ58" i="37"/>
  <c r="AQ54" i="37"/>
  <c r="AQ55" i="37"/>
  <c r="AQ51" i="37"/>
  <c r="AQ59" i="37"/>
  <c r="AQ56" i="37"/>
  <c r="AQ52" i="37"/>
  <c r="AQ53" i="37"/>
  <c r="AQ49" i="37"/>
  <c r="AQ50" i="37"/>
  <c r="BA38" i="37"/>
  <c r="BA74" i="37"/>
  <c r="BA75" i="37"/>
  <c r="BA72" i="37"/>
  <c r="BA73" i="37"/>
  <c r="BA70" i="37"/>
  <c r="BA66" i="37"/>
  <c r="BA68" i="37"/>
  <c r="AS37" i="37"/>
  <c r="AS87" i="37"/>
  <c r="AS48" i="37"/>
  <c r="AS46" i="37"/>
  <c r="AS47" i="37"/>
  <c r="AV40" i="37"/>
  <c r="AV84" i="37"/>
  <c r="AV80" i="37"/>
  <c r="AV85" i="37"/>
  <c r="AV81" i="37"/>
  <c r="AV88" i="37"/>
  <c r="AV86" i="37"/>
  <c r="AV82" i="37"/>
  <c r="AV79" i="37"/>
  <c r="AV76" i="37"/>
  <c r="AV77" i="37"/>
  <c r="AV83" i="37"/>
  <c r="AV78" i="37"/>
  <c r="AV64" i="37"/>
  <c r="AV62" i="37"/>
  <c r="AV63" i="37"/>
  <c r="AV59" i="37"/>
  <c r="AV56" i="37"/>
  <c r="AV54" i="37"/>
  <c r="AV61" i="37"/>
  <c r="AV58" i="37"/>
  <c r="AV51" i="37"/>
  <c r="AV49" i="37"/>
  <c r="AV50" i="37"/>
  <c r="AV53" i="37"/>
  <c r="AV60" i="37"/>
  <c r="AV55" i="37"/>
  <c r="AV52" i="37"/>
  <c r="AV57" i="37"/>
  <c r="BG37" i="37"/>
  <c r="BG87" i="37"/>
  <c r="BG47" i="37"/>
  <c r="BG48" i="37"/>
  <c r="BG46" i="37"/>
  <c r="BW38" i="37"/>
  <c r="BW73" i="37"/>
  <c r="BW74" i="37"/>
  <c r="BW70" i="37"/>
  <c r="BW75" i="37"/>
  <c r="BW72" i="37"/>
  <c r="BW68" i="37"/>
  <c r="BW66" i="37"/>
  <c r="AE38" i="37"/>
  <c r="AE75" i="37"/>
  <c r="AE72" i="37"/>
  <c r="AE73" i="37"/>
  <c r="AE74" i="37"/>
  <c r="AE70" i="37"/>
  <c r="AE66" i="37"/>
  <c r="AE68" i="37"/>
  <c r="BH38" i="37"/>
  <c r="BH74" i="37"/>
  <c r="BH75" i="37"/>
  <c r="BH72" i="37"/>
  <c r="BH70" i="37"/>
  <c r="BH66" i="37"/>
  <c r="BH68" i="37"/>
  <c r="BH73" i="37"/>
  <c r="AP38" i="37"/>
  <c r="AP73" i="37"/>
  <c r="AP74" i="37"/>
  <c r="AP75" i="37"/>
  <c r="AP68" i="37"/>
  <c r="AP66" i="37"/>
  <c r="AP72" i="37"/>
  <c r="AP70" i="37"/>
  <c r="BT38" i="37"/>
  <c r="BT72" i="37"/>
  <c r="BT73" i="37"/>
  <c r="BT70" i="37"/>
  <c r="BT75" i="37"/>
  <c r="BT74" i="37"/>
  <c r="BT68" i="37"/>
  <c r="BT66" i="37"/>
  <c r="AL37" i="37"/>
  <c r="AL87" i="37"/>
  <c r="AL48" i="37"/>
  <c r="AL46" i="37"/>
  <c r="AL47" i="37"/>
  <c r="AZ37" i="37"/>
  <c r="AZ87" i="37"/>
  <c r="AZ47" i="37"/>
  <c r="AZ48" i="37"/>
  <c r="AZ46" i="37"/>
  <c r="AH37" i="37"/>
  <c r="AH87" i="37"/>
  <c r="AH46" i="37"/>
  <c r="AH47" i="37"/>
  <c r="AH48" i="37"/>
  <c r="BL37" i="37"/>
  <c r="BL87" i="37"/>
  <c r="BL46" i="37"/>
  <c r="BL47" i="37"/>
  <c r="BL48" i="37"/>
  <c r="BW37" i="37"/>
  <c r="BW87" i="37"/>
  <c r="BW47" i="37"/>
  <c r="BW48" i="37"/>
  <c r="BW46" i="37"/>
  <c r="BG40" i="37"/>
  <c r="BG85" i="37"/>
  <c r="BG81" i="37"/>
  <c r="BG88" i="37"/>
  <c r="BG86" i="37"/>
  <c r="BG82" i="37"/>
  <c r="BG83" i="37"/>
  <c r="BG79" i="37"/>
  <c r="BG84" i="37"/>
  <c r="BG80" i="37"/>
  <c r="BG77" i="37"/>
  <c r="BG78" i="37"/>
  <c r="BG76" i="37"/>
  <c r="BG64" i="37"/>
  <c r="BG63" i="37"/>
  <c r="BG60" i="37"/>
  <c r="BG56" i="37"/>
  <c r="BG61" i="37"/>
  <c r="BG57" i="37"/>
  <c r="BG62" i="37"/>
  <c r="BG58" i="37"/>
  <c r="BG54" i="37"/>
  <c r="BG50" i="37"/>
  <c r="BG55" i="37"/>
  <c r="BG51" i="37"/>
  <c r="BG59" i="37"/>
  <c r="BG52" i="37"/>
  <c r="BG53" i="37"/>
  <c r="BG49" i="37"/>
  <c r="BT40" i="37"/>
  <c r="BT84" i="37"/>
  <c r="BT80" i="37"/>
  <c r="BT85" i="37"/>
  <c r="BT81" i="37"/>
  <c r="BT88" i="37"/>
  <c r="BT86" i="37"/>
  <c r="BT82" i="37"/>
  <c r="BT76" i="37"/>
  <c r="BT83" i="37"/>
  <c r="BT77" i="37"/>
  <c r="BT79" i="37"/>
  <c r="BT63" i="37"/>
  <c r="BT64" i="37"/>
  <c r="BT78" i="37"/>
  <c r="BT62" i="37"/>
  <c r="BT59" i="37"/>
  <c r="BT58" i="37"/>
  <c r="BT60" i="37"/>
  <c r="BT57" i="37"/>
  <c r="BT54" i="37"/>
  <c r="BT50" i="37"/>
  <c r="BT55" i="37"/>
  <c r="BT49" i="37"/>
  <c r="BT52" i="37"/>
  <c r="BT61" i="37"/>
  <c r="BT56" i="37"/>
  <c r="BT51" i="37"/>
  <c r="BT53" i="37"/>
  <c r="AU40" i="37"/>
  <c r="AU83" i="37"/>
  <c r="AU79" i="37"/>
  <c r="AU84" i="37"/>
  <c r="AU80" i="37"/>
  <c r="AU85" i="37"/>
  <c r="AU81" i="37"/>
  <c r="AU88" i="37"/>
  <c r="AU86" i="37"/>
  <c r="AU82" i="37"/>
  <c r="AU76" i="37"/>
  <c r="AU77" i="37"/>
  <c r="AU78" i="37"/>
  <c r="AU64" i="37"/>
  <c r="AU61" i="37"/>
  <c r="AU62" i="37"/>
  <c r="AU58" i="37"/>
  <c r="AU63" i="37"/>
  <c r="AU59" i="37"/>
  <c r="AU60" i="37"/>
  <c r="AU57" i="37"/>
  <c r="AU56" i="37"/>
  <c r="AU52" i="37"/>
  <c r="AU53" i="37"/>
  <c r="AU54" i="37"/>
  <c r="AU51" i="37"/>
  <c r="AU49" i="37"/>
  <c r="AU55" i="37"/>
  <c r="AU50" i="37"/>
  <c r="BB38" i="37"/>
  <c r="BB75" i="37"/>
  <c r="BB72" i="37"/>
  <c r="BB73" i="37"/>
  <c r="BB70" i="37"/>
  <c r="BB66" i="37"/>
  <c r="BB74" i="37"/>
  <c r="BB68" i="37"/>
  <c r="AF16" i="36"/>
  <c r="BP13" i="37" s="1"/>
  <c r="BP98" i="37" s="1"/>
  <c r="AF15" i="36"/>
  <c r="BQ13" i="37" s="1"/>
  <c r="BQ98" i="37" s="1"/>
  <c r="AF13" i="36"/>
  <c r="BS13" i="37" s="1"/>
  <c r="BS98" i="37" s="1"/>
  <c r="AF20" i="36"/>
  <c r="BL13" i="37" s="1"/>
  <c r="BL98" i="37" s="1"/>
  <c r="AF12" i="36"/>
  <c r="BT13" i="37" s="1"/>
  <c r="BT98" i="37" s="1"/>
  <c r="AF18" i="36"/>
  <c r="BN13" i="37" s="1"/>
  <c r="BN98" i="37" s="1"/>
  <c r="AF10" i="36"/>
  <c r="BV13" i="37" s="1"/>
  <c r="BV98" i="37" s="1"/>
  <c r="AF14" i="36"/>
  <c r="BR13" i="37" s="1"/>
  <c r="BR98" i="37" s="1"/>
  <c r="AF19" i="36"/>
  <c r="BM13" i="37" s="1"/>
  <c r="BM98" i="37" s="1"/>
  <c r="AF47" i="37" l="1"/>
  <c r="AF46" i="37"/>
  <c r="AF87" i="37"/>
  <c r="AF37" i="37"/>
  <c r="AT87" i="37"/>
  <c r="AT37" i="37"/>
  <c r="BP46" i="37"/>
  <c r="BP48" i="37"/>
  <c r="AF48" i="37"/>
  <c r="BP47" i="37"/>
  <c r="BP87" i="37"/>
  <c r="BP37" i="37"/>
  <c r="BI47" i="37"/>
  <c r="BI46" i="37"/>
  <c r="BI48" i="37"/>
  <c r="AC47" i="37"/>
  <c r="BI87" i="37"/>
  <c r="AC46" i="37"/>
  <c r="BI37" i="37"/>
  <c r="AC48" i="37"/>
  <c r="AC87" i="37"/>
  <c r="AC37" i="37"/>
  <c r="BC48" i="37"/>
  <c r="BC46" i="37"/>
  <c r="BC47" i="37"/>
  <c r="BC87" i="37"/>
  <c r="BC37" i="37"/>
  <c r="AO47" i="37"/>
  <c r="AO46" i="37"/>
  <c r="BV46" i="37"/>
  <c r="BU47" i="37"/>
  <c r="AO87" i="37"/>
  <c r="BU48" i="37"/>
  <c r="AO37" i="37"/>
  <c r="BU46" i="37"/>
  <c r="BU87" i="37"/>
  <c r="BV65" i="37"/>
  <c r="BN48" i="37"/>
  <c r="BN47" i="37"/>
  <c r="BN46" i="37"/>
  <c r="BN87" i="37"/>
  <c r="BN37" i="37"/>
  <c r="AT48" i="37"/>
  <c r="BR65" i="37"/>
  <c r="BO87" i="37"/>
  <c r="AB37" i="37"/>
  <c r="BB65" i="37"/>
  <c r="AB65" i="37"/>
  <c r="BO65" i="37"/>
  <c r="BQ65" i="37"/>
  <c r="AU65" i="37"/>
  <c r="BK65" i="37"/>
  <c r="BO37" i="37"/>
  <c r="AG65" i="37"/>
  <c r="BL65" i="37"/>
  <c r="BH65" i="37"/>
  <c r="AQ65" i="37"/>
  <c r="BJ65" i="37"/>
  <c r="AV65" i="37"/>
  <c r="AU48" i="37"/>
  <c r="AU47" i="37"/>
  <c r="BP65" i="37"/>
  <c r="BG65" i="37"/>
  <c r="AT65" i="37"/>
  <c r="AP65" i="37"/>
  <c r="AF65" i="37"/>
  <c r="AJ65" i="37"/>
  <c r="AU46" i="37"/>
  <c r="AU87" i="37"/>
  <c r="BU37" i="37"/>
  <c r="AO65" i="37"/>
  <c r="BE65" i="37"/>
  <c r="BU65" i="37"/>
  <c r="AE65" i="37"/>
  <c r="BN65" i="37"/>
  <c r="BS65" i="37"/>
  <c r="AU37" i="37"/>
  <c r="AC65" i="37"/>
  <c r="AS65" i="37"/>
  <c r="BI65" i="37"/>
  <c r="BT65" i="37"/>
  <c r="BC65" i="37"/>
  <c r="AL65" i="37"/>
  <c r="BB47" i="37"/>
  <c r="BQ47" i="37"/>
  <c r="BB46" i="37"/>
  <c r="AY65" i="37"/>
  <c r="AZ65" i="37"/>
  <c r="AI65" i="37"/>
  <c r="AX65" i="37"/>
  <c r="AD65" i="37"/>
  <c r="BD65" i="37"/>
  <c r="AB87" i="37"/>
  <c r="BQ46" i="37"/>
  <c r="BK48" i="37"/>
  <c r="BB48" i="37"/>
  <c r="BQ48" i="37"/>
  <c r="BK47" i="37"/>
  <c r="BB87" i="37"/>
  <c r="AB46" i="37"/>
  <c r="AW65" i="37"/>
  <c r="BM65" i="37"/>
  <c r="BW65" i="37"/>
  <c r="AM65" i="37"/>
  <c r="AN65" i="37"/>
  <c r="AR65" i="37"/>
  <c r="BQ87" i="37"/>
  <c r="BO46" i="37"/>
  <c r="BK46" i="37"/>
  <c r="BB37" i="37"/>
  <c r="AB48" i="37"/>
  <c r="AT47" i="37"/>
  <c r="BQ37" i="37"/>
  <c r="BO48" i="37"/>
  <c r="BK87" i="37"/>
  <c r="AB47" i="37"/>
  <c r="AT46" i="37"/>
  <c r="AK65" i="37"/>
  <c r="BA65" i="37"/>
  <c r="AH65" i="37"/>
  <c r="BF65" i="37"/>
  <c r="BN39" i="37"/>
  <c r="BN71" i="37"/>
  <c r="BN69" i="37"/>
  <c r="BN67" i="37"/>
  <c r="BS39" i="37"/>
  <c r="BS71" i="37"/>
  <c r="BS67" i="37"/>
  <c r="BS69" i="37"/>
  <c r="BM39" i="37"/>
  <c r="BM71" i="37"/>
  <c r="BM67" i="37"/>
  <c r="BM69" i="37"/>
  <c r="BQ39" i="37"/>
  <c r="BQ71" i="37"/>
  <c r="BQ69" i="37"/>
  <c r="BQ67" i="37"/>
  <c r="BT39" i="37"/>
  <c r="BT67" i="37"/>
  <c r="BT69" i="37"/>
  <c r="BT71" i="37"/>
  <c r="BL39" i="37"/>
  <c r="BL71" i="37"/>
  <c r="BL67" i="37"/>
  <c r="BL69" i="37"/>
  <c r="BP39" i="37"/>
  <c r="BP71" i="37"/>
  <c r="BP69" i="37"/>
  <c r="BP67" i="37"/>
  <c r="BU39" i="37"/>
  <c r="BU71" i="37"/>
  <c r="BU67" i="37"/>
  <c r="BU69" i="37"/>
  <c r="BR39" i="37"/>
  <c r="BR71" i="37"/>
  <c r="BR67" i="37"/>
  <c r="BR69" i="37"/>
  <c r="BW39" i="37"/>
  <c r="BW71" i="37"/>
  <c r="BW69" i="37"/>
  <c r="BW67" i="37"/>
  <c r="BV39" i="37"/>
  <c r="BV69" i="37"/>
  <c r="BV71" i="37"/>
  <c r="BV67" i="37"/>
  <c r="BO39" i="37"/>
  <c r="BO71" i="37"/>
  <c r="BO69" i="37"/>
  <c r="BO67" i="37"/>
  <c r="C8" i="34"/>
  <c r="H8" i="34"/>
  <c r="G8" i="34"/>
  <c r="F8" i="34"/>
  <c r="E8" i="34"/>
  <c r="D8" i="34"/>
  <c r="H8" i="33" l="1"/>
  <c r="G8" i="33"/>
  <c r="F8" i="33"/>
  <c r="E8" i="33"/>
  <c r="D8" i="33"/>
  <c r="C8" i="33"/>
  <c r="H8" i="25"/>
  <c r="G8" i="25"/>
  <c r="F8" i="25"/>
  <c r="E8" i="25"/>
  <c r="D8" i="25"/>
  <c r="C8" i="25"/>
  <c r="S79" i="34"/>
  <c r="S78" i="34"/>
  <c r="S77" i="34"/>
  <c r="S76" i="34"/>
  <c r="S75" i="34"/>
  <c r="J75" i="34"/>
  <c r="S74" i="34"/>
  <c r="J74" i="34"/>
  <c r="S73" i="34"/>
  <c r="J73" i="34"/>
  <c r="S72" i="34"/>
  <c r="J72" i="34"/>
  <c r="S71" i="34"/>
  <c r="J71" i="34"/>
  <c r="S70" i="34"/>
  <c r="J70" i="34"/>
  <c r="S69" i="34"/>
  <c r="J69" i="34"/>
  <c r="S68" i="34"/>
  <c r="J68" i="34"/>
  <c r="S67" i="34"/>
  <c r="J67" i="34"/>
  <c r="S66" i="34"/>
  <c r="J66" i="34"/>
  <c r="S65" i="34"/>
  <c r="J65" i="34"/>
  <c r="S64" i="34"/>
  <c r="J64" i="34"/>
  <c r="S63" i="34"/>
  <c r="J63" i="34"/>
  <c r="S62" i="34"/>
  <c r="J62" i="34"/>
  <c r="S61" i="34"/>
  <c r="J61" i="34"/>
  <c r="S60" i="34"/>
  <c r="J60" i="34"/>
  <c r="S59" i="34"/>
  <c r="J59" i="34"/>
  <c r="S58" i="34"/>
  <c r="J58" i="34"/>
  <c r="S57" i="34"/>
  <c r="J57" i="34"/>
  <c r="S56" i="34"/>
  <c r="J56" i="34"/>
  <c r="S55" i="34"/>
  <c r="J55" i="34"/>
  <c r="S54" i="34"/>
  <c r="J54" i="34"/>
  <c r="S53" i="34"/>
  <c r="J53" i="34"/>
  <c r="S52" i="34"/>
  <c r="J52" i="34"/>
  <c r="S51" i="34"/>
  <c r="J51" i="34"/>
  <c r="S50" i="34"/>
  <c r="J50" i="34"/>
  <c r="S49" i="34"/>
  <c r="J49" i="34"/>
  <c r="S48" i="34"/>
  <c r="J48" i="34"/>
  <c r="S47" i="34"/>
  <c r="J47" i="34"/>
  <c r="S46" i="34"/>
  <c r="J46" i="34"/>
  <c r="S45" i="34"/>
  <c r="J45" i="34"/>
  <c r="S44" i="34"/>
  <c r="J44" i="34"/>
  <c r="S43" i="34"/>
  <c r="J43" i="34"/>
  <c r="S42" i="34"/>
  <c r="J42" i="34"/>
  <c r="S41" i="34"/>
  <c r="J41" i="34"/>
  <c r="S40" i="34"/>
  <c r="J40" i="34"/>
  <c r="S39" i="34"/>
  <c r="J39" i="34"/>
  <c r="S38" i="34"/>
  <c r="J38" i="34"/>
  <c r="S37" i="34"/>
  <c r="J37" i="34"/>
  <c r="S36" i="34"/>
  <c r="J36" i="34"/>
  <c r="S35" i="34"/>
  <c r="J35" i="34"/>
  <c r="S34" i="34"/>
  <c r="J34" i="34"/>
  <c r="S33" i="34"/>
  <c r="J33" i="34"/>
  <c r="S32" i="34"/>
  <c r="J32" i="34"/>
  <c r="S31" i="34"/>
  <c r="J31" i="34"/>
  <c r="S30" i="34"/>
  <c r="J30" i="34"/>
  <c r="S29" i="34"/>
  <c r="J29" i="34"/>
  <c r="S28" i="34"/>
  <c r="J28" i="34"/>
  <c r="S27" i="34"/>
  <c r="J27" i="34"/>
  <c r="S26" i="34"/>
  <c r="J26" i="34"/>
  <c r="S25" i="34"/>
  <c r="J25" i="34"/>
  <c r="S24" i="34"/>
  <c r="J24" i="34"/>
  <c r="S23" i="34"/>
  <c r="J23" i="34"/>
  <c r="S22" i="34"/>
  <c r="J22" i="34"/>
  <c r="S21" i="34"/>
  <c r="J21" i="34"/>
  <c r="S20" i="34"/>
  <c r="J20" i="34"/>
  <c r="S19" i="34"/>
  <c r="J19" i="34"/>
  <c r="S18" i="34"/>
  <c r="J18" i="34"/>
  <c r="S17" i="34"/>
  <c r="J17" i="34"/>
  <c r="S16" i="34"/>
  <c r="J16" i="34"/>
  <c r="S15" i="34"/>
  <c r="J15" i="34"/>
  <c r="S14" i="34"/>
  <c r="J14" i="34"/>
  <c r="S13" i="34"/>
  <c r="J13" i="34"/>
  <c r="S12" i="34"/>
  <c r="J12" i="34"/>
  <c r="S11" i="34"/>
  <c r="J11" i="34"/>
  <c r="S10" i="34"/>
  <c r="J10" i="34"/>
  <c r="S9" i="34"/>
  <c r="J9" i="34"/>
  <c r="S80" i="33"/>
  <c r="S79" i="33"/>
  <c r="S78" i="33"/>
  <c r="S77" i="33"/>
  <c r="S76" i="33"/>
  <c r="J76" i="33"/>
  <c r="S75" i="33"/>
  <c r="J75" i="33"/>
  <c r="S74" i="33"/>
  <c r="J74" i="33"/>
  <c r="S73" i="33"/>
  <c r="J73" i="33"/>
  <c r="S72" i="33"/>
  <c r="J72" i="33"/>
  <c r="S71" i="33"/>
  <c r="J71" i="33"/>
  <c r="S70" i="33"/>
  <c r="J70" i="33"/>
  <c r="S69" i="33"/>
  <c r="J69" i="33"/>
  <c r="S68" i="33"/>
  <c r="J68" i="33"/>
  <c r="S67" i="33"/>
  <c r="J67" i="33"/>
  <c r="S66" i="33"/>
  <c r="J66" i="33"/>
  <c r="S65" i="33"/>
  <c r="J65" i="33"/>
  <c r="S64" i="33"/>
  <c r="J64" i="33"/>
  <c r="S63" i="33"/>
  <c r="J63" i="33"/>
  <c r="S62" i="33"/>
  <c r="J62" i="33"/>
  <c r="S61" i="33"/>
  <c r="J61" i="33"/>
  <c r="S60" i="33"/>
  <c r="J60" i="33"/>
  <c r="S59" i="33"/>
  <c r="J59" i="33"/>
  <c r="S58" i="33"/>
  <c r="J58" i="33"/>
  <c r="S57" i="33"/>
  <c r="J57" i="33"/>
  <c r="S56" i="33"/>
  <c r="J56" i="33"/>
  <c r="S55" i="33"/>
  <c r="J55" i="33"/>
  <c r="S54" i="33"/>
  <c r="J54" i="33"/>
  <c r="S53" i="33"/>
  <c r="J53" i="33"/>
  <c r="S52" i="33"/>
  <c r="J52" i="33"/>
  <c r="S51" i="33"/>
  <c r="J51" i="33"/>
  <c r="S50" i="33"/>
  <c r="J50" i="33"/>
  <c r="S49" i="33"/>
  <c r="J49" i="33"/>
  <c r="S48" i="33"/>
  <c r="J48" i="33"/>
  <c r="S47" i="33"/>
  <c r="J47" i="33"/>
  <c r="S46" i="33"/>
  <c r="J46" i="33"/>
  <c r="S45" i="33"/>
  <c r="J45" i="33"/>
  <c r="S44" i="33"/>
  <c r="J44" i="33"/>
  <c r="S43" i="33"/>
  <c r="J43" i="33"/>
  <c r="S42" i="33"/>
  <c r="J42" i="33"/>
  <c r="S41" i="33"/>
  <c r="J41" i="33"/>
  <c r="S40" i="33"/>
  <c r="J40" i="33"/>
  <c r="S39" i="33"/>
  <c r="J39" i="33"/>
  <c r="S38" i="33"/>
  <c r="J38" i="33"/>
  <c r="S37" i="33"/>
  <c r="J37" i="33"/>
  <c r="S36" i="33"/>
  <c r="J36" i="33"/>
  <c r="S35" i="33"/>
  <c r="J35" i="33"/>
  <c r="S34" i="33"/>
  <c r="J34" i="33"/>
  <c r="S33" i="33"/>
  <c r="J33" i="33"/>
  <c r="S32" i="33"/>
  <c r="J32" i="33"/>
  <c r="S31" i="33"/>
  <c r="J31" i="33"/>
  <c r="S30" i="33"/>
  <c r="J30" i="33"/>
  <c r="S29" i="33"/>
  <c r="J29" i="33"/>
  <c r="S28" i="33"/>
  <c r="J28" i="33"/>
  <c r="S27" i="33"/>
  <c r="J27" i="33"/>
  <c r="S26" i="33"/>
  <c r="J26" i="33"/>
  <c r="S25" i="33"/>
  <c r="J25" i="33"/>
  <c r="S24" i="33"/>
  <c r="J24" i="33"/>
  <c r="S23" i="33"/>
  <c r="J23" i="33"/>
  <c r="S22" i="33"/>
  <c r="J22" i="33"/>
  <c r="S21" i="33"/>
  <c r="J21" i="33"/>
  <c r="S20" i="33"/>
  <c r="J20" i="33"/>
  <c r="S19" i="33"/>
  <c r="J19" i="33"/>
  <c r="S18" i="33"/>
  <c r="J18" i="33"/>
  <c r="S17" i="33"/>
  <c r="J17" i="33"/>
  <c r="S16" i="33"/>
  <c r="J16" i="33"/>
  <c r="S15" i="33"/>
  <c r="J15" i="33"/>
  <c r="S14" i="33"/>
  <c r="J14" i="33"/>
  <c r="S13" i="33"/>
  <c r="J13" i="33"/>
  <c r="S12" i="33"/>
  <c r="J12" i="33"/>
  <c r="S11" i="33"/>
  <c r="J11" i="33"/>
  <c r="S10" i="33"/>
  <c r="J10" i="33"/>
  <c r="W43" i="36" l="1"/>
  <c r="W47" i="36"/>
  <c r="W55" i="36"/>
  <c r="W36" i="36"/>
  <c r="W31" i="36"/>
  <c r="W29" i="36"/>
  <c r="W35" i="36"/>
  <c r="W38" i="36"/>
  <c r="AK62" i="36"/>
  <c r="AL62" i="36" s="1"/>
  <c r="V14" i="37" s="1"/>
  <c r="V99" i="37" s="1"/>
  <c r="W53" i="36"/>
  <c r="W34" i="36"/>
  <c r="G5" i="29"/>
  <c r="I5" i="29"/>
  <c r="V40" i="37" l="1"/>
  <c r="V83" i="37"/>
  <c r="V84" i="37"/>
  <c r="V80" i="37"/>
  <c r="V85" i="37"/>
  <c r="V81" i="37"/>
  <c r="V79" i="37"/>
  <c r="V82" i="37"/>
  <c r="V76" i="37"/>
  <c r="V88" i="37"/>
  <c r="V78" i="37"/>
  <c r="V77" i="37"/>
  <c r="V86" i="37"/>
  <c r="V64" i="37"/>
  <c r="V62" i="37"/>
  <c r="V58" i="37"/>
  <c r="V63" i="37"/>
  <c r="V61" i="37"/>
  <c r="V56" i="37"/>
  <c r="V60" i="37"/>
  <c r="V53" i="37"/>
  <c r="V57" i="37"/>
  <c r="V59" i="37"/>
  <c r="V55" i="37"/>
  <c r="V49" i="37"/>
  <c r="V52" i="37"/>
  <c r="V54" i="37"/>
  <c r="V50" i="37"/>
  <c r="V51" i="37"/>
  <c r="E60" i="36"/>
  <c r="G60" i="36" s="1"/>
  <c r="H60" i="36" s="1"/>
  <c r="E63" i="36"/>
  <c r="G63" i="36" s="1"/>
  <c r="H63" i="36" s="1"/>
  <c r="W28" i="36"/>
  <c r="E66" i="36"/>
  <c r="G72" i="36" s="1"/>
  <c r="H72" i="36" s="1"/>
  <c r="W56" i="36"/>
  <c r="W45" i="36"/>
  <c r="W25" i="36"/>
  <c r="W44" i="36"/>
  <c r="Y44" i="36" s="1"/>
  <c r="AE44" i="36" s="1"/>
  <c r="W26" i="36"/>
  <c r="W54" i="36"/>
  <c r="W33" i="36"/>
  <c r="W42" i="36"/>
  <c r="W52" i="36"/>
  <c r="W50" i="36"/>
  <c r="W32" i="36"/>
  <c r="W40" i="36"/>
  <c r="W48" i="36"/>
  <c r="W41" i="36"/>
  <c r="W51" i="36"/>
  <c r="W30" i="36"/>
  <c r="W39" i="36"/>
  <c r="W46" i="36"/>
  <c r="W49" i="36"/>
  <c r="W37" i="36"/>
  <c r="Z61" i="39"/>
  <c r="E59" i="36"/>
  <c r="G59" i="36" s="1"/>
  <c r="H59" i="36" s="1"/>
  <c r="E64" i="36"/>
  <c r="G64" i="36" s="1"/>
  <c r="H64" i="36" s="1"/>
  <c r="E58" i="36"/>
  <c r="G58" i="36" s="1"/>
  <c r="H58" i="36" s="1"/>
  <c r="AB60" i="36"/>
  <c r="AD60" i="36" s="1"/>
  <c r="E62" i="36"/>
  <c r="G62" i="36" s="1"/>
  <c r="H62" i="36" s="1"/>
  <c r="AB64" i="36"/>
  <c r="AD64" i="36" s="1"/>
  <c r="AB59" i="36"/>
  <c r="AD59" i="36" s="1"/>
  <c r="AB57" i="36"/>
  <c r="AD57" i="36" s="1"/>
  <c r="AB66" i="36"/>
  <c r="AD67" i="36" s="1"/>
  <c r="AB65" i="36"/>
  <c r="AD65" i="36" s="1"/>
  <c r="AB63" i="36"/>
  <c r="AD63" i="36" s="1"/>
  <c r="M59" i="36"/>
  <c r="O59" i="36" s="1"/>
  <c r="P59" i="36" s="1"/>
  <c r="Y12" i="37" s="1"/>
  <c r="Y97" i="37" s="1"/>
  <c r="E57" i="36"/>
  <c r="G57" i="36" s="1"/>
  <c r="H57" i="36" s="1"/>
  <c r="M65" i="36"/>
  <c r="O65" i="36" s="1"/>
  <c r="P65" i="36" s="1"/>
  <c r="S12" i="37" s="1"/>
  <c r="S97" i="37" s="1"/>
  <c r="AB62" i="36"/>
  <c r="AD62" i="36" s="1"/>
  <c r="AK54" i="36"/>
  <c r="AL54" i="36" s="1"/>
  <c r="AD14" i="37" s="1"/>
  <c r="AD99" i="37" s="1"/>
  <c r="AK56" i="36"/>
  <c r="AL56" i="36" s="1"/>
  <c r="AB14" i="37" s="1"/>
  <c r="AB99" i="37" s="1"/>
  <c r="AK58" i="36"/>
  <c r="AL58" i="36" s="1"/>
  <c r="Z14" i="37" s="1"/>
  <c r="Z99" i="37" s="1"/>
  <c r="AK69" i="36"/>
  <c r="AL69" i="36" s="1"/>
  <c r="O14" i="37" s="1"/>
  <c r="O99" i="37" s="1"/>
  <c r="AK64" i="36"/>
  <c r="AL64" i="36" s="1"/>
  <c r="T14" i="37" s="1"/>
  <c r="T99" i="37" s="1"/>
  <c r="AK74" i="36"/>
  <c r="AL74" i="36" s="1"/>
  <c r="J14" i="37" s="1"/>
  <c r="J99" i="37" s="1"/>
  <c r="AK59" i="36"/>
  <c r="AL59" i="36" s="1"/>
  <c r="Y14" i="37" s="1"/>
  <c r="Y99" i="37" s="1"/>
  <c r="AK68" i="36"/>
  <c r="AL68" i="36" s="1"/>
  <c r="P14" i="37" s="1"/>
  <c r="P99" i="37" s="1"/>
  <c r="AK57" i="36"/>
  <c r="AL57" i="36" s="1"/>
  <c r="AA14" i="37" s="1"/>
  <c r="AA99" i="37" s="1"/>
  <c r="AK52" i="36"/>
  <c r="AL52" i="36" s="1"/>
  <c r="AF14" i="37" s="1"/>
  <c r="AF99" i="37" s="1"/>
  <c r="AK75" i="36"/>
  <c r="AL75" i="36" s="1"/>
  <c r="I14" i="37" s="1"/>
  <c r="I99" i="37" s="1"/>
  <c r="AK66" i="36"/>
  <c r="AL66" i="36" s="1"/>
  <c r="R14" i="37" s="1"/>
  <c r="R99" i="37" s="1"/>
  <c r="AK53" i="36"/>
  <c r="AL53" i="36" s="1"/>
  <c r="AE14" i="37" s="1"/>
  <c r="AE99" i="37" s="1"/>
  <c r="AK73" i="36"/>
  <c r="AL73" i="36" s="1"/>
  <c r="K14" i="37" s="1"/>
  <c r="K99" i="37" s="1"/>
  <c r="AK51" i="36"/>
  <c r="AL51" i="36" s="1"/>
  <c r="AG14" i="37" s="1"/>
  <c r="AG99" i="37" s="1"/>
  <c r="AK65" i="36"/>
  <c r="AL65" i="36" s="1"/>
  <c r="S14" i="37" s="1"/>
  <c r="S99" i="37" s="1"/>
  <c r="AK63" i="36"/>
  <c r="AL63" i="36" s="1"/>
  <c r="U14" i="37" s="1"/>
  <c r="U99" i="37" s="1"/>
  <c r="AK49" i="36"/>
  <c r="AL49" i="36" s="1"/>
  <c r="AI14" i="37" s="1"/>
  <c r="AI99" i="37" s="1"/>
  <c r="AK72" i="36"/>
  <c r="AL72" i="36" s="1"/>
  <c r="L14" i="37" s="1"/>
  <c r="L99" i="37" s="1"/>
  <c r="AK61" i="36"/>
  <c r="AL61" i="36" s="1"/>
  <c r="W14" i="37" s="1"/>
  <c r="W99" i="37" s="1"/>
  <c r="AK50" i="36"/>
  <c r="AL50" i="36" s="1"/>
  <c r="AH14" i="37" s="1"/>
  <c r="AH99" i="37" s="1"/>
  <c r="AK71" i="36"/>
  <c r="AL71" i="36" s="1"/>
  <c r="M14" i="37" s="1"/>
  <c r="M99" i="37" s="1"/>
  <c r="AK60" i="36"/>
  <c r="AL60" i="36" s="1"/>
  <c r="X14" i="37" s="1"/>
  <c r="X99" i="37" s="1"/>
  <c r="AK55" i="36"/>
  <c r="AL55" i="36" s="1"/>
  <c r="AC14" i="37" s="1"/>
  <c r="AC99" i="37" s="1"/>
  <c r="AK67" i="36"/>
  <c r="AL67" i="36" s="1"/>
  <c r="Q14" i="37" s="1"/>
  <c r="Q99" i="37" s="1"/>
  <c r="M62" i="36"/>
  <c r="O62" i="36" s="1"/>
  <c r="P62" i="36" s="1"/>
  <c r="V12" i="37" s="1"/>
  <c r="V97" i="37" s="1"/>
  <c r="M58" i="36"/>
  <c r="O58" i="36" s="1"/>
  <c r="P58" i="36" s="1"/>
  <c r="Z12" i="37" s="1"/>
  <c r="Z97" i="37" s="1"/>
  <c r="M63" i="36"/>
  <c r="O63" i="36" s="1"/>
  <c r="P63" i="36" s="1"/>
  <c r="U12" i="37" s="1"/>
  <c r="U97" i="37" s="1"/>
  <c r="M66" i="36"/>
  <c r="O66" i="36" s="1"/>
  <c r="P66" i="36" s="1"/>
  <c r="R12" i="37" s="1"/>
  <c r="R97" i="37" s="1"/>
  <c r="M60" i="36"/>
  <c r="E61" i="36"/>
  <c r="G61" i="36" s="1"/>
  <c r="H61" i="36" s="1"/>
  <c r="AB61" i="36"/>
  <c r="AD61" i="36" s="1"/>
  <c r="M64" i="36"/>
  <c r="O64" i="36" s="1"/>
  <c r="P64" i="36" s="1"/>
  <c r="T12" i="37" s="1"/>
  <c r="T97" i="37" s="1"/>
  <c r="AB58" i="36"/>
  <c r="AD58" i="36" s="1"/>
  <c r="AK70" i="36"/>
  <c r="AL70" i="36" s="1"/>
  <c r="N14" i="37" s="1"/>
  <c r="N99" i="37" s="1"/>
  <c r="M57" i="36"/>
  <c r="O57" i="36" s="1"/>
  <c r="P57" i="36" s="1"/>
  <c r="AA12" i="37" s="1"/>
  <c r="AA97" i="37" s="1"/>
  <c r="E65" i="36"/>
  <c r="G65" i="36" s="1"/>
  <c r="H65" i="36" s="1"/>
  <c r="Y23" i="36"/>
  <c r="M61" i="36"/>
  <c r="O61" i="36" s="1"/>
  <c r="P61" i="36" s="1"/>
  <c r="W12" i="37" s="1"/>
  <c r="W97" i="37" s="1"/>
  <c r="G28" i="29"/>
  <c r="I28" i="29" s="1"/>
  <c r="K28" i="29" s="1"/>
  <c r="E20" i="29"/>
  <c r="G51" i="29" s="1"/>
  <c r="I51" i="29" s="1"/>
  <c r="K51" i="29" s="1"/>
  <c r="E19" i="29"/>
  <c r="G19" i="29" s="1"/>
  <c r="I19" i="29" s="1"/>
  <c r="K19" i="29" s="1"/>
  <c r="E18" i="29"/>
  <c r="G18" i="29" s="1"/>
  <c r="I18" i="29" s="1"/>
  <c r="K18" i="29" s="1"/>
  <c r="E17" i="29"/>
  <c r="G17" i="29" s="1"/>
  <c r="I17" i="29" s="1"/>
  <c r="K17" i="29" s="1"/>
  <c r="E16" i="29"/>
  <c r="G16" i="29" s="1"/>
  <c r="I16" i="29" s="1"/>
  <c r="K16" i="29" s="1"/>
  <c r="G15" i="29"/>
  <c r="I15" i="29" s="1"/>
  <c r="K15" i="29" s="1"/>
  <c r="E14" i="29"/>
  <c r="G14" i="29" s="1"/>
  <c r="I14" i="29" s="1"/>
  <c r="K14" i="29" s="1"/>
  <c r="G13" i="29"/>
  <c r="I13" i="29" s="1"/>
  <c r="K13" i="29" s="1"/>
  <c r="E13" i="29"/>
  <c r="E12" i="29"/>
  <c r="G12" i="29" s="1"/>
  <c r="I12" i="29" s="1"/>
  <c r="K12" i="29" s="1"/>
  <c r="E11" i="29"/>
  <c r="G11" i="29" s="1"/>
  <c r="I11" i="29" s="1"/>
  <c r="K11" i="29" s="1"/>
  <c r="E10" i="29"/>
  <c r="G10" i="29" s="1"/>
  <c r="I10" i="29" s="1"/>
  <c r="K10" i="29" s="1"/>
  <c r="E9" i="29"/>
  <c r="G9" i="29" s="1"/>
  <c r="I9" i="29" s="1"/>
  <c r="K9" i="29" s="1"/>
  <c r="E8" i="29"/>
  <c r="G8" i="29" s="1"/>
  <c r="I8" i="29" s="1"/>
  <c r="K8" i="29" s="1"/>
  <c r="E7" i="29"/>
  <c r="G7" i="29" s="1"/>
  <c r="I7" i="29" s="1"/>
  <c r="K7" i="29" s="1"/>
  <c r="E6" i="29"/>
  <c r="G6" i="29" s="1"/>
  <c r="I6" i="29" s="1"/>
  <c r="K6" i="29" s="1"/>
  <c r="K5" i="29"/>
  <c r="T72" i="28"/>
  <c r="P72" i="28"/>
  <c r="T71" i="28"/>
  <c r="P71" i="28"/>
  <c r="T70" i="28"/>
  <c r="P70" i="28"/>
  <c r="T69" i="28"/>
  <c r="T68" i="28"/>
  <c r="P68" i="28"/>
  <c r="T67" i="28"/>
  <c r="P67" i="28"/>
  <c r="T66" i="28"/>
  <c r="P66" i="28"/>
  <c r="T65" i="28"/>
  <c r="P65" i="28"/>
  <c r="T64" i="28"/>
  <c r="P64" i="28"/>
  <c r="L64" i="28"/>
  <c r="T63" i="28"/>
  <c r="P63" i="28"/>
  <c r="J63" i="28"/>
  <c r="L71" i="28" s="1"/>
  <c r="D63" i="28"/>
  <c r="F77" i="28" s="1"/>
  <c r="T62" i="28"/>
  <c r="P62" i="28"/>
  <c r="J62" i="28"/>
  <c r="L62" i="28" s="1"/>
  <c r="D62" i="28"/>
  <c r="F62" i="28" s="1"/>
  <c r="T61" i="28"/>
  <c r="P61" i="28"/>
  <c r="J61" i="28"/>
  <c r="L61" i="28" s="1"/>
  <c r="D61" i="28"/>
  <c r="F61" i="28" s="1"/>
  <c r="T60" i="28"/>
  <c r="P60" i="28"/>
  <c r="J60" i="28"/>
  <c r="L60" i="28" s="1"/>
  <c r="D60" i="28"/>
  <c r="F60" i="28" s="1"/>
  <c r="T59" i="28"/>
  <c r="P59" i="28"/>
  <c r="J59" i="28"/>
  <c r="L59" i="28" s="1"/>
  <c r="D59" i="28"/>
  <c r="F59" i="28" s="1"/>
  <c r="T58" i="28"/>
  <c r="P58" i="28"/>
  <c r="L58" i="28"/>
  <c r="J58" i="28"/>
  <c r="D58" i="28"/>
  <c r="F58" i="28" s="1"/>
  <c r="T57" i="28"/>
  <c r="P57" i="28"/>
  <c r="J57" i="28"/>
  <c r="L57" i="28" s="1"/>
  <c r="D57" i="28"/>
  <c r="F57" i="28" s="1"/>
  <c r="T56" i="28"/>
  <c r="P56" i="28"/>
  <c r="L56" i="28"/>
  <c r="J56" i="28"/>
  <c r="D56" i="28"/>
  <c r="F56" i="28" s="1"/>
  <c r="T55" i="28"/>
  <c r="P55" i="28"/>
  <c r="J55" i="28"/>
  <c r="L55" i="28" s="1"/>
  <c r="D55" i="28"/>
  <c r="F55" i="28" s="1"/>
  <c r="T54" i="28"/>
  <c r="P54" i="28"/>
  <c r="J54" i="28"/>
  <c r="L54" i="28" s="1"/>
  <c r="D54" i="28"/>
  <c r="F54" i="28" s="1"/>
  <c r="T53" i="28"/>
  <c r="P53" i="28"/>
  <c r="J53" i="28"/>
  <c r="L53" i="28" s="1"/>
  <c r="D53" i="28"/>
  <c r="F53" i="28" s="1"/>
  <c r="T52" i="28"/>
  <c r="P52" i="28"/>
  <c r="J52" i="28"/>
  <c r="L52" i="28" s="1"/>
  <c r="D52" i="28"/>
  <c r="F52" i="28" s="1"/>
  <c r="T51" i="28"/>
  <c r="P51" i="28"/>
  <c r="J51" i="28"/>
  <c r="L51" i="28" s="1"/>
  <c r="D51" i="28"/>
  <c r="F51" i="28" s="1"/>
  <c r="T50" i="28"/>
  <c r="P50" i="28"/>
  <c r="J50" i="28"/>
  <c r="L50" i="28" s="1"/>
  <c r="D50" i="28"/>
  <c r="F50" i="28" s="1"/>
  <c r="T49" i="28"/>
  <c r="P49" i="28"/>
  <c r="J49" i="28"/>
  <c r="L49" i="28" s="1"/>
  <c r="D49" i="28"/>
  <c r="F49" i="28" s="1"/>
  <c r="T48" i="28"/>
  <c r="P48" i="28"/>
  <c r="J48" i="28"/>
  <c r="L48" i="28" s="1"/>
  <c r="D48" i="28"/>
  <c r="F48" i="28" s="1"/>
  <c r="T47" i="28"/>
  <c r="P47" i="28"/>
  <c r="J47" i="28"/>
  <c r="L47" i="28" s="1"/>
  <c r="D47" i="28"/>
  <c r="F47" i="28" s="1"/>
  <c r="T46" i="28"/>
  <c r="P46" i="28"/>
  <c r="L46" i="28"/>
  <c r="J46" i="28"/>
  <c r="D46" i="28"/>
  <c r="F46" i="28" s="1"/>
  <c r="T45" i="28"/>
  <c r="P45" i="28"/>
  <c r="J45" i="28"/>
  <c r="L45" i="28" s="1"/>
  <c r="D45" i="28"/>
  <c r="F45" i="28" s="1"/>
  <c r="T44" i="28"/>
  <c r="P44" i="28"/>
  <c r="J44" i="28"/>
  <c r="L44" i="28" s="1"/>
  <c r="D44" i="28"/>
  <c r="F44" i="28" s="1"/>
  <c r="T43" i="28"/>
  <c r="P43" i="28"/>
  <c r="J43" i="28"/>
  <c r="L43" i="28" s="1"/>
  <c r="D43" i="28"/>
  <c r="F43" i="28" s="1"/>
  <c r="T42" i="28"/>
  <c r="P42" i="28"/>
  <c r="J42" i="28"/>
  <c r="L42" i="28" s="1"/>
  <c r="D42" i="28"/>
  <c r="F42" i="28" s="1"/>
  <c r="T41" i="28"/>
  <c r="P41" i="28"/>
  <c r="L41" i="28"/>
  <c r="J41" i="28"/>
  <c r="D41" i="28"/>
  <c r="F41" i="28" s="1"/>
  <c r="T40" i="28"/>
  <c r="P40" i="28"/>
  <c r="L40" i="28"/>
  <c r="J40" i="28"/>
  <c r="D40" i="28"/>
  <c r="F40" i="28" s="1"/>
  <c r="T39" i="28"/>
  <c r="P39" i="28"/>
  <c r="J39" i="28"/>
  <c r="L39" i="28" s="1"/>
  <c r="D39" i="28"/>
  <c r="F39" i="28" s="1"/>
  <c r="T38" i="28"/>
  <c r="P38" i="28"/>
  <c r="J38" i="28"/>
  <c r="L38" i="28" s="1"/>
  <c r="D38" i="28"/>
  <c r="F38" i="28" s="1"/>
  <c r="T37" i="28"/>
  <c r="P37" i="28"/>
  <c r="L37" i="28"/>
  <c r="J37" i="28"/>
  <c r="D37" i="28"/>
  <c r="F37" i="28" s="1"/>
  <c r="T36" i="28"/>
  <c r="P36" i="28"/>
  <c r="J36" i="28"/>
  <c r="L36" i="28" s="1"/>
  <c r="D36" i="28"/>
  <c r="F36" i="28" s="1"/>
  <c r="T35" i="28"/>
  <c r="P35" i="28"/>
  <c r="L35" i="28"/>
  <c r="J35" i="28"/>
  <c r="D35" i="28"/>
  <c r="F35" i="28" s="1"/>
  <c r="T34" i="28"/>
  <c r="P34" i="28"/>
  <c r="L34" i="28"/>
  <c r="J34" i="28"/>
  <c r="D34" i="28"/>
  <c r="F34" i="28" s="1"/>
  <c r="T33" i="28"/>
  <c r="P33" i="28"/>
  <c r="J33" i="28"/>
  <c r="L33" i="28" s="1"/>
  <c r="D33" i="28"/>
  <c r="F33" i="28" s="1"/>
  <c r="T32" i="28"/>
  <c r="P32" i="28"/>
  <c r="J32" i="28"/>
  <c r="L32" i="28" s="1"/>
  <c r="D32" i="28"/>
  <c r="F32" i="28" s="1"/>
  <c r="T31" i="28"/>
  <c r="P31" i="28"/>
  <c r="J31" i="28"/>
  <c r="L31" i="28" s="1"/>
  <c r="D31" i="28"/>
  <c r="F31" i="28" s="1"/>
  <c r="T30" i="28"/>
  <c r="P30" i="28"/>
  <c r="J30" i="28"/>
  <c r="L30" i="28" s="1"/>
  <c r="D30" i="28"/>
  <c r="F30" i="28" s="1"/>
  <c r="T29" i="28"/>
  <c r="P29" i="28"/>
  <c r="J29" i="28"/>
  <c r="L29" i="28" s="1"/>
  <c r="D29" i="28"/>
  <c r="F29" i="28" s="1"/>
  <c r="T28" i="28"/>
  <c r="P28" i="28"/>
  <c r="J28" i="28"/>
  <c r="L28" i="28" s="1"/>
  <c r="D28" i="28"/>
  <c r="F28" i="28" s="1"/>
  <c r="T27" i="28"/>
  <c r="P27" i="28"/>
  <c r="J27" i="28"/>
  <c r="L27" i="28" s="1"/>
  <c r="D27" i="28"/>
  <c r="F27" i="28" s="1"/>
  <c r="T26" i="28"/>
  <c r="P26" i="28"/>
  <c r="L26" i="28"/>
  <c r="J26" i="28"/>
  <c r="D26" i="28"/>
  <c r="F26" i="28" s="1"/>
  <c r="T25" i="28"/>
  <c r="P25" i="28"/>
  <c r="L25" i="28"/>
  <c r="J25" i="28"/>
  <c r="D25" i="28"/>
  <c r="F25" i="28" s="1"/>
  <c r="T24" i="28"/>
  <c r="P24" i="28"/>
  <c r="L24" i="28"/>
  <c r="J24" i="28"/>
  <c r="D24" i="28"/>
  <c r="F24" i="28" s="1"/>
  <c r="T23" i="28"/>
  <c r="P23" i="28"/>
  <c r="J23" i="28"/>
  <c r="L23" i="28" s="1"/>
  <c r="D23" i="28"/>
  <c r="F23" i="28" s="1"/>
  <c r="T22" i="28"/>
  <c r="P22" i="28"/>
  <c r="J22" i="28"/>
  <c r="L22" i="28" s="1"/>
  <c r="D22" i="28"/>
  <c r="F22" i="28" s="1"/>
  <c r="T21" i="28"/>
  <c r="P21" i="28"/>
  <c r="J21" i="28"/>
  <c r="L21" i="28" s="1"/>
  <c r="D21" i="28"/>
  <c r="F21" i="28" s="1"/>
  <c r="T20" i="28"/>
  <c r="P20" i="28"/>
  <c r="J20" i="28"/>
  <c r="L20" i="28" s="1"/>
  <c r="D20" i="28"/>
  <c r="F20" i="28" s="1"/>
  <c r="T19" i="28"/>
  <c r="P19" i="28"/>
  <c r="J19" i="28"/>
  <c r="L19" i="28" s="1"/>
  <c r="D19" i="28"/>
  <c r="F19" i="28" s="1"/>
  <c r="T18" i="28"/>
  <c r="P18" i="28"/>
  <c r="J18" i="28"/>
  <c r="L18" i="28" s="1"/>
  <c r="D18" i="28"/>
  <c r="F18" i="28" s="1"/>
  <c r="T17" i="28"/>
  <c r="P17" i="28"/>
  <c r="J17" i="28"/>
  <c r="L17" i="28" s="1"/>
  <c r="D17" i="28"/>
  <c r="F17" i="28" s="1"/>
  <c r="T16" i="28"/>
  <c r="P16" i="28"/>
  <c r="J16" i="28"/>
  <c r="L16" i="28" s="1"/>
  <c r="D16" i="28"/>
  <c r="F16" i="28" s="1"/>
  <c r="T15" i="28"/>
  <c r="P15" i="28"/>
  <c r="J15" i="28"/>
  <c r="L15" i="28" s="1"/>
  <c r="D15" i="28"/>
  <c r="F15" i="28" s="1"/>
  <c r="T14" i="28"/>
  <c r="P14" i="28"/>
  <c r="J14" i="28"/>
  <c r="L14" i="28" s="1"/>
  <c r="D14" i="28"/>
  <c r="F14" i="28" s="1"/>
  <c r="T13" i="28"/>
  <c r="P13" i="28"/>
  <c r="L13" i="28"/>
  <c r="J13" i="28"/>
  <c r="D13" i="28"/>
  <c r="F13" i="28" s="1"/>
  <c r="T12" i="28"/>
  <c r="P12" i="28"/>
  <c r="J12" i="28"/>
  <c r="L12" i="28" s="1"/>
  <c r="D12" i="28"/>
  <c r="F12" i="28" s="1"/>
  <c r="T11" i="28"/>
  <c r="P11" i="28"/>
  <c r="L11" i="28"/>
  <c r="J11" i="28"/>
  <c r="D11" i="28"/>
  <c r="F11" i="28" s="1"/>
  <c r="T10" i="28"/>
  <c r="P10" i="28"/>
  <c r="L10" i="28"/>
  <c r="J10" i="28"/>
  <c r="D10" i="28"/>
  <c r="F10" i="28" s="1"/>
  <c r="T9" i="28"/>
  <c r="P9" i="28"/>
  <c r="J9" i="28"/>
  <c r="L9" i="28" s="1"/>
  <c r="D9" i="28"/>
  <c r="F9" i="28" s="1"/>
  <c r="T8" i="28"/>
  <c r="P8" i="28"/>
  <c r="J8" i="28"/>
  <c r="L8" i="28" s="1"/>
  <c r="D8" i="28"/>
  <c r="F8" i="28" s="1"/>
  <c r="T7" i="28"/>
  <c r="P7" i="28"/>
  <c r="J7" i="28"/>
  <c r="L7" i="28" s="1"/>
  <c r="D7" i="28"/>
  <c r="F7" i="28" s="1"/>
  <c r="T6" i="28"/>
  <c r="U60" i="28" s="1"/>
  <c r="U22" i="37" s="1"/>
  <c r="P6" i="28"/>
  <c r="J6" i="28"/>
  <c r="L6" i="28" s="1"/>
  <c r="M62" i="28" s="1"/>
  <c r="S20" i="37" s="1"/>
  <c r="D6" i="28"/>
  <c r="F6" i="28" s="1"/>
  <c r="U11" i="37" l="1"/>
  <c r="U96" i="37" s="1"/>
  <c r="X11" i="37"/>
  <c r="X96" i="37" s="1"/>
  <c r="V11" i="37"/>
  <c r="V96" i="37" s="1"/>
  <c r="S11" i="37"/>
  <c r="S96" i="37" s="1"/>
  <c r="Z11" i="37"/>
  <c r="Z96" i="37" s="1"/>
  <c r="T11" i="37"/>
  <c r="T96" i="37" s="1"/>
  <c r="Y11" i="37"/>
  <c r="Y96" i="37" s="1"/>
  <c r="W11" i="37"/>
  <c r="W96" i="37" s="1"/>
  <c r="AA11" i="37"/>
  <c r="AA96" i="37" s="1"/>
  <c r="L11" i="37"/>
  <c r="L96" i="37" s="1"/>
  <c r="AF40" i="37"/>
  <c r="AF84" i="37"/>
  <c r="AF80" i="37"/>
  <c r="AF85" i="37"/>
  <c r="AF81" i="37"/>
  <c r="AF88" i="37"/>
  <c r="AF86" i="37"/>
  <c r="AF82" i="37"/>
  <c r="AF83" i="37"/>
  <c r="AF79" i="37"/>
  <c r="AF76" i="37"/>
  <c r="AF77" i="37"/>
  <c r="AF64" i="37"/>
  <c r="AF78" i="37"/>
  <c r="AF62" i="37"/>
  <c r="AF63" i="37"/>
  <c r="AF59" i="37"/>
  <c r="AF56" i="37"/>
  <c r="AF61" i="37"/>
  <c r="AF54" i="37"/>
  <c r="AF58" i="37"/>
  <c r="AF51" i="37"/>
  <c r="AF49" i="37"/>
  <c r="AF57" i="37"/>
  <c r="AF50" i="37"/>
  <c r="AF53" i="37"/>
  <c r="AF55" i="37"/>
  <c r="AF60" i="37"/>
  <c r="AF52" i="37"/>
  <c r="Q40" i="37"/>
  <c r="Q84" i="37"/>
  <c r="Q80" i="37"/>
  <c r="Q85" i="37"/>
  <c r="Q81" i="37"/>
  <c r="Q88" i="37"/>
  <c r="Q86" i="37"/>
  <c r="Q82" i="37"/>
  <c r="Q83" i="37"/>
  <c r="Q76" i="37"/>
  <c r="Q77" i="37"/>
  <c r="Q78" i="37"/>
  <c r="Q79" i="37"/>
  <c r="Q62" i="37"/>
  <c r="Q63" i="37"/>
  <c r="Q59" i="37"/>
  <c r="Q60" i="37"/>
  <c r="Q61" i="37"/>
  <c r="Q57" i="37"/>
  <c r="Q64" i="37"/>
  <c r="Q53" i="37"/>
  <c r="Q54" i="37"/>
  <c r="Q58" i="37"/>
  <c r="Q55" i="37"/>
  <c r="Q51" i="37"/>
  <c r="Q56" i="37"/>
  <c r="Q50" i="37"/>
  <c r="Q52" i="37"/>
  <c r="Q49" i="37"/>
  <c r="AC40" i="37"/>
  <c r="AC88" i="37"/>
  <c r="AC86" i="37"/>
  <c r="AC82" i="37"/>
  <c r="AC83" i="37"/>
  <c r="AC84" i="37"/>
  <c r="AC80" i="37"/>
  <c r="AC85" i="37"/>
  <c r="AC81" i="37"/>
  <c r="AC78" i="37"/>
  <c r="AC79" i="37"/>
  <c r="AC76" i="37"/>
  <c r="AC77" i="37"/>
  <c r="AC64" i="37"/>
  <c r="AC61" i="37"/>
  <c r="AC57" i="37"/>
  <c r="AC62" i="37"/>
  <c r="AC58" i="37"/>
  <c r="AC63" i="37"/>
  <c r="AC59" i="37"/>
  <c r="AC60" i="37"/>
  <c r="AC55" i="37"/>
  <c r="AC51" i="37"/>
  <c r="AC56" i="37"/>
  <c r="AC52" i="37"/>
  <c r="AC53" i="37"/>
  <c r="AC54" i="37"/>
  <c r="AC50" i="37"/>
  <c r="AC49" i="37"/>
  <c r="W38" i="37"/>
  <c r="W75" i="37"/>
  <c r="W72" i="37"/>
  <c r="W73" i="37"/>
  <c r="W74" i="37"/>
  <c r="W70" i="37"/>
  <c r="W66" i="37"/>
  <c r="W68" i="37"/>
  <c r="X40" i="37"/>
  <c r="X84" i="37"/>
  <c r="X80" i="37"/>
  <c r="X85" i="37"/>
  <c r="X81" i="37"/>
  <c r="X88" i="37"/>
  <c r="X86" i="37"/>
  <c r="X82" i="37"/>
  <c r="X83" i="37"/>
  <c r="X76" i="37"/>
  <c r="X77" i="37"/>
  <c r="X78" i="37"/>
  <c r="X64" i="37"/>
  <c r="X62" i="37"/>
  <c r="X63" i="37"/>
  <c r="X59" i="37"/>
  <c r="X79" i="37"/>
  <c r="X56" i="37"/>
  <c r="X58" i="37"/>
  <c r="X60" i="37"/>
  <c r="X57" i="37"/>
  <c r="X54" i="37"/>
  <c r="X55" i="37"/>
  <c r="X49" i="37"/>
  <c r="X52" i="37"/>
  <c r="X50" i="37"/>
  <c r="X51" i="37"/>
  <c r="X61" i="37"/>
  <c r="X53" i="37"/>
  <c r="AG40" i="37"/>
  <c r="AG84" i="37"/>
  <c r="AG80" i="37"/>
  <c r="AG85" i="37"/>
  <c r="AG81" i="37"/>
  <c r="AG88" i="37"/>
  <c r="AG86" i="37"/>
  <c r="AG82" i="37"/>
  <c r="AG83" i="37"/>
  <c r="AG76" i="37"/>
  <c r="AG77" i="37"/>
  <c r="AG78" i="37"/>
  <c r="AG64" i="37"/>
  <c r="AG62" i="37"/>
  <c r="AG63" i="37"/>
  <c r="AG59" i="37"/>
  <c r="AG79" i="37"/>
  <c r="AG60" i="37"/>
  <c r="AG61" i="37"/>
  <c r="AG57" i="37"/>
  <c r="AG53" i="37"/>
  <c r="AG54" i="37"/>
  <c r="AG58" i="37"/>
  <c r="AG55" i="37"/>
  <c r="AG51" i="37"/>
  <c r="AG50" i="37"/>
  <c r="AG56" i="37"/>
  <c r="AG52" i="37"/>
  <c r="AG49" i="37"/>
  <c r="Y40" i="37"/>
  <c r="Y84" i="37"/>
  <c r="Y80" i="37"/>
  <c r="Y85" i="37"/>
  <c r="Y81" i="37"/>
  <c r="Y88" i="37"/>
  <c r="Y86" i="37"/>
  <c r="Y82" i="37"/>
  <c r="Y83" i="37"/>
  <c r="Y76" i="37"/>
  <c r="Y77" i="37"/>
  <c r="Y78" i="37"/>
  <c r="Y79" i="37"/>
  <c r="Y62" i="37"/>
  <c r="Y64" i="37"/>
  <c r="Y63" i="37"/>
  <c r="Y59" i="37"/>
  <c r="Y60" i="37"/>
  <c r="Y61" i="37"/>
  <c r="Y57" i="37"/>
  <c r="Y58" i="37"/>
  <c r="Y53" i="37"/>
  <c r="Y54" i="37"/>
  <c r="Y55" i="37"/>
  <c r="Y51" i="37"/>
  <c r="Y52" i="37"/>
  <c r="Y50" i="37"/>
  <c r="Y49" i="37"/>
  <c r="Y56" i="37"/>
  <c r="S38" i="37"/>
  <c r="S73" i="37"/>
  <c r="S74" i="37"/>
  <c r="S75" i="37"/>
  <c r="S72" i="37"/>
  <c r="S68" i="37"/>
  <c r="S70" i="37"/>
  <c r="S66" i="37"/>
  <c r="Y37" i="37"/>
  <c r="Y87" i="37"/>
  <c r="Y46" i="37"/>
  <c r="Y47" i="37"/>
  <c r="Y48" i="37"/>
  <c r="AA40" i="37"/>
  <c r="AA85" i="37"/>
  <c r="AA81" i="37"/>
  <c r="AA88" i="37"/>
  <c r="AA86" i="37"/>
  <c r="AA82" i="37"/>
  <c r="AA83" i="37"/>
  <c r="AA84" i="37"/>
  <c r="AA80" i="37"/>
  <c r="AA77" i="37"/>
  <c r="AA78" i="37"/>
  <c r="AA76" i="37"/>
  <c r="AA79" i="37"/>
  <c r="AA64" i="37"/>
  <c r="AA63" i="37"/>
  <c r="AA60" i="37"/>
  <c r="AA61" i="37"/>
  <c r="AA57" i="37"/>
  <c r="AA62" i="37"/>
  <c r="AA58" i="37"/>
  <c r="AA54" i="37"/>
  <c r="AA55" i="37"/>
  <c r="AA51" i="37"/>
  <c r="AA59" i="37"/>
  <c r="AA56" i="37"/>
  <c r="AA52" i="37"/>
  <c r="AA53" i="37"/>
  <c r="AA49" i="37"/>
  <c r="AA50" i="37"/>
  <c r="M40" i="37"/>
  <c r="M88" i="37"/>
  <c r="M86" i="37"/>
  <c r="M82" i="37"/>
  <c r="M83" i="37"/>
  <c r="M84" i="37"/>
  <c r="M80" i="37"/>
  <c r="M85" i="37"/>
  <c r="M81" i="37"/>
  <c r="M78" i="37"/>
  <c r="M79" i="37"/>
  <c r="M76" i="37"/>
  <c r="M77" i="37"/>
  <c r="M61" i="37"/>
  <c r="M57" i="37"/>
  <c r="M64" i="37"/>
  <c r="M62" i="37"/>
  <c r="M58" i="37"/>
  <c r="M63" i="37"/>
  <c r="M59" i="37"/>
  <c r="M60" i="37"/>
  <c r="M55" i="37"/>
  <c r="M51" i="37"/>
  <c r="M56" i="37"/>
  <c r="M52" i="37"/>
  <c r="M53" i="37"/>
  <c r="M54" i="37"/>
  <c r="M50" i="37"/>
  <c r="M49" i="37"/>
  <c r="K40" i="37"/>
  <c r="K85" i="37"/>
  <c r="K81" i="37"/>
  <c r="K88" i="37"/>
  <c r="K86" i="37"/>
  <c r="K82" i="37"/>
  <c r="K83" i="37"/>
  <c r="K84" i="37"/>
  <c r="K80" i="37"/>
  <c r="K77" i="37"/>
  <c r="K78" i="37"/>
  <c r="K79" i="37"/>
  <c r="K76" i="37"/>
  <c r="K63" i="37"/>
  <c r="K60" i="37"/>
  <c r="K61" i="37"/>
  <c r="K57" i="37"/>
  <c r="K62" i="37"/>
  <c r="K58" i="37"/>
  <c r="K54" i="37"/>
  <c r="K64" i="37"/>
  <c r="K55" i="37"/>
  <c r="K51" i="37"/>
  <c r="K59" i="37"/>
  <c r="K56" i="37"/>
  <c r="K52" i="37"/>
  <c r="K49" i="37"/>
  <c r="K53" i="37"/>
  <c r="K50" i="37"/>
  <c r="J40" i="37"/>
  <c r="J85" i="37"/>
  <c r="J81" i="37"/>
  <c r="J88" i="37"/>
  <c r="J86" i="37"/>
  <c r="J82" i="37"/>
  <c r="J83" i="37"/>
  <c r="J77" i="37"/>
  <c r="J84" i="37"/>
  <c r="J78" i="37"/>
  <c r="J64" i="37"/>
  <c r="J80" i="37"/>
  <c r="J79" i="37"/>
  <c r="J63" i="37"/>
  <c r="J76" i="37"/>
  <c r="J60" i="37"/>
  <c r="J57" i="37"/>
  <c r="J55" i="37"/>
  <c r="J51" i="37"/>
  <c r="J62" i="37"/>
  <c r="J59" i="37"/>
  <c r="J61" i="37"/>
  <c r="J52" i="37"/>
  <c r="J50" i="37"/>
  <c r="J58" i="37"/>
  <c r="J54" i="37"/>
  <c r="J56" i="37"/>
  <c r="J53" i="37"/>
  <c r="J49" i="37"/>
  <c r="AA37" i="37"/>
  <c r="AA87" i="37"/>
  <c r="AA47" i="37"/>
  <c r="AA48" i="37"/>
  <c r="AA46" i="37"/>
  <c r="V37" i="37"/>
  <c r="V87" i="37"/>
  <c r="V48" i="37"/>
  <c r="V46" i="37"/>
  <c r="V47" i="37"/>
  <c r="V38" i="37"/>
  <c r="V75" i="37"/>
  <c r="V72" i="37"/>
  <c r="V73" i="37"/>
  <c r="V70" i="37"/>
  <c r="V66" i="37"/>
  <c r="V68" i="37"/>
  <c r="V74" i="37"/>
  <c r="U37" i="37"/>
  <c r="U87" i="37"/>
  <c r="U48" i="37"/>
  <c r="U46" i="37"/>
  <c r="U47" i="37"/>
  <c r="S40" i="37"/>
  <c r="S85" i="37"/>
  <c r="S81" i="37"/>
  <c r="S88" i="37"/>
  <c r="S86" i="37"/>
  <c r="S82" i="37"/>
  <c r="S83" i="37"/>
  <c r="S84" i="37"/>
  <c r="S80" i="37"/>
  <c r="S77" i="37"/>
  <c r="S78" i="37"/>
  <c r="S79" i="37"/>
  <c r="S76" i="37"/>
  <c r="S63" i="37"/>
  <c r="S60" i="37"/>
  <c r="S61" i="37"/>
  <c r="S57" i="37"/>
  <c r="S64" i="37"/>
  <c r="S62" i="37"/>
  <c r="S58" i="37"/>
  <c r="S59" i="37"/>
  <c r="S54" i="37"/>
  <c r="S55" i="37"/>
  <c r="S51" i="37"/>
  <c r="S56" i="37"/>
  <c r="S52" i="37"/>
  <c r="S53" i="37"/>
  <c r="S49" i="37"/>
  <c r="S50" i="37"/>
  <c r="S37" i="37"/>
  <c r="S87" i="37"/>
  <c r="S47" i="37"/>
  <c r="S48" i="37"/>
  <c r="S46" i="37"/>
  <c r="R38" i="37"/>
  <c r="R73" i="37"/>
  <c r="R74" i="37"/>
  <c r="R68" i="37"/>
  <c r="R72" i="37"/>
  <c r="R75" i="37"/>
  <c r="R70" i="37"/>
  <c r="R66" i="37"/>
  <c r="AH40" i="37"/>
  <c r="AH85" i="37"/>
  <c r="AH81" i="37"/>
  <c r="AH88" i="37"/>
  <c r="AH86" i="37"/>
  <c r="AH82" i="37"/>
  <c r="AH83" i="37"/>
  <c r="AH79" i="37"/>
  <c r="AH77" i="37"/>
  <c r="AH80" i="37"/>
  <c r="AH78" i="37"/>
  <c r="AH84" i="37"/>
  <c r="AH76" i="37"/>
  <c r="AH64" i="37"/>
  <c r="AH63" i="37"/>
  <c r="AH60" i="37"/>
  <c r="AH59" i="37"/>
  <c r="AH61" i="37"/>
  <c r="AH58" i="37"/>
  <c r="AH55" i="37"/>
  <c r="AH51" i="37"/>
  <c r="AH57" i="37"/>
  <c r="AH50" i="37"/>
  <c r="AH62" i="37"/>
  <c r="AH53" i="37"/>
  <c r="AH56" i="37"/>
  <c r="AH52" i="37"/>
  <c r="AH49" i="37"/>
  <c r="AH54" i="37"/>
  <c r="AE40" i="37"/>
  <c r="AE83" i="37"/>
  <c r="AE84" i="37"/>
  <c r="AE80" i="37"/>
  <c r="AE85" i="37"/>
  <c r="AE81" i="37"/>
  <c r="AE88" i="37"/>
  <c r="AE86" i="37"/>
  <c r="AE82" i="37"/>
  <c r="AE79" i="37"/>
  <c r="AE76" i="37"/>
  <c r="AE77" i="37"/>
  <c r="AE78" i="37"/>
  <c r="AE64" i="37"/>
  <c r="AE62" i="37"/>
  <c r="AE58" i="37"/>
  <c r="AE63" i="37"/>
  <c r="AE59" i="37"/>
  <c r="AE60" i="37"/>
  <c r="AE57" i="37"/>
  <c r="AE56" i="37"/>
  <c r="AE52" i="37"/>
  <c r="AE53" i="37"/>
  <c r="AE61" i="37"/>
  <c r="AE54" i="37"/>
  <c r="AE51" i="37"/>
  <c r="AE49" i="37"/>
  <c r="AE50" i="37"/>
  <c r="AE55" i="37"/>
  <c r="T40" i="37"/>
  <c r="T88" i="37"/>
  <c r="T86" i="37"/>
  <c r="T82" i="37"/>
  <c r="T83" i="37"/>
  <c r="T84" i="37"/>
  <c r="T80" i="37"/>
  <c r="T85" i="37"/>
  <c r="T78" i="37"/>
  <c r="T81" i="37"/>
  <c r="T79" i="37"/>
  <c r="T77" i="37"/>
  <c r="T76" i="37"/>
  <c r="T61" i="37"/>
  <c r="T57" i="37"/>
  <c r="T64" i="37"/>
  <c r="T63" i="37"/>
  <c r="T62" i="37"/>
  <c r="T58" i="37"/>
  <c r="T56" i="37"/>
  <c r="T52" i="37"/>
  <c r="T60" i="37"/>
  <c r="T53" i="37"/>
  <c r="T59" i="37"/>
  <c r="T55" i="37"/>
  <c r="T49" i="37"/>
  <c r="T54" i="37"/>
  <c r="T50" i="37"/>
  <c r="T51" i="37"/>
  <c r="Y38" i="37"/>
  <c r="Y72" i="37"/>
  <c r="Y73" i="37"/>
  <c r="Y74" i="37"/>
  <c r="Y75" i="37"/>
  <c r="Y68" i="37"/>
  <c r="Y70" i="37"/>
  <c r="Y66" i="37"/>
  <c r="AB40" i="37"/>
  <c r="AB88" i="37"/>
  <c r="AB86" i="37"/>
  <c r="AB82" i="37"/>
  <c r="AB83" i="37"/>
  <c r="AB84" i="37"/>
  <c r="AB80" i="37"/>
  <c r="AB78" i="37"/>
  <c r="AB81" i="37"/>
  <c r="AB79" i="37"/>
  <c r="AB77" i="37"/>
  <c r="AB76" i="37"/>
  <c r="AB85" i="37"/>
  <c r="AB61" i="37"/>
  <c r="AB57" i="37"/>
  <c r="AB62" i="37"/>
  <c r="AB60" i="37"/>
  <c r="AB59" i="37"/>
  <c r="AB56" i="37"/>
  <c r="AB52" i="37"/>
  <c r="AB58" i="37"/>
  <c r="AB64" i="37"/>
  <c r="AB54" i="37"/>
  <c r="AB63" i="37"/>
  <c r="AB51" i="37"/>
  <c r="AB53" i="37"/>
  <c r="AB49" i="37"/>
  <c r="AB50" i="37"/>
  <c r="AB55" i="37"/>
  <c r="T38" i="37"/>
  <c r="T74" i="37"/>
  <c r="T75" i="37"/>
  <c r="T73" i="37"/>
  <c r="T72" i="37"/>
  <c r="T70" i="37"/>
  <c r="T66" i="37"/>
  <c r="T68" i="37"/>
  <c r="AD40" i="37"/>
  <c r="AD83" i="37"/>
  <c r="AD84" i="37"/>
  <c r="AD80" i="37"/>
  <c r="AD85" i="37"/>
  <c r="AD81" i="37"/>
  <c r="AD82" i="37"/>
  <c r="AD79" i="37"/>
  <c r="AD76" i="37"/>
  <c r="AD88" i="37"/>
  <c r="AD86" i="37"/>
  <c r="AD77" i="37"/>
  <c r="AD78" i="37"/>
  <c r="AD62" i="37"/>
  <c r="AD58" i="37"/>
  <c r="AD64" i="37"/>
  <c r="AD57" i="37"/>
  <c r="AD59" i="37"/>
  <c r="AD56" i="37"/>
  <c r="AD53" i="37"/>
  <c r="AD61" i="37"/>
  <c r="AD54" i="37"/>
  <c r="AD51" i="37"/>
  <c r="AD49" i="37"/>
  <c r="AD63" i="37"/>
  <c r="AD50" i="37"/>
  <c r="AD55" i="37"/>
  <c r="AD60" i="37"/>
  <c r="AD52" i="37"/>
  <c r="P40" i="37"/>
  <c r="P84" i="37"/>
  <c r="P80" i="37"/>
  <c r="P85" i="37"/>
  <c r="P81" i="37"/>
  <c r="P88" i="37"/>
  <c r="P86" i="37"/>
  <c r="P82" i="37"/>
  <c r="P76" i="37"/>
  <c r="P83" i="37"/>
  <c r="P77" i="37"/>
  <c r="P79" i="37"/>
  <c r="P78" i="37"/>
  <c r="P64" i="37"/>
  <c r="P62" i="37"/>
  <c r="P63" i="37"/>
  <c r="P59" i="37"/>
  <c r="P61" i="37"/>
  <c r="P54" i="37"/>
  <c r="P58" i="37"/>
  <c r="P60" i="37"/>
  <c r="P51" i="37"/>
  <c r="P49" i="37"/>
  <c r="P56" i="37"/>
  <c r="P50" i="37"/>
  <c r="P57" i="37"/>
  <c r="P53" i="37"/>
  <c r="P55" i="37"/>
  <c r="P52" i="37"/>
  <c r="AA38" i="37"/>
  <c r="AA73" i="37"/>
  <c r="AA74" i="37"/>
  <c r="AA75" i="37"/>
  <c r="AA72" i="37"/>
  <c r="AA68" i="37"/>
  <c r="AA70" i="37"/>
  <c r="AA66" i="37"/>
  <c r="U38" i="37"/>
  <c r="U74" i="37"/>
  <c r="U75" i="37"/>
  <c r="U72" i="37"/>
  <c r="U73" i="37"/>
  <c r="U70" i="37"/>
  <c r="U66" i="37"/>
  <c r="U68" i="37"/>
  <c r="W40" i="37"/>
  <c r="W83" i="37"/>
  <c r="W84" i="37"/>
  <c r="W80" i="37"/>
  <c r="W85" i="37"/>
  <c r="W81" i="37"/>
  <c r="W88" i="37"/>
  <c r="W86" i="37"/>
  <c r="W82" i="37"/>
  <c r="W79" i="37"/>
  <c r="W76" i="37"/>
  <c r="W77" i="37"/>
  <c r="W78" i="37"/>
  <c r="W64" i="37"/>
  <c r="W62" i="37"/>
  <c r="W58" i="37"/>
  <c r="W63" i="37"/>
  <c r="W59" i="37"/>
  <c r="W60" i="37"/>
  <c r="W61" i="37"/>
  <c r="W56" i="37"/>
  <c r="W52" i="37"/>
  <c r="W53" i="37"/>
  <c r="W57" i="37"/>
  <c r="W54" i="37"/>
  <c r="W55" i="37"/>
  <c r="W49" i="37"/>
  <c r="W51" i="37"/>
  <c r="W50" i="37"/>
  <c r="R40" i="37"/>
  <c r="R85" i="37"/>
  <c r="R81" i="37"/>
  <c r="R88" i="37"/>
  <c r="R86" i="37"/>
  <c r="R82" i="37"/>
  <c r="R83" i="37"/>
  <c r="R84" i="37"/>
  <c r="R77" i="37"/>
  <c r="R78" i="37"/>
  <c r="R80" i="37"/>
  <c r="R79" i="37"/>
  <c r="R64" i="37"/>
  <c r="R63" i="37"/>
  <c r="R76" i="37"/>
  <c r="R60" i="37"/>
  <c r="R59" i="37"/>
  <c r="R61" i="37"/>
  <c r="R62" i="37"/>
  <c r="R58" i="37"/>
  <c r="R55" i="37"/>
  <c r="R51" i="37"/>
  <c r="R56" i="37"/>
  <c r="R50" i="37"/>
  <c r="R57" i="37"/>
  <c r="R53" i="37"/>
  <c r="R52" i="37"/>
  <c r="R49" i="37"/>
  <c r="R54" i="37"/>
  <c r="O40" i="37"/>
  <c r="O83" i="37"/>
  <c r="O84" i="37"/>
  <c r="O80" i="37"/>
  <c r="O85" i="37"/>
  <c r="O81" i="37"/>
  <c r="O88" i="37"/>
  <c r="O86" i="37"/>
  <c r="O82" i="37"/>
  <c r="O79" i="37"/>
  <c r="O76" i="37"/>
  <c r="O77" i="37"/>
  <c r="O78" i="37"/>
  <c r="O64" i="37"/>
  <c r="O62" i="37"/>
  <c r="O58" i="37"/>
  <c r="O63" i="37"/>
  <c r="O59" i="37"/>
  <c r="O60" i="37"/>
  <c r="O57" i="37"/>
  <c r="O56" i="37"/>
  <c r="O52" i="37"/>
  <c r="O53" i="37"/>
  <c r="O61" i="37"/>
  <c r="O54" i="37"/>
  <c r="O51" i="37"/>
  <c r="O49" i="37"/>
  <c r="O55" i="37"/>
  <c r="O50" i="37"/>
  <c r="Z37" i="37"/>
  <c r="Z87" i="37"/>
  <c r="Z46" i="37"/>
  <c r="Z47" i="37"/>
  <c r="Z48" i="37"/>
  <c r="AI40" i="37"/>
  <c r="AI85" i="37"/>
  <c r="AI81" i="37"/>
  <c r="AI88" i="37"/>
  <c r="AI86" i="37"/>
  <c r="AI82" i="37"/>
  <c r="AI83" i="37"/>
  <c r="AI84" i="37"/>
  <c r="AI80" i="37"/>
  <c r="AI77" i="37"/>
  <c r="AI78" i="37"/>
  <c r="AI79" i="37"/>
  <c r="AI76" i="37"/>
  <c r="AI64" i="37"/>
  <c r="AI63" i="37"/>
  <c r="AI60" i="37"/>
  <c r="AI61" i="37"/>
  <c r="AI57" i="37"/>
  <c r="AI62" i="37"/>
  <c r="AI58" i="37"/>
  <c r="AI59" i="37"/>
  <c r="AI54" i="37"/>
  <c r="AI55" i="37"/>
  <c r="AI51" i="37"/>
  <c r="AI56" i="37"/>
  <c r="AI52" i="37"/>
  <c r="AI53" i="37"/>
  <c r="AI49" i="37"/>
  <c r="AI50" i="37"/>
  <c r="U40" i="37"/>
  <c r="U88" i="37"/>
  <c r="U86" i="37"/>
  <c r="U82" i="37"/>
  <c r="U83" i="37"/>
  <c r="U84" i="37"/>
  <c r="U80" i="37"/>
  <c r="U85" i="37"/>
  <c r="U81" i="37"/>
  <c r="U78" i="37"/>
  <c r="U79" i="37"/>
  <c r="U76" i="37"/>
  <c r="U77" i="37"/>
  <c r="U61" i="37"/>
  <c r="U57" i="37"/>
  <c r="U64" i="37"/>
  <c r="U62" i="37"/>
  <c r="U58" i="37"/>
  <c r="U63" i="37"/>
  <c r="U59" i="37"/>
  <c r="U55" i="37"/>
  <c r="U51" i="37"/>
  <c r="U56" i="37"/>
  <c r="U52" i="37"/>
  <c r="U60" i="37"/>
  <c r="U53" i="37"/>
  <c r="U54" i="37"/>
  <c r="U49" i="37"/>
  <c r="U50" i="37"/>
  <c r="X37" i="37"/>
  <c r="X87" i="37"/>
  <c r="X46" i="37"/>
  <c r="X47" i="37"/>
  <c r="X48" i="37"/>
  <c r="N40" i="37"/>
  <c r="N83" i="37"/>
  <c r="N84" i="37"/>
  <c r="N80" i="37"/>
  <c r="N85" i="37"/>
  <c r="N81" i="37"/>
  <c r="N88" i="37"/>
  <c r="N86" i="37"/>
  <c r="N79" i="37"/>
  <c r="N82" i="37"/>
  <c r="N76" i="37"/>
  <c r="N78" i="37"/>
  <c r="N77" i="37"/>
  <c r="N64" i="37"/>
  <c r="N62" i="37"/>
  <c r="N58" i="37"/>
  <c r="N57" i="37"/>
  <c r="N63" i="37"/>
  <c r="N59" i="37"/>
  <c r="N53" i="37"/>
  <c r="N61" i="37"/>
  <c r="N54" i="37"/>
  <c r="N60" i="37"/>
  <c r="N51" i="37"/>
  <c r="N49" i="37"/>
  <c r="N56" i="37"/>
  <c r="N50" i="37"/>
  <c r="N55" i="37"/>
  <c r="N52" i="37"/>
  <c r="Z38" i="37"/>
  <c r="Z73" i="37"/>
  <c r="Z74" i="37"/>
  <c r="Z72" i="37"/>
  <c r="Z68" i="37"/>
  <c r="Z75" i="37"/>
  <c r="Z66" i="37"/>
  <c r="Z70" i="37"/>
  <c r="L40" i="37"/>
  <c r="L88" i="37"/>
  <c r="L86" i="37"/>
  <c r="L82" i="37"/>
  <c r="L83" i="37"/>
  <c r="L84" i="37"/>
  <c r="L80" i="37"/>
  <c r="L85" i="37"/>
  <c r="L78" i="37"/>
  <c r="L79" i="37"/>
  <c r="L81" i="37"/>
  <c r="L76" i="37"/>
  <c r="L61" i="37"/>
  <c r="L57" i="37"/>
  <c r="L64" i="37"/>
  <c r="L77" i="37"/>
  <c r="L60" i="37"/>
  <c r="L63" i="37"/>
  <c r="L59" i="37"/>
  <c r="L62" i="37"/>
  <c r="L56" i="37"/>
  <c r="L52" i="37"/>
  <c r="L58" i="37"/>
  <c r="L54" i="37"/>
  <c r="L51" i="37"/>
  <c r="L53" i="37"/>
  <c r="L49" i="37"/>
  <c r="L50" i="37"/>
  <c r="L55" i="37"/>
  <c r="I40" i="37"/>
  <c r="I84" i="37"/>
  <c r="I80" i="37"/>
  <c r="I85" i="37"/>
  <c r="I81" i="37"/>
  <c r="I88" i="37"/>
  <c r="I86" i="37"/>
  <c r="I82" i="37"/>
  <c r="I83" i="37"/>
  <c r="I76" i="37"/>
  <c r="I77" i="37"/>
  <c r="I78" i="37"/>
  <c r="I79" i="37"/>
  <c r="I62" i="37"/>
  <c r="I63" i="37"/>
  <c r="I59" i="37"/>
  <c r="I60" i="37"/>
  <c r="I64" i="37"/>
  <c r="I61" i="37"/>
  <c r="I57" i="37"/>
  <c r="I58" i="37"/>
  <c r="I53" i="37"/>
  <c r="I54" i="37"/>
  <c r="I55" i="37"/>
  <c r="I51" i="37"/>
  <c r="I52" i="37"/>
  <c r="I50" i="37"/>
  <c r="I56" i="37"/>
  <c r="I49" i="37"/>
  <c r="Z40" i="37"/>
  <c r="Z85" i="37"/>
  <c r="Z81" i="37"/>
  <c r="Z88" i="37"/>
  <c r="Z86" i="37"/>
  <c r="Z82" i="37"/>
  <c r="Z83" i="37"/>
  <c r="Z79" i="37"/>
  <c r="Z84" i="37"/>
  <c r="Z77" i="37"/>
  <c r="Z80" i="37"/>
  <c r="Z78" i="37"/>
  <c r="Z64" i="37"/>
  <c r="Z76" i="37"/>
  <c r="Z63" i="37"/>
  <c r="Z60" i="37"/>
  <c r="Z62" i="37"/>
  <c r="Z57" i="37"/>
  <c r="Z55" i="37"/>
  <c r="Z51" i="37"/>
  <c r="Z59" i="37"/>
  <c r="Z52" i="37"/>
  <c r="Z50" i="37"/>
  <c r="Z58" i="37"/>
  <c r="Z54" i="37"/>
  <c r="Z61" i="37"/>
  <c r="Z56" i="37"/>
  <c r="Z53" i="37"/>
  <c r="Z49" i="37"/>
  <c r="T37" i="37"/>
  <c r="T87" i="37"/>
  <c r="T47" i="37"/>
  <c r="T48" i="37"/>
  <c r="T46" i="37"/>
  <c r="L37" i="37"/>
  <c r="L87" i="37"/>
  <c r="L47" i="37"/>
  <c r="L48" i="37"/>
  <c r="L46" i="37"/>
  <c r="G71" i="36"/>
  <c r="H71" i="36" s="1"/>
  <c r="G73" i="36"/>
  <c r="H73" i="36" s="1"/>
  <c r="G79" i="36"/>
  <c r="H79" i="36" s="1"/>
  <c r="G69" i="36"/>
  <c r="H69" i="36" s="1"/>
  <c r="G66" i="36"/>
  <c r="H66" i="36" s="1"/>
  <c r="G74" i="36"/>
  <c r="H74" i="36" s="1"/>
  <c r="G70" i="36"/>
  <c r="H70" i="36" s="1"/>
  <c r="G80" i="36"/>
  <c r="H80" i="36" s="1"/>
  <c r="G75" i="36"/>
  <c r="H75" i="36" s="1"/>
  <c r="G67" i="36"/>
  <c r="H67" i="36" s="1"/>
  <c r="G78" i="36"/>
  <c r="H78" i="36" s="1"/>
  <c r="G76" i="36"/>
  <c r="H76" i="36" s="1"/>
  <c r="G68" i="36"/>
  <c r="H68" i="36" s="1"/>
  <c r="G77" i="36"/>
  <c r="H77" i="36" s="1"/>
  <c r="AD75" i="36"/>
  <c r="AE75" i="36" s="1"/>
  <c r="L66" i="28"/>
  <c r="Q6" i="28"/>
  <c r="Q69" i="28"/>
  <c r="L68" i="28"/>
  <c r="L70" i="28"/>
  <c r="AD72" i="36"/>
  <c r="AD66" i="36"/>
  <c r="AD73" i="36"/>
  <c r="AD69" i="36"/>
  <c r="S25" i="37"/>
  <c r="O75" i="36"/>
  <c r="P75" i="36" s="1"/>
  <c r="I12" i="37" s="1"/>
  <c r="I97" i="37" s="1"/>
  <c r="AD74" i="36"/>
  <c r="AD68" i="36"/>
  <c r="AD70" i="36"/>
  <c r="O60" i="36"/>
  <c r="P60" i="36" s="1"/>
  <c r="X12" i="37" s="1"/>
  <c r="X97" i="37" s="1"/>
  <c r="AD71" i="36"/>
  <c r="U27" i="37"/>
  <c r="Y22" i="36"/>
  <c r="AE22" i="36" s="1"/>
  <c r="AF22" i="36" s="1"/>
  <c r="BJ13" i="37" s="1"/>
  <c r="BJ98" i="37" s="1"/>
  <c r="Y71" i="36"/>
  <c r="O67" i="36"/>
  <c r="P67" i="36" s="1"/>
  <c r="Q12" i="37" s="1"/>
  <c r="Q97" i="37" s="1"/>
  <c r="O69" i="36"/>
  <c r="P69" i="36" s="1"/>
  <c r="O12" i="37" s="1"/>
  <c r="O97" i="37" s="1"/>
  <c r="O70" i="36"/>
  <c r="P70" i="36" s="1"/>
  <c r="N12" i="37" s="1"/>
  <c r="N97" i="37" s="1"/>
  <c r="O71" i="36"/>
  <c r="P71" i="36" s="1"/>
  <c r="M12" i="37" s="1"/>
  <c r="M97" i="37" s="1"/>
  <c r="O68" i="36"/>
  <c r="P68" i="36" s="1"/>
  <c r="P12" i="37" s="1"/>
  <c r="P97" i="37" s="1"/>
  <c r="O74" i="36"/>
  <c r="P74" i="36" s="1"/>
  <c r="J12" i="37" s="1"/>
  <c r="J97" i="37" s="1"/>
  <c r="O72" i="36"/>
  <c r="P72" i="36" s="1"/>
  <c r="L12" i="37" s="1"/>
  <c r="L97" i="37" s="1"/>
  <c r="O73" i="36"/>
  <c r="P73" i="36" s="1"/>
  <c r="K12" i="37" s="1"/>
  <c r="K97" i="37" s="1"/>
  <c r="AF44" i="36"/>
  <c r="AN13" i="37" s="1"/>
  <c r="AN98" i="37" s="1"/>
  <c r="G36" i="29"/>
  <c r="I36" i="29" s="1"/>
  <c r="K36" i="29" s="1"/>
  <c r="Y49" i="36"/>
  <c r="AE49" i="36" s="1"/>
  <c r="Y33" i="36"/>
  <c r="AE33" i="36" s="1"/>
  <c r="Y58" i="36"/>
  <c r="AE58" i="36" s="1"/>
  <c r="Y38" i="36"/>
  <c r="AE38" i="36" s="1"/>
  <c r="L72" i="28"/>
  <c r="G40" i="29"/>
  <c r="I40" i="29" s="1"/>
  <c r="K40" i="29" s="1"/>
  <c r="Y72" i="36"/>
  <c r="Y62" i="36"/>
  <c r="AE62" i="36" s="1"/>
  <c r="G44" i="29"/>
  <c r="I44" i="29" s="1"/>
  <c r="K44" i="29" s="1"/>
  <c r="L44" i="29" s="1"/>
  <c r="Y54" i="36"/>
  <c r="AE54" i="36" s="1"/>
  <c r="Y43" i="36"/>
  <c r="AE43" i="36" s="1"/>
  <c r="Y48" i="36"/>
  <c r="AE48" i="36" s="1"/>
  <c r="G48" i="29"/>
  <c r="I48" i="29" s="1"/>
  <c r="K48" i="29" s="1"/>
  <c r="L48" i="29" s="1"/>
  <c r="Y30" i="36"/>
  <c r="AE30" i="36" s="1"/>
  <c r="Y50" i="36"/>
  <c r="AE50" i="36" s="1"/>
  <c r="Y65" i="36"/>
  <c r="AE65" i="36" s="1"/>
  <c r="Y34" i="36"/>
  <c r="AE34" i="36" s="1"/>
  <c r="Y55" i="36"/>
  <c r="AE55" i="36" s="1"/>
  <c r="G52" i="29"/>
  <c r="Y28" i="36"/>
  <c r="AE28" i="36" s="1"/>
  <c r="Y64" i="36"/>
  <c r="AE64" i="36" s="1"/>
  <c r="Y66" i="36"/>
  <c r="Y26" i="36"/>
  <c r="AE26" i="36" s="1"/>
  <c r="Y51" i="36"/>
  <c r="AE51" i="36" s="1"/>
  <c r="AE23" i="36"/>
  <c r="Y41" i="36"/>
  <c r="AE41" i="36" s="1"/>
  <c r="Y60" i="36"/>
  <c r="AE60" i="36" s="1"/>
  <c r="Q57" i="28"/>
  <c r="X21" i="37" s="1"/>
  <c r="Y24" i="36"/>
  <c r="AE24" i="36" s="1"/>
  <c r="Y40" i="36"/>
  <c r="AE40" i="36" s="1"/>
  <c r="Y52" i="36"/>
  <c r="AE52" i="36" s="1"/>
  <c r="Y47" i="36"/>
  <c r="AE47" i="36" s="1"/>
  <c r="Y61" i="36"/>
  <c r="AE61" i="36" s="1"/>
  <c r="Y29" i="36"/>
  <c r="AE29" i="36" s="1"/>
  <c r="Y73" i="36"/>
  <c r="Y42" i="36"/>
  <c r="AE42" i="36" s="1"/>
  <c r="Y31" i="36"/>
  <c r="AE31" i="36" s="1"/>
  <c r="Y57" i="36"/>
  <c r="AE57" i="36" s="1"/>
  <c r="Y35" i="36"/>
  <c r="AE35" i="36" s="1"/>
  <c r="Y25" i="36"/>
  <c r="AE25" i="36" s="1"/>
  <c r="Y46" i="36"/>
  <c r="AE46" i="36" s="1"/>
  <c r="Y69" i="36"/>
  <c r="Y45" i="36"/>
  <c r="AE45" i="36" s="1"/>
  <c r="Y27" i="36"/>
  <c r="AE27" i="36" s="1"/>
  <c r="Y39" i="36"/>
  <c r="AE39" i="36" s="1"/>
  <c r="Y32" i="36"/>
  <c r="AE32" i="36" s="1"/>
  <c r="Y74" i="36"/>
  <c r="Y53" i="36"/>
  <c r="AE53" i="36" s="1"/>
  <c r="Y36" i="36"/>
  <c r="AE36" i="36" s="1"/>
  <c r="Y70" i="36"/>
  <c r="G20" i="29"/>
  <c r="I20" i="29" s="1"/>
  <c r="K20" i="29" s="1"/>
  <c r="AE21" i="36"/>
  <c r="Y56" i="36"/>
  <c r="AE56" i="36" s="1"/>
  <c r="Y63" i="36"/>
  <c r="AE63" i="36" s="1"/>
  <c r="Y59" i="36"/>
  <c r="AE59" i="36" s="1"/>
  <c r="G24" i="29"/>
  <c r="I24" i="29" s="1"/>
  <c r="K24" i="29" s="1"/>
  <c r="L24" i="29" s="1"/>
  <c r="Y68" i="36"/>
  <c r="G32" i="29"/>
  <c r="I32" i="29" s="1"/>
  <c r="K32" i="29" s="1"/>
  <c r="Y37" i="36"/>
  <c r="AE37" i="36" s="1"/>
  <c r="Y67" i="36"/>
  <c r="AE67" i="36" s="1"/>
  <c r="L9" i="29"/>
  <c r="L12" i="29"/>
  <c r="L15" i="29"/>
  <c r="L18" i="29"/>
  <c r="L5" i="29"/>
  <c r="L8" i="29"/>
  <c r="L6" i="29"/>
  <c r="L11" i="29"/>
  <c r="L14" i="29"/>
  <c r="L17" i="29"/>
  <c r="L40" i="29"/>
  <c r="L36" i="29"/>
  <c r="L32" i="29"/>
  <c r="L28" i="29"/>
  <c r="L20" i="29"/>
  <c r="L7" i="29"/>
  <c r="L10" i="29"/>
  <c r="L13" i="29"/>
  <c r="L51" i="29"/>
  <c r="L16" i="29"/>
  <c r="L19" i="29"/>
  <c r="I67" i="29"/>
  <c r="K67" i="29" s="1"/>
  <c r="L67" i="29" s="1"/>
  <c r="I62" i="29"/>
  <c r="K62" i="29" s="1"/>
  <c r="L62" i="29" s="1"/>
  <c r="I57" i="29"/>
  <c r="K57" i="29" s="1"/>
  <c r="L57" i="29" s="1"/>
  <c r="I52" i="29"/>
  <c r="K52" i="29" s="1"/>
  <c r="L52" i="29" s="1"/>
  <c r="I68" i="29"/>
  <c r="K68" i="29" s="1"/>
  <c r="L68" i="29" s="1"/>
  <c r="I63" i="29"/>
  <c r="K63" i="29" s="1"/>
  <c r="L63" i="29" s="1"/>
  <c r="I58" i="29"/>
  <c r="K58" i="29" s="1"/>
  <c r="L58" i="29" s="1"/>
  <c r="G21" i="29"/>
  <c r="I21" i="29" s="1"/>
  <c r="K21" i="29" s="1"/>
  <c r="L21" i="29" s="1"/>
  <c r="G25" i="29"/>
  <c r="I25" i="29" s="1"/>
  <c r="K25" i="29" s="1"/>
  <c r="L25" i="29" s="1"/>
  <c r="G29" i="29"/>
  <c r="I29" i="29" s="1"/>
  <c r="K29" i="29" s="1"/>
  <c r="L29" i="29" s="1"/>
  <c r="G33" i="29"/>
  <c r="I33" i="29" s="1"/>
  <c r="K33" i="29" s="1"/>
  <c r="L33" i="29" s="1"/>
  <c r="G37" i="29"/>
  <c r="I37" i="29" s="1"/>
  <c r="K37" i="29" s="1"/>
  <c r="L37" i="29" s="1"/>
  <c r="G41" i="29"/>
  <c r="I41" i="29" s="1"/>
  <c r="K41" i="29" s="1"/>
  <c r="L41" i="29" s="1"/>
  <c r="G45" i="29"/>
  <c r="I45" i="29" s="1"/>
  <c r="K45" i="29" s="1"/>
  <c r="L45" i="29" s="1"/>
  <c r="G49" i="29"/>
  <c r="I49" i="29" s="1"/>
  <c r="K49" i="29" s="1"/>
  <c r="L49" i="29" s="1"/>
  <c r="I53" i="29"/>
  <c r="K53" i="29" s="1"/>
  <c r="L53" i="29" s="1"/>
  <c r="I69" i="29"/>
  <c r="K69" i="29" s="1"/>
  <c r="L69" i="29" s="1"/>
  <c r="I64" i="29"/>
  <c r="K64" i="29" s="1"/>
  <c r="L64" i="29" s="1"/>
  <c r="I59" i="29"/>
  <c r="K59" i="29" s="1"/>
  <c r="L59" i="29" s="1"/>
  <c r="I54" i="29"/>
  <c r="K54" i="29" s="1"/>
  <c r="L54" i="29" s="1"/>
  <c r="I70" i="29"/>
  <c r="K70" i="29" s="1"/>
  <c r="L70" i="29" s="1"/>
  <c r="G22" i="29"/>
  <c r="I22" i="29" s="1"/>
  <c r="K22" i="29" s="1"/>
  <c r="L22" i="29" s="1"/>
  <c r="G26" i="29"/>
  <c r="I26" i="29" s="1"/>
  <c r="K26" i="29" s="1"/>
  <c r="L26" i="29" s="1"/>
  <c r="G30" i="29"/>
  <c r="I30" i="29" s="1"/>
  <c r="K30" i="29" s="1"/>
  <c r="L30" i="29" s="1"/>
  <c r="G34" i="29"/>
  <c r="I34" i="29" s="1"/>
  <c r="K34" i="29" s="1"/>
  <c r="L34" i="29" s="1"/>
  <c r="G38" i="29"/>
  <c r="I38" i="29" s="1"/>
  <c r="K38" i="29" s="1"/>
  <c r="L38" i="29" s="1"/>
  <c r="G42" i="29"/>
  <c r="I42" i="29" s="1"/>
  <c r="K42" i="29" s="1"/>
  <c r="L42" i="29" s="1"/>
  <c r="G46" i="29"/>
  <c r="I46" i="29" s="1"/>
  <c r="K46" i="29" s="1"/>
  <c r="L46" i="29" s="1"/>
  <c r="G50" i="29"/>
  <c r="I50" i="29" s="1"/>
  <c r="K50" i="29" s="1"/>
  <c r="L50" i="29" s="1"/>
  <c r="I65" i="29"/>
  <c r="K65" i="29" s="1"/>
  <c r="L65" i="29" s="1"/>
  <c r="I60" i="29"/>
  <c r="K60" i="29" s="1"/>
  <c r="L60" i="29" s="1"/>
  <c r="I55" i="29"/>
  <c r="K55" i="29" s="1"/>
  <c r="L55" i="29" s="1"/>
  <c r="I71" i="29"/>
  <c r="K71" i="29" s="1"/>
  <c r="L71" i="29" s="1"/>
  <c r="I66" i="29"/>
  <c r="K66" i="29" s="1"/>
  <c r="L66" i="29" s="1"/>
  <c r="G23" i="29"/>
  <c r="I23" i="29" s="1"/>
  <c r="K23" i="29" s="1"/>
  <c r="L23" i="29" s="1"/>
  <c r="G27" i="29"/>
  <c r="I27" i="29" s="1"/>
  <c r="K27" i="29" s="1"/>
  <c r="L27" i="29" s="1"/>
  <c r="G31" i="29"/>
  <c r="I31" i="29" s="1"/>
  <c r="K31" i="29" s="1"/>
  <c r="L31" i="29" s="1"/>
  <c r="G35" i="29"/>
  <c r="I35" i="29" s="1"/>
  <c r="K35" i="29" s="1"/>
  <c r="L35" i="29" s="1"/>
  <c r="G39" i="29"/>
  <c r="I39" i="29" s="1"/>
  <c r="K39" i="29" s="1"/>
  <c r="L39" i="29" s="1"/>
  <c r="G43" i="29"/>
  <c r="I43" i="29" s="1"/>
  <c r="K43" i="29" s="1"/>
  <c r="L43" i="29" s="1"/>
  <c r="G47" i="29"/>
  <c r="I47" i="29" s="1"/>
  <c r="K47" i="29" s="1"/>
  <c r="L47" i="29" s="1"/>
  <c r="G77" i="28"/>
  <c r="D19" i="37" s="1"/>
  <c r="G59" i="28"/>
  <c r="V19" i="37" s="1"/>
  <c r="V24" i="37" s="1"/>
  <c r="G51" i="28"/>
  <c r="AD19" i="37" s="1"/>
  <c r="AD24" i="37" s="1"/>
  <c r="G43" i="28"/>
  <c r="AL19" i="37" s="1"/>
  <c r="AL24" i="37" s="1"/>
  <c r="G35" i="28"/>
  <c r="AT19" i="37" s="1"/>
  <c r="AT24" i="37" s="1"/>
  <c r="G27" i="28"/>
  <c r="BB19" i="37" s="1"/>
  <c r="BB24" i="37" s="1"/>
  <c r="G19" i="28"/>
  <c r="BJ19" i="37" s="1"/>
  <c r="BJ24" i="37" s="1"/>
  <c r="G11" i="28"/>
  <c r="BR19" i="37" s="1"/>
  <c r="BR24" i="37" s="1"/>
  <c r="G62" i="28"/>
  <c r="S19" i="37" s="1"/>
  <c r="S24" i="37" s="1"/>
  <c r="G54" i="28"/>
  <c r="AA19" i="37" s="1"/>
  <c r="AA24" i="37" s="1"/>
  <c r="G46" i="28"/>
  <c r="AI19" i="37" s="1"/>
  <c r="AI24" i="37" s="1"/>
  <c r="G38" i="28"/>
  <c r="AQ19" i="37" s="1"/>
  <c r="AQ24" i="37" s="1"/>
  <c r="G30" i="28"/>
  <c r="AY19" i="37" s="1"/>
  <c r="AY24" i="37" s="1"/>
  <c r="G22" i="28"/>
  <c r="BG19" i="37" s="1"/>
  <c r="BG24" i="37" s="1"/>
  <c r="G14" i="28"/>
  <c r="BO19" i="37" s="1"/>
  <c r="BO24" i="37" s="1"/>
  <c r="G6" i="28"/>
  <c r="BW19" i="37" s="1"/>
  <c r="BW24" i="37" s="1"/>
  <c r="G48" i="28"/>
  <c r="AG19" i="37" s="1"/>
  <c r="AG24" i="37" s="1"/>
  <c r="G57" i="28"/>
  <c r="X19" i="37" s="1"/>
  <c r="X24" i="37" s="1"/>
  <c r="G49" i="28"/>
  <c r="AF19" i="37" s="1"/>
  <c r="AF24" i="37" s="1"/>
  <c r="G41" i="28"/>
  <c r="AN19" i="37" s="1"/>
  <c r="AN24" i="37" s="1"/>
  <c r="G33" i="28"/>
  <c r="AV19" i="37" s="1"/>
  <c r="AV24" i="37" s="1"/>
  <c r="G25" i="28"/>
  <c r="BD19" i="37" s="1"/>
  <c r="BD24" i="37" s="1"/>
  <c r="G17" i="28"/>
  <c r="BL19" i="37" s="1"/>
  <c r="BL24" i="37" s="1"/>
  <c r="G9" i="28"/>
  <c r="BT19" i="37" s="1"/>
  <c r="BT24" i="37" s="1"/>
  <c r="G8" i="28"/>
  <c r="BU19" i="37" s="1"/>
  <c r="BU24" i="37" s="1"/>
  <c r="G24" i="28"/>
  <c r="BE19" i="37" s="1"/>
  <c r="BE24" i="37" s="1"/>
  <c r="G60" i="28"/>
  <c r="U19" i="37" s="1"/>
  <c r="U24" i="37" s="1"/>
  <c r="G52" i="28"/>
  <c r="AC19" i="37" s="1"/>
  <c r="AC24" i="37" s="1"/>
  <c r="G44" i="28"/>
  <c r="AK19" i="37" s="1"/>
  <c r="AK24" i="37" s="1"/>
  <c r="G36" i="28"/>
  <c r="AS19" i="37" s="1"/>
  <c r="AS24" i="37" s="1"/>
  <c r="G28" i="28"/>
  <c r="BA19" i="37" s="1"/>
  <c r="BA24" i="37" s="1"/>
  <c r="G20" i="28"/>
  <c r="BI19" i="37" s="1"/>
  <c r="BI24" i="37" s="1"/>
  <c r="G12" i="28"/>
  <c r="BQ19" i="37" s="1"/>
  <c r="BQ24" i="37" s="1"/>
  <c r="G55" i="28"/>
  <c r="Z19" i="37" s="1"/>
  <c r="Z24" i="37" s="1"/>
  <c r="G47" i="28"/>
  <c r="AH19" i="37" s="1"/>
  <c r="AH24" i="37" s="1"/>
  <c r="G39" i="28"/>
  <c r="AP19" i="37" s="1"/>
  <c r="AP24" i="37" s="1"/>
  <c r="G31" i="28"/>
  <c r="AX19" i="37" s="1"/>
  <c r="AX24" i="37" s="1"/>
  <c r="G23" i="28"/>
  <c r="BF19" i="37" s="1"/>
  <c r="BF24" i="37" s="1"/>
  <c r="G15" i="28"/>
  <c r="BN19" i="37" s="1"/>
  <c r="BN24" i="37" s="1"/>
  <c r="G7" i="28"/>
  <c r="BV19" i="37" s="1"/>
  <c r="BV24" i="37" s="1"/>
  <c r="G58" i="28"/>
  <c r="W19" i="37" s="1"/>
  <c r="G50" i="28"/>
  <c r="AE19" i="37" s="1"/>
  <c r="AE24" i="37" s="1"/>
  <c r="G42" i="28"/>
  <c r="AM19" i="37" s="1"/>
  <c r="AM24" i="37" s="1"/>
  <c r="G34" i="28"/>
  <c r="AU19" i="37" s="1"/>
  <c r="AU24" i="37" s="1"/>
  <c r="G26" i="28"/>
  <c r="BC19" i="37" s="1"/>
  <c r="BC24" i="37" s="1"/>
  <c r="G18" i="28"/>
  <c r="BK19" i="37" s="1"/>
  <c r="BK24" i="37" s="1"/>
  <c r="G10" i="28"/>
  <c r="BS19" i="37" s="1"/>
  <c r="BS24" i="37" s="1"/>
  <c r="G32" i="28"/>
  <c r="AW19" i="37" s="1"/>
  <c r="AW24" i="37" s="1"/>
  <c r="G61" i="28"/>
  <c r="T19" i="37" s="1"/>
  <c r="T24" i="37" s="1"/>
  <c r="G53" i="28"/>
  <c r="AB19" i="37" s="1"/>
  <c r="AB24" i="37" s="1"/>
  <c r="G45" i="28"/>
  <c r="AJ19" i="37" s="1"/>
  <c r="AJ24" i="37" s="1"/>
  <c r="G37" i="28"/>
  <c r="AR19" i="37" s="1"/>
  <c r="AR24" i="37" s="1"/>
  <c r="G29" i="28"/>
  <c r="AZ19" i="37" s="1"/>
  <c r="AZ24" i="37" s="1"/>
  <c r="G21" i="28"/>
  <c r="BH19" i="37" s="1"/>
  <c r="BH24" i="37" s="1"/>
  <c r="G13" i="28"/>
  <c r="BP19" i="37" s="1"/>
  <c r="BP24" i="37" s="1"/>
  <c r="G56" i="28"/>
  <c r="Y19" i="37" s="1"/>
  <c r="Y24" i="37" s="1"/>
  <c r="G16" i="28"/>
  <c r="BM19" i="37" s="1"/>
  <c r="BM24" i="37" s="1"/>
  <c r="G40" i="28"/>
  <c r="AO19" i="37" s="1"/>
  <c r="AO24" i="37" s="1"/>
  <c r="BW21" i="37"/>
  <c r="BW26" i="37" s="1"/>
  <c r="U9" i="28"/>
  <c r="BT22" i="37" s="1"/>
  <c r="BT27" i="37" s="1"/>
  <c r="M11" i="28"/>
  <c r="BR20" i="37" s="1"/>
  <c r="BR25" i="37" s="1"/>
  <c r="Q14" i="28"/>
  <c r="BO21" i="37" s="1"/>
  <c r="BO26" i="37" s="1"/>
  <c r="U17" i="28"/>
  <c r="BL22" i="37" s="1"/>
  <c r="BL27" i="37" s="1"/>
  <c r="M19" i="28"/>
  <c r="BJ20" i="37" s="1"/>
  <c r="BJ25" i="37" s="1"/>
  <c r="Q22" i="28"/>
  <c r="BG21" i="37" s="1"/>
  <c r="U25" i="28"/>
  <c r="BD22" i="37" s="1"/>
  <c r="BD27" i="37" s="1"/>
  <c r="M27" i="28"/>
  <c r="BB20" i="37" s="1"/>
  <c r="BB25" i="37" s="1"/>
  <c r="Q30" i="28"/>
  <c r="AY21" i="37" s="1"/>
  <c r="U33" i="28"/>
  <c r="AV22" i="37" s="1"/>
  <c r="AV27" i="37" s="1"/>
  <c r="M35" i="28"/>
  <c r="AT20" i="37" s="1"/>
  <c r="AT25" i="37" s="1"/>
  <c r="Q38" i="28"/>
  <c r="AQ21" i="37" s="1"/>
  <c r="U41" i="28"/>
  <c r="AN22" i="37" s="1"/>
  <c r="AN27" i="37" s="1"/>
  <c r="M43" i="28"/>
  <c r="AL20" i="37" s="1"/>
  <c r="AL25" i="37" s="1"/>
  <c r="Q46" i="28"/>
  <c r="AI21" i="37" s="1"/>
  <c r="U49" i="28"/>
  <c r="AF22" i="37" s="1"/>
  <c r="AF27" i="37" s="1"/>
  <c r="M51" i="28"/>
  <c r="AD20" i="37" s="1"/>
  <c r="AD25" i="37" s="1"/>
  <c r="Q54" i="28"/>
  <c r="AA21" i="37" s="1"/>
  <c r="U57" i="28"/>
  <c r="X22" i="37" s="1"/>
  <c r="X27" i="37" s="1"/>
  <c r="M59" i="28"/>
  <c r="V20" i="37" s="1"/>
  <c r="V25" i="37" s="1"/>
  <c r="Q62" i="28"/>
  <c r="S21" i="37" s="1"/>
  <c r="M64" i="28"/>
  <c r="Q20" i="37" s="1"/>
  <c r="M66" i="28"/>
  <c r="O20" i="37" s="1"/>
  <c r="M68" i="28"/>
  <c r="M20" i="37" s="1"/>
  <c r="M70" i="28"/>
  <c r="K20" i="37" s="1"/>
  <c r="M72" i="28"/>
  <c r="I20" i="37" s="1"/>
  <c r="U6" i="28"/>
  <c r="BW22" i="37" s="1"/>
  <c r="BW27" i="37" s="1"/>
  <c r="M8" i="28"/>
  <c r="BU20" i="37" s="1"/>
  <c r="BU25" i="37" s="1"/>
  <c r="Q11" i="28"/>
  <c r="BR21" i="37" s="1"/>
  <c r="BR26" i="37" s="1"/>
  <c r="U14" i="28"/>
  <c r="BO22" i="37" s="1"/>
  <c r="BO27" i="37" s="1"/>
  <c r="M16" i="28"/>
  <c r="BM20" i="37" s="1"/>
  <c r="BM25" i="37" s="1"/>
  <c r="Q19" i="28"/>
  <c r="BJ21" i="37" s="1"/>
  <c r="U22" i="28"/>
  <c r="BG22" i="37" s="1"/>
  <c r="BG27" i="37" s="1"/>
  <c r="M24" i="28"/>
  <c r="BE20" i="37" s="1"/>
  <c r="BE25" i="37" s="1"/>
  <c r="Q27" i="28"/>
  <c r="BB21" i="37" s="1"/>
  <c r="U30" i="28"/>
  <c r="AY22" i="37" s="1"/>
  <c r="AY27" i="37" s="1"/>
  <c r="M32" i="28"/>
  <c r="AW20" i="37" s="1"/>
  <c r="AW25" i="37" s="1"/>
  <c r="Q35" i="28"/>
  <c r="AT21" i="37" s="1"/>
  <c r="U38" i="28"/>
  <c r="AQ22" i="37" s="1"/>
  <c r="AQ27" i="37" s="1"/>
  <c r="M40" i="28"/>
  <c r="AO20" i="37" s="1"/>
  <c r="AO25" i="37" s="1"/>
  <c r="Q43" i="28"/>
  <c r="AL21" i="37" s="1"/>
  <c r="U46" i="28"/>
  <c r="AI22" i="37" s="1"/>
  <c r="AI27" i="37" s="1"/>
  <c r="M48" i="28"/>
  <c r="AG20" i="37" s="1"/>
  <c r="AG25" i="37" s="1"/>
  <c r="Q51" i="28"/>
  <c r="AD21" i="37" s="1"/>
  <c r="U54" i="28"/>
  <c r="AA22" i="37" s="1"/>
  <c r="AA27" i="37" s="1"/>
  <c r="M56" i="28"/>
  <c r="Y20" i="37" s="1"/>
  <c r="Y25" i="37" s="1"/>
  <c r="Q59" i="28"/>
  <c r="V21" i="37" s="1"/>
  <c r="U62" i="28"/>
  <c r="S22" i="37" s="1"/>
  <c r="S27" i="37" s="1"/>
  <c r="Q64" i="28"/>
  <c r="Q21" i="37" s="1"/>
  <c r="Q66" i="28"/>
  <c r="O21" i="37" s="1"/>
  <c r="Q68" i="28"/>
  <c r="M21" i="37" s="1"/>
  <c r="Q70" i="28"/>
  <c r="K21" i="37" s="1"/>
  <c r="Q72" i="28"/>
  <c r="I21" i="37" s="1"/>
  <c r="Q8" i="28"/>
  <c r="BU21" i="37" s="1"/>
  <c r="BU26" i="37" s="1"/>
  <c r="U11" i="28"/>
  <c r="BR22" i="37" s="1"/>
  <c r="BR27" i="37" s="1"/>
  <c r="M13" i="28"/>
  <c r="BP20" i="37" s="1"/>
  <c r="BP25" i="37" s="1"/>
  <c r="Q16" i="28"/>
  <c r="BM21" i="37" s="1"/>
  <c r="BM26" i="37" s="1"/>
  <c r="U19" i="28"/>
  <c r="BJ22" i="37" s="1"/>
  <c r="BJ27" i="37" s="1"/>
  <c r="M21" i="28"/>
  <c r="BH20" i="37" s="1"/>
  <c r="BH25" i="37" s="1"/>
  <c r="Q24" i="28"/>
  <c r="BE21" i="37" s="1"/>
  <c r="U27" i="28"/>
  <c r="BB22" i="37" s="1"/>
  <c r="BB27" i="37" s="1"/>
  <c r="M29" i="28"/>
  <c r="AZ20" i="37" s="1"/>
  <c r="AZ25" i="37" s="1"/>
  <c r="Q32" i="28"/>
  <c r="AW21" i="37" s="1"/>
  <c r="U35" i="28"/>
  <c r="AT22" i="37" s="1"/>
  <c r="AT27" i="37" s="1"/>
  <c r="M37" i="28"/>
  <c r="AR20" i="37" s="1"/>
  <c r="AR25" i="37" s="1"/>
  <c r="Q40" i="28"/>
  <c r="AO21" i="37" s="1"/>
  <c r="U43" i="28"/>
  <c r="AL22" i="37" s="1"/>
  <c r="AL27" i="37" s="1"/>
  <c r="M45" i="28"/>
  <c r="AJ20" i="37" s="1"/>
  <c r="AJ25" i="37" s="1"/>
  <c r="Q48" i="28"/>
  <c r="AG21" i="37" s="1"/>
  <c r="U51" i="28"/>
  <c r="AD22" i="37" s="1"/>
  <c r="AD27" i="37" s="1"/>
  <c r="M53" i="28"/>
  <c r="AB20" i="37" s="1"/>
  <c r="AB25" i="37" s="1"/>
  <c r="Q56" i="28"/>
  <c r="Y21" i="37" s="1"/>
  <c r="U59" i="28"/>
  <c r="V22" i="37" s="1"/>
  <c r="V27" i="37" s="1"/>
  <c r="M61" i="28"/>
  <c r="T20" i="37" s="1"/>
  <c r="T25" i="37" s="1"/>
  <c r="F63" i="28"/>
  <c r="G63" i="28" s="1"/>
  <c r="R19" i="37" s="1"/>
  <c r="U64" i="28"/>
  <c r="Q22" i="37" s="1"/>
  <c r="Q27" i="37" s="1"/>
  <c r="U66" i="28"/>
  <c r="O22" i="37" s="1"/>
  <c r="O27" i="37" s="1"/>
  <c r="U68" i="28"/>
  <c r="M22" i="37" s="1"/>
  <c r="M27" i="37" s="1"/>
  <c r="U70" i="28"/>
  <c r="K22" i="37" s="1"/>
  <c r="K27" i="37" s="1"/>
  <c r="U72" i="28"/>
  <c r="I22" i="37" s="1"/>
  <c r="I27" i="37" s="1"/>
  <c r="F65" i="28"/>
  <c r="G65" i="28" s="1"/>
  <c r="P19" i="37" s="1"/>
  <c r="F67" i="28"/>
  <c r="G67" i="28" s="1"/>
  <c r="N19" i="37" s="1"/>
  <c r="F69" i="28"/>
  <c r="G69" i="28" s="1"/>
  <c r="L19" i="37" s="1"/>
  <c r="L24" i="37" s="1"/>
  <c r="F71" i="28"/>
  <c r="G71" i="28" s="1"/>
  <c r="J19" i="37" s="1"/>
  <c r="F73" i="28"/>
  <c r="G73" i="28" s="1"/>
  <c r="H19" i="37" s="1"/>
  <c r="U8" i="28"/>
  <c r="BU22" i="37" s="1"/>
  <c r="BU27" i="37" s="1"/>
  <c r="M10" i="28"/>
  <c r="BS20" i="37" s="1"/>
  <c r="BS25" i="37" s="1"/>
  <c r="Q13" i="28"/>
  <c r="BP21" i="37" s="1"/>
  <c r="BP26" i="37" s="1"/>
  <c r="U16" i="28"/>
  <c r="BM22" i="37" s="1"/>
  <c r="BM27" i="37" s="1"/>
  <c r="M18" i="28"/>
  <c r="BK20" i="37" s="1"/>
  <c r="BK25" i="37" s="1"/>
  <c r="Q21" i="28"/>
  <c r="BH21" i="37" s="1"/>
  <c r="U24" i="28"/>
  <c r="BE22" i="37" s="1"/>
  <c r="BE27" i="37" s="1"/>
  <c r="M26" i="28"/>
  <c r="BC20" i="37" s="1"/>
  <c r="BC25" i="37" s="1"/>
  <c r="Q29" i="28"/>
  <c r="AZ21" i="37" s="1"/>
  <c r="U32" i="28"/>
  <c r="AW22" i="37" s="1"/>
  <c r="AW27" i="37" s="1"/>
  <c r="M34" i="28"/>
  <c r="AU20" i="37" s="1"/>
  <c r="AU25" i="37" s="1"/>
  <c r="Q37" i="28"/>
  <c r="AR21" i="37" s="1"/>
  <c r="U40" i="28"/>
  <c r="AO22" i="37" s="1"/>
  <c r="AO27" i="37" s="1"/>
  <c r="M42" i="28"/>
  <c r="AM20" i="37" s="1"/>
  <c r="AM25" i="37" s="1"/>
  <c r="Q45" i="28"/>
  <c r="AJ21" i="37" s="1"/>
  <c r="U48" i="28"/>
  <c r="AG22" i="37" s="1"/>
  <c r="AG27" i="37" s="1"/>
  <c r="M50" i="28"/>
  <c r="AE20" i="37" s="1"/>
  <c r="AE25" i="37" s="1"/>
  <c r="Q53" i="28"/>
  <c r="AB21" i="37" s="1"/>
  <c r="U56" i="28"/>
  <c r="Y22" i="37" s="1"/>
  <c r="Y27" i="37" s="1"/>
  <c r="M58" i="28"/>
  <c r="W20" i="37" s="1"/>
  <c r="W25" i="37" s="1"/>
  <c r="Q61" i="28"/>
  <c r="T21" i="37" s="1"/>
  <c r="L63" i="28"/>
  <c r="L65" i="28"/>
  <c r="M65" i="28" s="1"/>
  <c r="P20" i="37" s="1"/>
  <c r="L67" i="28"/>
  <c r="L69" i="28"/>
  <c r="F74" i="28"/>
  <c r="G74" i="28" s="1"/>
  <c r="G19" i="37" s="1"/>
  <c r="M7" i="28"/>
  <c r="BV20" i="37" s="1"/>
  <c r="BV25" i="37" s="1"/>
  <c r="Q10" i="28"/>
  <c r="BS21" i="37" s="1"/>
  <c r="BS26" i="37" s="1"/>
  <c r="U13" i="28"/>
  <c r="BP22" i="37" s="1"/>
  <c r="BP27" i="37" s="1"/>
  <c r="M15" i="28"/>
  <c r="BN20" i="37" s="1"/>
  <c r="BN25" i="37" s="1"/>
  <c r="Q18" i="28"/>
  <c r="BK21" i="37" s="1"/>
  <c r="U21" i="28"/>
  <c r="BH22" i="37" s="1"/>
  <c r="BH27" i="37" s="1"/>
  <c r="M23" i="28"/>
  <c r="BF20" i="37" s="1"/>
  <c r="BF25" i="37" s="1"/>
  <c r="Q26" i="28"/>
  <c r="BC21" i="37" s="1"/>
  <c r="U29" i="28"/>
  <c r="AZ22" i="37" s="1"/>
  <c r="AZ27" i="37" s="1"/>
  <c r="M31" i="28"/>
  <c r="AX20" i="37" s="1"/>
  <c r="AX25" i="37" s="1"/>
  <c r="Q34" i="28"/>
  <c r="AU21" i="37" s="1"/>
  <c r="U37" i="28"/>
  <c r="AR22" i="37" s="1"/>
  <c r="AR27" i="37" s="1"/>
  <c r="M39" i="28"/>
  <c r="AP20" i="37" s="1"/>
  <c r="AP25" i="37" s="1"/>
  <c r="Q42" i="28"/>
  <c r="AM21" i="37" s="1"/>
  <c r="U45" i="28"/>
  <c r="AJ22" i="37" s="1"/>
  <c r="AJ27" i="37" s="1"/>
  <c r="M47" i="28"/>
  <c r="AH20" i="37" s="1"/>
  <c r="AH25" i="37" s="1"/>
  <c r="Q50" i="28"/>
  <c r="AE21" i="37" s="1"/>
  <c r="U53" i="28"/>
  <c r="AB22" i="37" s="1"/>
  <c r="AB27" i="37" s="1"/>
  <c r="M55" i="28"/>
  <c r="Z20" i="37" s="1"/>
  <c r="Z25" i="37" s="1"/>
  <c r="Q58" i="28"/>
  <c r="W21" i="37" s="1"/>
  <c r="U61" i="28"/>
  <c r="T22" i="37" s="1"/>
  <c r="T27" i="37" s="1"/>
  <c r="M63" i="28"/>
  <c r="R20" i="37" s="1"/>
  <c r="R25" i="37" s="1"/>
  <c r="M67" i="28"/>
  <c r="N20" i="37" s="1"/>
  <c r="M69" i="28"/>
  <c r="L20" i="37" s="1"/>
  <c r="M71" i="28"/>
  <c r="J20" i="37" s="1"/>
  <c r="F75" i="28"/>
  <c r="G75" i="28" s="1"/>
  <c r="F19" i="37" s="1"/>
  <c r="Q7" i="28"/>
  <c r="BV21" i="37" s="1"/>
  <c r="BV26" i="37" s="1"/>
  <c r="U10" i="28"/>
  <c r="BS22" i="37" s="1"/>
  <c r="BS27" i="37" s="1"/>
  <c r="M12" i="28"/>
  <c r="BQ20" i="37" s="1"/>
  <c r="BQ25" i="37" s="1"/>
  <c r="Q15" i="28"/>
  <c r="BN21" i="37" s="1"/>
  <c r="BN26" i="37" s="1"/>
  <c r="U18" i="28"/>
  <c r="BK22" i="37" s="1"/>
  <c r="BK27" i="37" s="1"/>
  <c r="M20" i="28"/>
  <c r="BI20" i="37" s="1"/>
  <c r="BI25" i="37" s="1"/>
  <c r="Q23" i="28"/>
  <c r="BF21" i="37" s="1"/>
  <c r="U26" i="28"/>
  <c r="BC22" i="37" s="1"/>
  <c r="BC27" i="37" s="1"/>
  <c r="M28" i="28"/>
  <c r="BA20" i="37" s="1"/>
  <c r="BA25" i="37" s="1"/>
  <c r="Q31" i="28"/>
  <c r="AX21" i="37" s="1"/>
  <c r="U34" i="28"/>
  <c r="AU22" i="37" s="1"/>
  <c r="AU27" i="37" s="1"/>
  <c r="M36" i="28"/>
  <c r="AS20" i="37" s="1"/>
  <c r="AS25" i="37" s="1"/>
  <c r="Q39" i="28"/>
  <c r="AP21" i="37" s="1"/>
  <c r="U42" i="28"/>
  <c r="AM22" i="37" s="1"/>
  <c r="AM27" i="37" s="1"/>
  <c r="M44" i="28"/>
  <c r="AK20" i="37" s="1"/>
  <c r="AK25" i="37" s="1"/>
  <c r="Q47" i="28"/>
  <c r="AH21" i="37" s="1"/>
  <c r="U50" i="28"/>
  <c r="AE22" i="37" s="1"/>
  <c r="AE27" i="37" s="1"/>
  <c r="M52" i="28"/>
  <c r="AC20" i="37" s="1"/>
  <c r="AC25" i="37" s="1"/>
  <c r="Q55" i="28"/>
  <c r="Z21" i="37" s="1"/>
  <c r="U58" i="28"/>
  <c r="W22" i="37" s="1"/>
  <c r="W27" i="37" s="1"/>
  <c r="M60" i="28"/>
  <c r="U20" i="37" s="1"/>
  <c r="U25" i="37" s="1"/>
  <c r="Q63" i="28"/>
  <c r="R21" i="37" s="1"/>
  <c r="Q65" i="28"/>
  <c r="P21" i="37" s="1"/>
  <c r="Q67" i="28"/>
  <c r="N21" i="37" s="1"/>
  <c r="L21" i="37"/>
  <c r="Q71" i="28"/>
  <c r="J21" i="37" s="1"/>
  <c r="F76" i="28"/>
  <c r="G76" i="28" s="1"/>
  <c r="E19" i="37" s="1"/>
  <c r="U7" i="28"/>
  <c r="BV22" i="37" s="1"/>
  <c r="BV27" i="37" s="1"/>
  <c r="M9" i="28"/>
  <c r="BT20" i="37" s="1"/>
  <c r="BT25" i="37" s="1"/>
  <c r="Q12" i="28"/>
  <c r="BQ21" i="37" s="1"/>
  <c r="BQ26" i="37" s="1"/>
  <c r="U15" i="28"/>
  <c r="BN22" i="37" s="1"/>
  <c r="BN27" i="37" s="1"/>
  <c r="M17" i="28"/>
  <c r="BL20" i="37" s="1"/>
  <c r="BL25" i="37" s="1"/>
  <c r="Q20" i="28"/>
  <c r="BI21" i="37" s="1"/>
  <c r="U23" i="28"/>
  <c r="BF22" i="37" s="1"/>
  <c r="BF27" i="37" s="1"/>
  <c r="M25" i="28"/>
  <c r="BD20" i="37" s="1"/>
  <c r="BD25" i="37" s="1"/>
  <c r="Q28" i="28"/>
  <c r="BA21" i="37" s="1"/>
  <c r="U31" i="28"/>
  <c r="AX22" i="37" s="1"/>
  <c r="AX27" i="37" s="1"/>
  <c r="M33" i="28"/>
  <c r="AV20" i="37" s="1"/>
  <c r="AV25" i="37" s="1"/>
  <c r="Q36" i="28"/>
  <c r="AS21" i="37" s="1"/>
  <c r="U39" i="28"/>
  <c r="AP22" i="37" s="1"/>
  <c r="AP27" i="37" s="1"/>
  <c r="M41" i="28"/>
  <c r="AN20" i="37" s="1"/>
  <c r="AN25" i="37" s="1"/>
  <c r="Q44" i="28"/>
  <c r="AK21" i="37" s="1"/>
  <c r="U47" i="28"/>
  <c r="AH22" i="37" s="1"/>
  <c r="AH27" i="37" s="1"/>
  <c r="M49" i="28"/>
  <c r="AF20" i="37" s="1"/>
  <c r="AF25" i="37" s="1"/>
  <c r="Q52" i="28"/>
  <c r="AC21" i="37" s="1"/>
  <c r="U55" i="28"/>
  <c r="Z22" i="37" s="1"/>
  <c r="Z27" i="37" s="1"/>
  <c r="M57" i="28"/>
  <c r="X20" i="37" s="1"/>
  <c r="Q60" i="28"/>
  <c r="U21" i="37" s="1"/>
  <c r="U63" i="28"/>
  <c r="R22" i="37" s="1"/>
  <c r="R27" i="37" s="1"/>
  <c r="U65" i="28"/>
  <c r="P22" i="37" s="1"/>
  <c r="P27" i="37" s="1"/>
  <c r="U67" i="28"/>
  <c r="N22" i="37" s="1"/>
  <c r="N27" i="37" s="1"/>
  <c r="U69" i="28"/>
  <c r="L22" i="37" s="1"/>
  <c r="L27" i="37" s="1"/>
  <c r="U71" i="28"/>
  <c r="J22" i="37" s="1"/>
  <c r="J27" i="37" s="1"/>
  <c r="F64" i="28"/>
  <c r="G64" i="28" s="1"/>
  <c r="Q19" i="37" s="1"/>
  <c r="F66" i="28"/>
  <c r="G66" i="28" s="1"/>
  <c r="O19" i="37" s="1"/>
  <c r="F68" i="28"/>
  <c r="G68" i="28" s="1"/>
  <c r="M19" i="37" s="1"/>
  <c r="F70" i="28"/>
  <c r="G70" i="28" s="1"/>
  <c r="K19" i="37" s="1"/>
  <c r="F72" i="28"/>
  <c r="G72" i="28" s="1"/>
  <c r="I19" i="37" s="1"/>
  <c r="M6" i="28"/>
  <c r="BW20" i="37" s="1"/>
  <c r="BW25" i="37" s="1"/>
  <c r="Q9" i="28"/>
  <c r="BT21" i="37" s="1"/>
  <c r="BT26" i="37" s="1"/>
  <c r="U12" i="28"/>
  <c r="BQ22" i="37" s="1"/>
  <c r="BQ27" i="37" s="1"/>
  <c r="M14" i="28"/>
  <c r="BO20" i="37" s="1"/>
  <c r="BO25" i="37" s="1"/>
  <c r="Q17" i="28"/>
  <c r="BL21" i="37" s="1"/>
  <c r="BL26" i="37" s="1"/>
  <c r="U20" i="28"/>
  <c r="BI22" i="37" s="1"/>
  <c r="BI27" i="37" s="1"/>
  <c r="M22" i="28"/>
  <c r="BG20" i="37" s="1"/>
  <c r="BG25" i="37" s="1"/>
  <c r="Q25" i="28"/>
  <c r="BD21" i="37" s="1"/>
  <c r="U28" i="28"/>
  <c r="BA22" i="37" s="1"/>
  <c r="BA27" i="37" s="1"/>
  <c r="M30" i="28"/>
  <c r="AY20" i="37" s="1"/>
  <c r="AY25" i="37" s="1"/>
  <c r="Q33" i="28"/>
  <c r="AV21" i="37" s="1"/>
  <c r="U36" i="28"/>
  <c r="AS22" i="37" s="1"/>
  <c r="AS27" i="37" s="1"/>
  <c r="M38" i="28"/>
  <c r="AQ20" i="37" s="1"/>
  <c r="AQ25" i="37" s="1"/>
  <c r="Q41" i="28"/>
  <c r="AN21" i="37" s="1"/>
  <c r="U44" i="28"/>
  <c r="AK22" i="37" s="1"/>
  <c r="AK27" i="37" s="1"/>
  <c r="M46" i="28"/>
  <c r="AI20" i="37" s="1"/>
  <c r="AI25" i="37" s="1"/>
  <c r="Q49" i="28"/>
  <c r="AF21" i="37" s="1"/>
  <c r="U52" i="28"/>
  <c r="AC22" i="37" s="1"/>
  <c r="AC27" i="37" s="1"/>
  <c r="M54" i="28"/>
  <c r="AA20" i="37" s="1"/>
  <c r="AA25" i="37" s="1"/>
  <c r="AK18" i="10"/>
  <c r="AL18" i="10" s="1"/>
  <c r="BY14" i="8" s="1"/>
  <c r="AK19" i="10"/>
  <c r="AL19" i="10" s="1"/>
  <c r="BX14" i="8" s="1"/>
  <c r="AK20" i="10"/>
  <c r="AL20" i="10" s="1"/>
  <c r="BW14" i="8" s="1"/>
  <c r="AK21" i="10"/>
  <c r="AL21" i="10" s="1"/>
  <c r="BV14" i="8" s="1"/>
  <c r="AK22" i="10"/>
  <c r="AL22" i="10" s="1"/>
  <c r="BU14" i="8" s="1"/>
  <c r="AK23" i="10"/>
  <c r="AL23" i="10" s="1"/>
  <c r="BT14" i="8" s="1"/>
  <c r="AK24" i="10"/>
  <c r="AL24" i="10" s="1"/>
  <c r="BS14" i="8" s="1"/>
  <c r="AK25" i="10"/>
  <c r="AL25" i="10" s="1"/>
  <c r="BR14" i="8" s="1"/>
  <c r="AK26" i="10"/>
  <c r="AL26" i="10" s="1"/>
  <c r="BQ14" i="8" s="1"/>
  <c r="AK27" i="10"/>
  <c r="AL27" i="10" s="1"/>
  <c r="BP14" i="8" s="1"/>
  <c r="AK28" i="10"/>
  <c r="AL28" i="10" s="1"/>
  <c r="BO14" i="8" s="1"/>
  <c r="AK29" i="10"/>
  <c r="AL29" i="10" s="1"/>
  <c r="BN14" i="8" s="1"/>
  <c r="AK30" i="10"/>
  <c r="AL30" i="10" s="1"/>
  <c r="BM14" i="8" s="1"/>
  <c r="AK31" i="10"/>
  <c r="AL31" i="10" s="1"/>
  <c r="BL14" i="8" s="1"/>
  <c r="AK32" i="10"/>
  <c r="AL32" i="10" s="1"/>
  <c r="BK14" i="8" s="1"/>
  <c r="AK33" i="10"/>
  <c r="AL33" i="10" s="1"/>
  <c r="BJ14" i="8" s="1"/>
  <c r="AK34" i="10"/>
  <c r="AL34" i="10" s="1"/>
  <c r="BI14" i="8" s="1"/>
  <c r="AK35" i="10"/>
  <c r="AL35" i="10" s="1"/>
  <c r="BH14" i="8" s="1"/>
  <c r="AK36" i="10"/>
  <c r="AL36" i="10" s="1"/>
  <c r="BG14" i="8" s="1"/>
  <c r="AK37" i="10"/>
  <c r="AL37" i="10" s="1"/>
  <c r="BF14" i="8" s="1"/>
  <c r="AK38" i="10"/>
  <c r="AL38" i="10" s="1"/>
  <c r="BE14" i="8" s="1"/>
  <c r="AK39" i="10"/>
  <c r="AL39" i="10" s="1"/>
  <c r="BD14" i="8" s="1"/>
  <c r="AK40" i="10"/>
  <c r="AL40" i="10" s="1"/>
  <c r="BC14" i="8" s="1"/>
  <c r="AK41" i="10"/>
  <c r="AL41" i="10" s="1"/>
  <c r="BB14" i="8" s="1"/>
  <c r="AK42" i="10"/>
  <c r="AL42" i="10" s="1"/>
  <c r="BA14" i="8" s="1"/>
  <c r="AK43" i="10"/>
  <c r="AL43" i="10" s="1"/>
  <c r="AZ14" i="8" s="1"/>
  <c r="AK44" i="10"/>
  <c r="AL44" i="10" s="1"/>
  <c r="AY14" i="8" s="1"/>
  <c r="AK45" i="10"/>
  <c r="AL45" i="10" s="1"/>
  <c r="AX14" i="8" s="1"/>
  <c r="AK46" i="10"/>
  <c r="AL46" i="10" s="1"/>
  <c r="AW14" i="8" s="1"/>
  <c r="AK47" i="10"/>
  <c r="AL47" i="10" s="1"/>
  <c r="AV14" i="8" s="1"/>
  <c r="AK48" i="10"/>
  <c r="AL48" i="10" s="1"/>
  <c r="AU14" i="8" s="1"/>
  <c r="AK49" i="10"/>
  <c r="AL49" i="10" s="1"/>
  <c r="AT14" i="8" s="1"/>
  <c r="AK50" i="10"/>
  <c r="AL50" i="10" s="1"/>
  <c r="AS14" i="8" s="1"/>
  <c r="AK51" i="10"/>
  <c r="AL51" i="10" s="1"/>
  <c r="AR14" i="8" s="1"/>
  <c r="AK52" i="10"/>
  <c r="AL52" i="10" s="1"/>
  <c r="AQ14" i="8" s="1"/>
  <c r="AK53" i="10"/>
  <c r="AL53" i="10" s="1"/>
  <c r="AP14" i="8" s="1"/>
  <c r="AK54" i="10"/>
  <c r="AL54" i="10" s="1"/>
  <c r="AO14" i="8" s="1"/>
  <c r="AK55" i="10"/>
  <c r="AL55" i="10" s="1"/>
  <c r="AN14" i="8" s="1"/>
  <c r="AK56" i="10"/>
  <c r="AL56" i="10" s="1"/>
  <c r="AM14" i="8" s="1"/>
  <c r="AK57" i="10"/>
  <c r="AL57" i="10" s="1"/>
  <c r="AL14" i="8" s="1"/>
  <c r="AK58" i="10"/>
  <c r="AL58" i="10" s="1"/>
  <c r="AK14" i="8" s="1"/>
  <c r="AK59" i="10"/>
  <c r="AL59" i="10" s="1"/>
  <c r="AJ14" i="8" s="1"/>
  <c r="AL84" i="8" l="1"/>
  <c r="AL76" i="8"/>
  <c r="AL79" i="8"/>
  <c r="AL82" i="8"/>
  <c r="AL85" i="8"/>
  <c r="AL77" i="8"/>
  <c r="AL88" i="8"/>
  <c r="AL80" i="8"/>
  <c r="AL83" i="8"/>
  <c r="AL86" i="8"/>
  <c r="AL78" i="8"/>
  <c r="AL58" i="8"/>
  <c r="AL81" i="8"/>
  <c r="AL64" i="8"/>
  <c r="AL59" i="8"/>
  <c r="AL62" i="8"/>
  <c r="AL63" i="8"/>
  <c r="AL61" i="8"/>
  <c r="AL57" i="8"/>
  <c r="AL55" i="8"/>
  <c r="AL50" i="8"/>
  <c r="AL53" i="8"/>
  <c r="AL56" i="8"/>
  <c r="AL51" i="8"/>
  <c r="AL54" i="8"/>
  <c r="AL60" i="8"/>
  <c r="AL49" i="8"/>
  <c r="AL52" i="8"/>
  <c r="BB84" i="8"/>
  <c r="BB76" i="8"/>
  <c r="BB79" i="8"/>
  <c r="BB82" i="8"/>
  <c r="BB85" i="8"/>
  <c r="BB77" i="8"/>
  <c r="BB88" i="8"/>
  <c r="BB80" i="8"/>
  <c r="BB83" i="8"/>
  <c r="BB86" i="8"/>
  <c r="BB78" i="8"/>
  <c r="BB58" i="8"/>
  <c r="BB81" i="8"/>
  <c r="BB64" i="8"/>
  <c r="BB59" i="8"/>
  <c r="BB62" i="8"/>
  <c r="BB55" i="8"/>
  <c r="BB60" i="8"/>
  <c r="BB57" i="8"/>
  <c r="BB50" i="8"/>
  <c r="BB53" i="8"/>
  <c r="BB56" i="8"/>
  <c r="BB61" i="8"/>
  <c r="BB51" i="8"/>
  <c r="BB54" i="8"/>
  <c r="BB49" i="8"/>
  <c r="BB63" i="8"/>
  <c r="BB52" i="8"/>
  <c r="BR84" i="8"/>
  <c r="BR76" i="8"/>
  <c r="BR79" i="8"/>
  <c r="BR82" i="8"/>
  <c r="BR85" i="8"/>
  <c r="BR77" i="8"/>
  <c r="BR88" i="8"/>
  <c r="BR80" i="8"/>
  <c r="BR83" i="8"/>
  <c r="BR86" i="8"/>
  <c r="BR78" i="8"/>
  <c r="BR81" i="8"/>
  <c r="BR58" i="8"/>
  <c r="BR64" i="8"/>
  <c r="BR59" i="8"/>
  <c r="BR62" i="8"/>
  <c r="BR61" i="8"/>
  <c r="BR55" i="8"/>
  <c r="BR50" i="8"/>
  <c r="BR57" i="8"/>
  <c r="BR53" i="8"/>
  <c r="BR56" i="8"/>
  <c r="BR60" i="8"/>
  <c r="BR51" i="8"/>
  <c r="BR54" i="8"/>
  <c r="BR63" i="8"/>
  <c r="BR49" i="8"/>
  <c r="BR52" i="8"/>
  <c r="AN79" i="8"/>
  <c r="AN82" i="8"/>
  <c r="AN85" i="8"/>
  <c r="AN77" i="8"/>
  <c r="AN88" i="8"/>
  <c r="AN80" i="8"/>
  <c r="AN83" i="8"/>
  <c r="AN86" i="8"/>
  <c r="AN78" i="8"/>
  <c r="AN81" i="8"/>
  <c r="AN61" i="8"/>
  <c r="AN64" i="8"/>
  <c r="AN84" i="8"/>
  <c r="AN76" i="8"/>
  <c r="AN62" i="8"/>
  <c r="AN60" i="8"/>
  <c r="AN63" i="8"/>
  <c r="AN50" i="8"/>
  <c r="AN53" i="8"/>
  <c r="AN56" i="8"/>
  <c r="AN58" i="8"/>
  <c r="AN51" i="8"/>
  <c r="AN54" i="8"/>
  <c r="AN59" i="8"/>
  <c r="AN49" i="8"/>
  <c r="AN52" i="8"/>
  <c r="AN57" i="8"/>
  <c r="AN55" i="8"/>
  <c r="BD79" i="8"/>
  <c r="BD82" i="8"/>
  <c r="BD85" i="8"/>
  <c r="BD77" i="8"/>
  <c r="BD88" i="8"/>
  <c r="BD80" i="8"/>
  <c r="BD83" i="8"/>
  <c r="BD86" i="8"/>
  <c r="BD78" i="8"/>
  <c r="BD81" i="8"/>
  <c r="BD61" i="8"/>
  <c r="BD64" i="8"/>
  <c r="BD84" i="8"/>
  <c r="BD62" i="8"/>
  <c r="BD60" i="8"/>
  <c r="BD63" i="8"/>
  <c r="BD59" i="8"/>
  <c r="BD57" i="8"/>
  <c r="BD50" i="8"/>
  <c r="BD53" i="8"/>
  <c r="BD56" i="8"/>
  <c r="BD76" i="8"/>
  <c r="BD51" i="8"/>
  <c r="BD54" i="8"/>
  <c r="BD49" i="8"/>
  <c r="BD58" i="8"/>
  <c r="BD52" i="8"/>
  <c r="BD55" i="8"/>
  <c r="BT79" i="8"/>
  <c r="BT82" i="8"/>
  <c r="BT85" i="8"/>
  <c r="BT77" i="8"/>
  <c r="BT88" i="8"/>
  <c r="BT80" i="8"/>
  <c r="BT83" i="8"/>
  <c r="BT86" i="8"/>
  <c r="BT78" i="8"/>
  <c r="BT81" i="8"/>
  <c r="BT61" i="8"/>
  <c r="BT84" i="8"/>
  <c r="BT64" i="8"/>
  <c r="BT62" i="8"/>
  <c r="BT57" i="8"/>
  <c r="BT76" i="8"/>
  <c r="BT60" i="8"/>
  <c r="BT63" i="8"/>
  <c r="BT50" i="8"/>
  <c r="BT58" i="8"/>
  <c r="BT53" i="8"/>
  <c r="BT56" i="8"/>
  <c r="BT59" i="8"/>
  <c r="BT51" i="8"/>
  <c r="BT54" i="8"/>
  <c r="BT49" i="8"/>
  <c r="BT52" i="8"/>
  <c r="BT55" i="8"/>
  <c r="AO79" i="8"/>
  <c r="AO82" i="8"/>
  <c r="AO85" i="8"/>
  <c r="AO77" i="8"/>
  <c r="AO88" i="8"/>
  <c r="AO80" i="8"/>
  <c r="AO83" i="8"/>
  <c r="AO86" i="8"/>
  <c r="AO78" i="8"/>
  <c r="AO81" i="8"/>
  <c r="AO84" i="8"/>
  <c r="AO76" i="8"/>
  <c r="AO64" i="8"/>
  <c r="AO63" i="8"/>
  <c r="AO58" i="8"/>
  <c r="AO50" i="8"/>
  <c r="AO53" i="8"/>
  <c r="AO56" i="8"/>
  <c r="AO51" i="8"/>
  <c r="AO57" i="8"/>
  <c r="AO54" i="8"/>
  <c r="AO59" i="8"/>
  <c r="AO60" i="8"/>
  <c r="AO49" i="8"/>
  <c r="AO52" i="8"/>
  <c r="AO62" i="8"/>
  <c r="AO55" i="8"/>
  <c r="AO61" i="8"/>
  <c r="BE79" i="8"/>
  <c r="BE82" i="8"/>
  <c r="BE85" i="8"/>
  <c r="BE77" i="8"/>
  <c r="BE88" i="8"/>
  <c r="BE80" i="8"/>
  <c r="BE83" i="8"/>
  <c r="BE86" i="8"/>
  <c r="BE78" i="8"/>
  <c r="BE81" i="8"/>
  <c r="BE84" i="8"/>
  <c r="BE76" i="8"/>
  <c r="BE64" i="8"/>
  <c r="BE63" i="8"/>
  <c r="BE58" i="8"/>
  <c r="BE60" i="8"/>
  <c r="BE57" i="8"/>
  <c r="BE50" i="8"/>
  <c r="BE53" i="8"/>
  <c r="BE56" i="8"/>
  <c r="BE51" i="8"/>
  <c r="BE61" i="8"/>
  <c r="BE54" i="8"/>
  <c r="BE62" i="8"/>
  <c r="BE49" i="8"/>
  <c r="BE52" i="8"/>
  <c r="BE55" i="8"/>
  <c r="BE59" i="8"/>
  <c r="BU79" i="8"/>
  <c r="BU82" i="8"/>
  <c r="BU85" i="8"/>
  <c r="BU77" i="8"/>
  <c r="BU88" i="8"/>
  <c r="BU80" i="8"/>
  <c r="BU83" i="8"/>
  <c r="BU86" i="8"/>
  <c r="BU78" i="8"/>
  <c r="BU81" i="8"/>
  <c r="BU84" i="8"/>
  <c r="BU76" i="8"/>
  <c r="BU64" i="8"/>
  <c r="BU62" i="8"/>
  <c r="BU63" i="8"/>
  <c r="BU58" i="8"/>
  <c r="BU50" i="8"/>
  <c r="BU53" i="8"/>
  <c r="BU57" i="8"/>
  <c r="BU56" i="8"/>
  <c r="BU59" i="8"/>
  <c r="BU60" i="8"/>
  <c r="BU51" i="8"/>
  <c r="BU54" i="8"/>
  <c r="BU49" i="8"/>
  <c r="BU52" i="8"/>
  <c r="BU55" i="8"/>
  <c r="BU61" i="8"/>
  <c r="AP82" i="8"/>
  <c r="AP85" i="8"/>
  <c r="AP77" i="8"/>
  <c r="AP88" i="8"/>
  <c r="AP80" i="8"/>
  <c r="AP83" i="8"/>
  <c r="AP86" i="8"/>
  <c r="AP78" i="8"/>
  <c r="AP81" i="8"/>
  <c r="AP84" i="8"/>
  <c r="AP76" i="8"/>
  <c r="AP64" i="8"/>
  <c r="AP62" i="8"/>
  <c r="AP57" i="8"/>
  <c r="AP60" i="8"/>
  <c r="AP63" i="8"/>
  <c r="AP79" i="8"/>
  <c r="AP53" i="8"/>
  <c r="AP56" i="8"/>
  <c r="AP51" i="8"/>
  <c r="AP58" i="8"/>
  <c r="AP54" i="8"/>
  <c r="AP59" i="8"/>
  <c r="AP49" i="8"/>
  <c r="AP52" i="8"/>
  <c r="AP55" i="8"/>
  <c r="AP61" i="8"/>
  <c r="AP50" i="8"/>
  <c r="BF82" i="8"/>
  <c r="BF85" i="8"/>
  <c r="BF77" i="8"/>
  <c r="BF88" i="8"/>
  <c r="BF80" i="8"/>
  <c r="BF83" i="8"/>
  <c r="BF86" i="8"/>
  <c r="BF78" i="8"/>
  <c r="BF81" i="8"/>
  <c r="BF84" i="8"/>
  <c r="BF76" i="8"/>
  <c r="BF64" i="8"/>
  <c r="BF62" i="8"/>
  <c r="BF57" i="8"/>
  <c r="BF60" i="8"/>
  <c r="BF79" i="8"/>
  <c r="BF63" i="8"/>
  <c r="BF53" i="8"/>
  <c r="BF56" i="8"/>
  <c r="BF51" i="8"/>
  <c r="BF61" i="8"/>
  <c r="BF54" i="8"/>
  <c r="BF49" i="8"/>
  <c r="BF52" i="8"/>
  <c r="BF58" i="8"/>
  <c r="BF55" i="8"/>
  <c r="BF59" i="8"/>
  <c r="BF50" i="8"/>
  <c r="BV82" i="8"/>
  <c r="BV85" i="8"/>
  <c r="BV77" i="8"/>
  <c r="BV88" i="8"/>
  <c r="BV80" i="8"/>
  <c r="BV83" i="8"/>
  <c r="BV86" i="8"/>
  <c r="BV78" i="8"/>
  <c r="BV81" i="8"/>
  <c r="BV84" i="8"/>
  <c r="BV76" i="8"/>
  <c r="BV64" i="8"/>
  <c r="BV62" i="8"/>
  <c r="BV57" i="8"/>
  <c r="BV60" i="8"/>
  <c r="BV79" i="8"/>
  <c r="BV63" i="8"/>
  <c r="BV53" i="8"/>
  <c r="BV58" i="8"/>
  <c r="BV56" i="8"/>
  <c r="BV59" i="8"/>
  <c r="BV51" i="8"/>
  <c r="BV54" i="8"/>
  <c r="BV49" i="8"/>
  <c r="BV52" i="8"/>
  <c r="BV55" i="8"/>
  <c r="BV61" i="8"/>
  <c r="BV50" i="8"/>
  <c r="BG82" i="8"/>
  <c r="BG85" i="8"/>
  <c r="BG77" i="8"/>
  <c r="BG88" i="8"/>
  <c r="BG80" i="8"/>
  <c r="BG83" i="8"/>
  <c r="BG86" i="8"/>
  <c r="BG78" i="8"/>
  <c r="BG81" i="8"/>
  <c r="BG84" i="8"/>
  <c r="BG79" i="8"/>
  <c r="BG62" i="8"/>
  <c r="BG60" i="8"/>
  <c r="BG63" i="8"/>
  <c r="BG61" i="8"/>
  <c r="BG53" i="8"/>
  <c r="BG56" i="8"/>
  <c r="BG51" i="8"/>
  <c r="BG64" i="8"/>
  <c r="BG76" i="8"/>
  <c r="BG54" i="8"/>
  <c r="BG49" i="8"/>
  <c r="BG52" i="8"/>
  <c r="BG58" i="8"/>
  <c r="BG55" i="8"/>
  <c r="BG59" i="8"/>
  <c r="BG57" i="8"/>
  <c r="BG50" i="8"/>
  <c r="BW82" i="8"/>
  <c r="BW85" i="8"/>
  <c r="BW77" i="8"/>
  <c r="BW88" i="8"/>
  <c r="BW80" i="8"/>
  <c r="BW83" i="8"/>
  <c r="BW86" i="8"/>
  <c r="BW78" i="8"/>
  <c r="BW81" i="8"/>
  <c r="BW84" i="8"/>
  <c r="BW79" i="8"/>
  <c r="BW62" i="8"/>
  <c r="BW60" i="8"/>
  <c r="BW76" i="8"/>
  <c r="BW63" i="8"/>
  <c r="BW61" i="8"/>
  <c r="BW53" i="8"/>
  <c r="BW58" i="8"/>
  <c r="BW57" i="8"/>
  <c r="BW56" i="8"/>
  <c r="BW64" i="8"/>
  <c r="BW59" i="8"/>
  <c r="BW51" i="8"/>
  <c r="BW54" i="8"/>
  <c r="BW49" i="8"/>
  <c r="BW52" i="8"/>
  <c r="BW55" i="8"/>
  <c r="BW50" i="8"/>
  <c r="AQ82" i="8"/>
  <c r="AQ85" i="8"/>
  <c r="AQ77" i="8"/>
  <c r="AQ88" i="8"/>
  <c r="AQ80" i="8"/>
  <c r="AQ83" i="8"/>
  <c r="AQ86" i="8"/>
  <c r="AQ78" i="8"/>
  <c r="AQ81" i="8"/>
  <c r="AQ84" i="8"/>
  <c r="AQ79" i="8"/>
  <c r="AQ76" i="8"/>
  <c r="AQ60" i="8"/>
  <c r="AQ63" i="8"/>
  <c r="AQ61" i="8"/>
  <c r="AQ53" i="8"/>
  <c r="AQ56" i="8"/>
  <c r="AQ51" i="8"/>
  <c r="AQ58" i="8"/>
  <c r="AQ54" i="8"/>
  <c r="AQ49" i="8"/>
  <c r="AQ64" i="8"/>
  <c r="AQ59" i="8"/>
  <c r="AQ52" i="8"/>
  <c r="AQ55" i="8"/>
  <c r="AQ62" i="8"/>
  <c r="AQ57" i="8"/>
  <c r="AQ50" i="8"/>
  <c r="BH85" i="8"/>
  <c r="BH77" i="8"/>
  <c r="BH88" i="8"/>
  <c r="BH80" i="8"/>
  <c r="BH83" i="8"/>
  <c r="BH86" i="8"/>
  <c r="BH78" i="8"/>
  <c r="BH81" i="8"/>
  <c r="BH84" i="8"/>
  <c r="BH79" i="8"/>
  <c r="BH59" i="8"/>
  <c r="BH62" i="8"/>
  <c r="BH60" i="8"/>
  <c r="BH63" i="8"/>
  <c r="BH58" i="8"/>
  <c r="BH82" i="8"/>
  <c r="BH76" i="8"/>
  <c r="BH56" i="8"/>
  <c r="BH51" i="8"/>
  <c r="BH64" i="8"/>
  <c r="BH61" i="8"/>
  <c r="BH54" i="8"/>
  <c r="BH49" i="8"/>
  <c r="BH52" i="8"/>
  <c r="BH55" i="8"/>
  <c r="BH50" i="8"/>
  <c r="BH53" i="8"/>
  <c r="BH57" i="8"/>
  <c r="BX85" i="8"/>
  <c r="BX77" i="8"/>
  <c r="BX88" i="8"/>
  <c r="BX80" i="8"/>
  <c r="BX83" i="8"/>
  <c r="BX86" i="8"/>
  <c r="BX78" i="8"/>
  <c r="BX81" i="8"/>
  <c r="BX84" i="8"/>
  <c r="BX79" i="8"/>
  <c r="BX59" i="8"/>
  <c r="BX62" i="8"/>
  <c r="BX60" i="8"/>
  <c r="BX76" i="8"/>
  <c r="BX63" i="8"/>
  <c r="BX58" i="8"/>
  <c r="BX82" i="8"/>
  <c r="BX57" i="8"/>
  <c r="BX56" i="8"/>
  <c r="BX64" i="8"/>
  <c r="BX51" i="8"/>
  <c r="BX54" i="8"/>
  <c r="BX49" i="8"/>
  <c r="BX52" i="8"/>
  <c r="BX55" i="8"/>
  <c r="BX61" i="8"/>
  <c r="BX50" i="8"/>
  <c r="BX53" i="8"/>
  <c r="AM84" i="8"/>
  <c r="AM76" i="8"/>
  <c r="AM79" i="8"/>
  <c r="AM82" i="8"/>
  <c r="AM85" i="8"/>
  <c r="AM77" i="8"/>
  <c r="AM88" i="8"/>
  <c r="AM80" i="8"/>
  <c r="AM83" i="8"/>
  <c r="AM86" i="8"/>
  <c r="AM78" i="8"/>
  <c r="AM81" i="8"/>
  <c r="AM61" i="8"/>
  <c r="AM64" i="8"/>
  <c r="AM62" i="8"/>
  <c r="AM63" i="8"/>
  <c r="AM57" i="8"/>
  <c r="AM55" i="8"/>
  <c r="AM50" i="8"/>
  <c r="AM53" i="8"/>
  <c r="AM56" i="8"/>
  <c r="AM58" i="8"/>
  <c r="AM51" i="8"/>
  <c r="AM54" i="8"/>
  <c r="AM60" i="8"/>
  <c r="AM59" i="8"/>
  <c r="AM49" i="8"/>
  <c r="AM52" i="8"/>
  <c r="AR85" i="8"/>
  <c r="AR77" i="8"/>
  <c r="AR88" i="8"/>
  <c r="AR80" i="8"/>
  <c r="AR83" i="8"/>
  <c r="AR86" i="8"/>
  <c r="AR78" i="8"/>
  <c r="AR81" i="8"/>
  <c r="AR84" i="8"/>
  <c r="AR79" i="8"/>
  <c r="AR59" i="8"/>
  <c r="AR76" i="8"/>
  <c r="AR62" i="8"/>
  <c r="AR60" i="8"/>
  <c r="AR63" i="8"/>
  <c r="AR58" i="8"/>
  <c r="AR82" i="8"/>
  <c r="AR56" i="8"/>
  <c r="AR51" i="8"/>
  <c r="AR54" i="8"/>
  <c r="AR64" i="8"/>
  <c r="AR49" i="8"/>
  <c r="AR52" i="8"/>
  <c r="AR55" i="8"/>
  <c r="AR57" i="8"/>
  <c r="AR61" i="8"/>
  <c r="AR50" i="8"/>
  <c r="AR53" i="8"/>
  <c r="AS85" i="8"/>
  <c r="AS77" i="8"/>
  <c r="AS88" i="8"/>
  <c r="AS80" i="8"/>
  <c r="AS83" i="8"/>
  <c r="AS86" i="8"/>
  <c r="AS78" i="8"/>
  <c r="AS81" i="8"/>
  <c r="AS84" i="8"/>
  <c r="AS76" i="8"/>
  <c r="AS79" i="8"/>
  <c r="AS82" i="8"/>
  <c r="AS62" i="8"/>
  <c r="AS63" i="8"/>
  <c r="AS64" i="8"/>
  <c r="AS56" i="8"/>
  <c r="AS51" i="8"/>
  <c r="AS58" i="8"/>
  <c r="AS54" i="8"/>
  <c r="AS59" i="8"/>
  <c r="AS49" i="8"/>
  <c r="AS52" i="8"/>
  <c r="AS60" i="8"/>
  <c r="AS55" i="8"/>
  <c r="AS57" i="8"/>
  <c r="AS61" i="8"/>
  <c r="AS50" i="8"/>
  <c r="AS53" i="8"/>
  <c r="BI85" i="8"/>
  <c r="BI77" i="8"/>
  <c r="BI88" i="8"/>
  <c r="BI80" i="8"/>
  <c r="BI83" i="8"/>
  <c r="BI86" i="8"/>
  <c r="BI78" i="8"/>
  <c r="BI81" i="8"/>
  <c r="BI84" i="8"/>
  <c r="BI76" i="8"/>
  <c r="BI79" i="8"/>
  <c r="BI82" i="8"/>
  <c r="BI62" i="8"/>
  <c r="BI63" i="8"/>
  <c r="BI64" i="8"/>
  <c r="BI56" i="8"/>
  <c r="BI51" i="8"/>
  <c r="BI61" i="8"/>
  <c r="BI54" i="8"/>
  <c r="BI49" i="8"/>
  <c r="BI52" i="8"/>
  <c r="BI58" i="8"/>
  <c r="BI55" i="8"/>
  <c r="BI59" i="8"/>
  <c r="BI50" i="8"/>
  <c r="BI57" i="8"/>
  <c r="BI60" i="8"/>
  <c r="BI53" i="8"/>
  <c r="BY85" i="8"/>
  <c r="BY77" i="8"/>
  <c r="BY88" i="8"/>
  <c r="BY80" i="8"/>
  <c r="BY83" i="8"/>
  <c r="BY86" i="8"/>
  <c r="BY78" i="8"/>
  <c r="BY81" i="8"/>
  <c r="BY84" i="8"/>
  <c r="BY76" i="8"/>
  <c r="BY79" i="8"/>
  <c r="BY82" i="8"/>
  <c r="BY62" i="8"/>
  <c r="BY63" i="8"/>
  <c r="BY64" i="8"/>
  <c r="BY58" i="8"/>
  <c r="BY57" i="8"/>
  <c r="BY56" i="8"/>
  <c r="BY59" i="8"/>
  <c r="BY51" i="8"/>
  <c r="BY54" i="8"/>
  <c r="BY60" i="8"/>
  <c r="BY49" i="8"/>
  <c r="BY52" i="8"/>
  <c r="BY55" i="8"/>
  <c r="BY61" i="8"/>
  <c r="BY50" i="8"/>
  <c r="BY53" i="8"/>
  <c r="AU88" i="8"/>
  <c r="AU80" i="8"/>
  <c r="AU83" i="8"/>
  <c r="AU86" i="8"/>
  <c r="AU78" i="8"/>
  <c r="AU81" i="8"/>
  <c r="AU84" i="8"/>
  <c r="AU76" i="8"/>
  <c r="AU79" i="8"/>
  <c r="AU82" i="8"/>
  <c r="AU85" i="8"/>
  <c r="AU77" i="8"/>
  <c r="AU63" i="8"/>
  <c r="AU58" i="8"/>
  <c r="AU61" i="8"/>
  <c r="AU64" i="8"/>
  <c r="AU59" i="8"/>
  <c r="AU51" i="8"/>
  <c r="AU54" i="8"/>
  <c r="AU49" i="8"/>
  <c r="AU52" i="8"/>
  <c r="AU60" i="8"/>
  <c r="AU55" i="8"/>
  <c r="AU56" i="8"/>
  <c r="AU57" i="8"/>
  <c r="AU50" i="8"/>
  <c r="AU62" i="8"/>
  <c r="AU53" i="8"/>
  <c r="BK88" i="8"/>
  <c r="BK80" i="8"/>
  <c r="BK83" i="8"/>
  <c r="BK86" i="8"/>
  <c r="BK78" i="8"/>
  <c r="BK81" i="8"/>
  <c r="BK84" i="8"/>
  <c r="BK76" i="8"/>
  <c r="BK79" i="8"/>
  <c r="BK82" i="8"/>
  <c r="BK85" i="8"/>
  <c r="BK77" i="8"/>
  <c r="BK63" i="8"/>
  <c r="BK58" i="8"/>
  <c r="BK61" i="8"/>
  <c r="BK64" i="8"/>
  <c r="BK59" i="8"/>
  <c r="BK51" i="8"/>
  <c r="BK54" i="8"/>
  <c r="BK49" i="8"/>
  <c r="BK52" i="8"/>
  <c r="BK62" i="8"/>
  <c r="BK55" i="8"/>
  <c r="BK50" i="8"/>
  <c r="BK57" i="8"/>
  <c r="BK53" i="8"/>
  <c r="BK60" i="8"/>
  <c r="BK56" i="8"/>
  <c r="BJ88" i="8"/>
  <c r="BJ80" i="8"/>
  <c r="BJ83" i="8"/>
  <c r="BJ86" i="8"/>
  <c r="BJ78" i="8"/>
  <c r="BJ81" i="8"/>
  <c r="BJ84" i="8"/>
  <c r="BJ76" i="8"/>
  <c r="BJ79" i="8"/>
  <c r="BJ82" i="8"/>
  <c r="BJ62" i="8"/>
  <c r="BJ77" i="8"/>
  <c r="BJ63" i="8"/>
  <c r="BJ58" i="8"/>
  <c r="BJ61" i="8"/>
  <c r="BJ64" i="8"/>
  <c r="BJ85" i="8"/>
  <c r="BJ51" i="8"/>
  <c r="BJ54" i="8"/>
  <c r="BJ49" i="8"/>
  <c r="BJ52" i="8"/>
  <c r="BJ55" i="8"/>
  <c r="BJ59" i="8"/>
  <c r="BJ50" i="8"/>
  <c r="BJ57" i="8"/>
  <c r="BJ53" i="8"/>
  <c r="BJ60" i="8"/>
  <c r="BJ56" i="8"/>
  <c r="AV83" i="8"/>
  <c r="AV86" i="8"/>
  <c r="AV78" i="8"/>
  <c r="AV81" i="8"/>
  <c r="AV84" i="8"/>
  <c r="AV76" i="8"/>
  <c r="AV79" i="8"/>
  <c r="AV82" i="8"/>
  <c r="AV85" i="8"/>
  <c r="AV77" i="8"/>
  <c r="AV88" i="8"/>
  <c r="AV63" i="8"/>
  <c r="AV80" i="8"/>
  <c r="AV58" i="8"/>
  <c r="AV61" i="8"/>
  <c r="AV64" i="8"/>
  <c r="AV54" i="8"/>
  <c r="AV49" i="8"/>
  <c r="AV59" i="8"/>
  <c r="AV52" i="8"/>
  <c r="AV60" i="8"/>
  <c r="AV55" i="8"/>
  <c r="AV57" i="8"/>
  <c r="AV50" i="8"/>
  <c r="AV62" i="8"/>
  <c r="AV53" i="8"/>
  <c r="AV56" i="8"/>
  <c r="AV51" i="8"/>
  <c r="BL83" i="8"/>
  <c r="BL86" i="8"/>
  <c r="BL78" i="8"/>
  <c r="BL81" i="8"/>
  <c r="BL84" i="8"/>
  <c r="BL76" i="8"/>
  <c r="BL79" i="8"/>
  <c r="BL82" i="8"/>
  <c r="BL85" i="8"/>
  <c r="BL77" i="8"/>
  <c r="BL88" i="8"/>
  <c r="BL63" i="8"/>
  <c r="BL80" i="8"/>
  <c r="BL58" i="8"/>
  <c r="BL61" i="8"/>
  <c r="BL64" i="8"/>
  <c r="BL54" i="8"/>
  <c r="BL49" i="8"/>
  <c r="BL52" i="8"/>
  <c r="BL62" i="8"/>
  <c r="BL55" i="8"/>
  <c r="BL50" i="8"/>
  <c r="BL59" i="8"/>
  <c r="BL57" i="8"/>
  <c r="BL53" i="8"/>
  <c r="BL60" i="8"/>
  <c r="BL56" i="8"/>
  <c r="BL51" i="8"/>
  <c r="BC84" i="8"/>
  <c r="BC76" i="8"/>
  <c r="BC79" i="8"/>
  <c r="BC82" i="8"/>
  <c r="BC85" i="8"/>
  <c r="BC77" i="8"/>
  <c r="BC88" i="8"/>
  <c r="BC80" i="8"/>
  <c r="BC83" i="8"/>
  <c r="BC86" i="8"/>
  <c r="BC78" i="8"/>
  <c r="BC81" i="8"/>
  <c r="BC61" i="8"/>
  <c r="BC64" i="8"/>
  <c r="BC62" i="8"/>
  <c r="BC63" i="8"/>
  <c r="BC55" i="8"/>
  <c r="BC60" i="8"/>
  <c r="BC59" i="8"/>
  <c r="BC57" i="8"/>
  <c r="BC50" i="8"/>
  <c r="BC53" i="8"/>
  <c r="BC56" i="8"/>
  <c r="BC51" i="8"/>
  <c r="BC54" i="8"/>
  <c r="BC49" i="8"/>
  <c r="BC58" i="8"/>
  <c r="BC52" i="8"/>
  <c r="AW83" i="8"/>
  <c r="AW86" i="8"/>
  <c r="AW78" i="8"/>
  <c r="AW81" i="8"/>
  <c r="AW84" i="8"/>
  <c r="AW76" i="8"/>
  <c r="AW79" i="8"/>
  <c r="AW82" i="8"/>
  <c r="AW85" i="8"/>
  <c r="AW77" i="8"/>
  <c r="AW88" i="8"/>
  <c r="AW80" i="8"/>
  <c r="AW63" i="8"/>
  <c r="AW61" i="8"/>
  <c r="AW64" i="8"/>
  <c r="AW62" i="8"/>
  <c r="AW54" i="8"/>
  <c r="AW49" i="8"/>
  <c r="AW59" i="8"/>
  <c r="AW58" i="8"/>
  <c r="AW52" i="8"/>
  <c r="AW60" i="8"/>
  <c r="AW55" i="8"/>
  <c r="AW57" i="8"/>
  <c r="AW50" i="8"/>
  <c r="AW53" i="8"/>
  <c r="AW56" i="8"/>
  <c r="AW51" i="8"/>
  <c r="BM83" i="8"/>
  <c r="BM86" i="8"/>
  <c r="BM78" i="8"/>
  <c r="BM81" i="8"/>
  <c r="BM84" i="8"/>
  <c r="BM76" i="8"/>
  <c r="BM79" i="8"/>
  <c r="BM82" i="8"/>
  <c r="BM85" i="8"/>
  <c r="BM77" i="8"/>
  <c r="BM88" i="8"/>
  <c r="BM80" i="8"/>
  <c r="BM63" i="8"/>
  <c r="BM61" i="8"/>
  <c r="BM64" i="8"/>
  <c r="BM62" i="8"/>
  <c r="BM54" i="8"/>
  <c r="BM49" i="8"/>
  <c r="BM52" i="8"/>
  <c r="BM55" i="8"/>
  <c r="BM50" i="8"/>
  <c r="BM59" i="8"/>
  <c r="BM58" i="8"/>
  <c r="BM57" i="8"/>
  <c r="BM53" i="8"/>
  <c r="BM60" i="8"/>
  <c r="BM56" i="8"/>
  <c r="BM51" i="8"/>
  <c r="BS84" i="8"/>
  <c r="BS76" i="8"/>
  <c r="BS79" i="8"/>
  <c r="BS82" i="8"/>
  <c r="BS85" i="8"/>
  <c r="BS77" i="8"/>
  <c r="BS88" i="8"/>
  <c r="BS80" i="8"/>
  <c r="BS83" i="8"/>
  <c r="BS86" i="8"/>
  <c r="BS78" i="8"/>
  <c r="BS81" i="8"/>
  <c r="BS61" i="8"/>
  <c r="BS64" i="8"/>
  <c r="BS62" i="8"/>
  <c r="BS63" i="8"/>
  <c r="BS55" i="8"/>
  <c r="BS50" i="8"/>
  <c r="BS58" i="8"/>
  <c r="BS57" i="8"/>
  <c r="BS53" i="8"/>
  <c r="BS56" i="8"/>
  <c r="BS60" i="8"/>
  <c r="BS59" i="8"/>
  <c r="BS51" i="8"/>
  <c r="BS54" i="8"/>
  <c r="BS49" i="8"/>
  <c r="BS52" i="8"/>
  <c r="AT88" i="8"/>
  <c r="AT80" i="8"/>
  <c r="AT83" i="8"/>
  <c r="AT86" i="8"/>
  <c r="AT78" i="8"/>
  <c r="AT81" i="8"/>
  <c r="AT84" i="8"/>
  <c r="AT76" i="8"/>
  <c r="AT79" i="8"/>
  <c r="AT82" i="8"/>
  <c r="AT62" i="8"/>
  <c r="AT77" i="8"/>
  <c r="AT63" i="8"/>
  <c r="AT58" i="8"/>
  <c r="AT61" i="8"/>
  <c r="AT64" i="8"/>
  <c r="AT85" i="8"/>
  <c r="AT51" i="8"/>
  <c r="AT54" i="8"/>
  <c r="AT59" i="8"/>
  <c r="AT49" i="8"/>
  <c r="AT52" i="8"/>
  <c r="AT60" i="8"/>
  <c r="AT55" i="8"/>
  <c r="AT57" i="8"/>
  <c r="AT50" i="8"/>
  <c r="AT53" i="8"/>
  <c r="AT56" i="8"/>
  <c r="AX86" i="8"/>
  <c r="AX78" i="8"/>
  <c r="AX81" i="8"/>
  <c r="AX84" i="8"/>
  <c r="AX76" i="8"/>
  <c r="AX79" i="8"/>
  <c r="AX82" i="8"/>
  <c r="AX85" i="8"/>
  <c r="AX77" i="8"/>
  <c r="AX88" i="8"/>
  <c r="AX80" i="8"/>
  <c r="AX60" i="8"/>
  <c r="AX63" i="8"/>
  <c r="AX61" i="8"/>
  <c r="AX83" i="8"/>
  <c r="AX64" i="8"/>
  <c r="AX59" i="8"/>
  <c r="AX62" i="8"/>
  <c r="AX49" i="8"/>
  <c r="AX58" i="8"/>
  <c r="AX52" i="8"/>
  <c r="AX55" i="8"/>
  <c r="AX57" i="8"/>
  <c r="AX50" i="8"/>
  <c r="AX53" i="8"/>
  <c r="AX56" i="8"/>
  <c r="AX51" i="8"/>
  <c r="AX54" i="8"/>
  <c r="BN86" i="8"/>
  <c r="BN78" i="8"/>
  <c r="BN81" i="8"/>
  <c r="BN84" i="8"/>
  <c r="BN76" i="8"/>
  <c r="BN79" i="8"/>
  <c r="BN82" i="8"/>
  <c r="BN85" i="8"/>
  <c r="BN77" i="8"/>
  <c r="BN88" i="8"/>
  <c r="BN80" i="8"/>
  <c r="BN60" i="8"/>
  <c r="BN63" i="8"/>
  <c r="BN61" i="8"/>
  <c r="BN83" i="8"/>
  <c r="BN64" i="8"/>
  <c r="BN59" i="8"/>
  <c r="BN62" i="8"/>
  <c r="BN49" i="8"/>
  <c r="BN52" i="8"/>
  <c r="BN55" i="8"/>
  <c r="BN50" i="8"/>
  <c r="BN58" i="8"/>
  <c r="BN57" i="8"/>
  <c r="BN53" i="8"/>
  <c r="BN56" i="8"/>
  <c r="BN51" i="8"/>
  <c r="BN54" i="8"/>
  <c r="AY86" i="8"/>
  <c r="AY78" i="8"/>
  <c r="AY81" i="8"/>
  <c r="AY84" i="8"/>
  <c r="AY79" i="8"/>
  <c r="AY82" i="8"/>
  <c r="AY85" i="8"/>
  <c r="AY77" i="8"/>
  <c r="AY88" i="8"/>
  <c r="AY80" i="8"/>
  <c r="AY83" i="8"/>
  <c r="AY76" i="8"/>
  <c r="AY63" i="8"/>
  <c r="AY64" i="8"/>
  <c r="AY57" i="8"/>
  <c r="AY49" i="8"/>
  <c r="AY58" i="8"/>
  <c r="AY59" i="8"/>
  <c r="AY52" i="8"/>
  <c r="AY60" i="8"/>
  <c r="AY55" i="8"/>
  <c r="AY50" i="8"/>
  <c r="AY53" i="8"/>
  <c r="AY62" i="8"/>
  <c r="AY56" i="8"/>
  <c r="AY61" i="8"/>
  <c r="AY51" i="8"/>
  <c r="AY54" i="8"/>
  <c r="BO86" i="8"/>
  <c r="BO78" i="8"/>
  <c r="BO81" i="8"/>
  <c r="BO84" i="8"/>
  <c r="BO79" i="8"/>
  <c r="BO82" i="8"/>
  <c r="BO85" i="8"/>
  <c r="BO77" i="8"/>
  <c r="BO88" i="8"/>
  <c r="BO80" i="8"/>
  <c r="BO83" i="8"/>
  <c r="BO63" i="8"/>
  <c r="BO64" i="8"/>
  <c r="BO76" i="8"/>
  <c r="BO57" i="8"/>
  <c r="BO49" i="8"/>
  <c r="BO52" i="8"/>
  <c r="BO61" i="8"/>
  <c r="BO55" i="8"/>
  <c r="BO62" i="8"/>
  <c r="BO50" i="8"/>
  <c r="BO58" i="8"/>
  <c r="BO59" i="8"/>
  <c r="BO53" i="8"/>
  <c r="BO60" i="8"/>
  <c r="BO56" i="8"/>
  <c r="BO51" i="8"/>
  <c r="BO54" i="8"/>
  <c r="AJ81" i="8"/>
  <c r="AJ84" i="8"/>
  <c r="AJ79" i="8"/>
  <c r="AJ82" i="8"/>
  <c r="AJ85" i="8"/>
  <c r="AJ77" i="8"/>
  <c r="AJ88" i="8"/>
  <c r="AJ80" i="8"/>
  <c r="AJ83" i="8"/>
  <c r="AJ78" i="8"/>
  <c r="AJ63" i="8"/>
  <c r="AJ76" i="8"/>
  <c r="AJ64" i="8"/>
  <c r="AJ59" i="8"/>
  <c r="AJ62" i="8"/>
  <c r="AJ86" i="8"/>
  <c r="AJ52" i="8"/>
  <c r="AJ61" i="8"/>
  <c r="AJ57" i="8"/>
  <c r="AJ55" i="8"/>
  <c r="AJ50" i="8"/>
  <c r="AJ53" i="8"/>
  <c r="AJ56" i="8"/>
  <c r="AJ58" i="8"/>
  <c r="AJ51" i="8"/>
  <c r="AJ60" i="8"/>
  <c r="AJ54" i="8"/>
  <c r="AJ49" i="8"/>
  <c r="AZ81" i="8"/>
  <c r="AZ84" i="8"/>
  <c r="AZ79" i="8"/>
  <c r="AZ82" i="8"/>
  <c r="AZ85" i="8"/>
  <c r="AZ77" i="8"/>
  <c r="AZ88" i="8"/>
  <c r="AZ80" i="8"/>
  <c r="AZ83" i="8"/>
  <c r="AZ76" i="8"/>
  <c r="AZ63" i="8"/>
  <c r="AZ64" i="8"/>
  <c r="AZ59" i="8"/>
  <c r="AZ86" i="8"/>
  <c r="AZ62" i="8"/>
  <c r="AZ58" i="8"/>
  <c r="AZ52" i="8"/>
  <c r="AZ60" i="8"/>
  <c r="AZ55" i="8"/>
  <c r="AZ78" i="8"/>
  <c r="AZ57" i="8"/>
  <c r="AZ50" i="8"/>
  <c r="AZ53" i="8"/>
  <c r="AZ56" i="8"/>
  <c r="AZ61" i="8"/>
  <c r="AZ51" i="8"/>
  <c r="AZ54" i="8"/>
  <c r="AZ49" i="8"/>
  <c r="BP81" i="8"/>
  <c r="BP84" i="8"/>
  <c r="BP79" i="8"/>
  <c r="BP82" i="8"/>
  <c r="BP85" i="8"/>
  <c r="BP77" i="8"/>
  <c r="BP88" i="8"/>
  <c r="BP80" i="8"/>
  <c r="BP83" i="8"/>
  <c r="BP63" i="8"/>
  <c r="BP64" i="8"/>
  <c r="BP59" i="8"/>
  <c r="BP86" i="8"/>
  <c r="BP62" i="8"/>
  <c r="BP76" i="8"/>
  <c r="BP52" i="8"/>
  <c r="BP61" i="8"/>
  <c r="BP55" i="8"/>
  <c r="BP78" i="8"/>
  <c r="BP50" i="8"/>
  <c r="BP58" i="8"/>
  <c r="BP57" i="8"/>
  <c r="BP53" i="8"/>
  <c r="BP60" i="8"/>
  <c r="BP56" i="8"/>
  <c r="BP51" i="8"/>
  <c r="BP54" i="8"/>
  <c r="BP49" i="8"/>
  <c r="AK81" i="8"/>
  <c r="AK84" i="8"/>
  <c r="AK76" i="8"/>
  <c r="AK79" i="8"/>
  <c r="AK82" i="8"/>
  <c r="AK85" i="8"/>
  <c r="AK77" i="8"/>
  <c r="AK88" i="8"/>
  <c r="AK80" i="8"/>
  <c r="AK83" i="8"/>
  <c r="AK86" i="8"/>
  <c r="AK78" i="8"/>
  <c r="AK64" i="8"/>
  <c r="AK59" i="8"/>
  <c r="AK62" i="8"/>
  <c r="AK60" i="8"/>
  <c r="AK52" i="8"/>
  <c r="AK63" i="8"/>
  <c r="AK61" i="8"/>
  <c r="AK57" i="8"/>
  <c r="AK55" i="8"/>
  <c r="AK50" i="8"/>
  <c r="AK53" i="8"/>
  <c r="AK56" i="8"/>
  <c r="AK58" i="8"/>
  <c r="AK51" i="8"/>
  <c r="AK54" i="8"/>
  <c r="AK49" i="8"/>
  <c r="BA81" i="8"/>
  <c r="BA84" i="8"/>
  <c r="BA76" i="8"/>
  <c r="BA79" i="8"/>
  <c r="BA82" i="8"/>
  <c r="BA85" i="8"/>
  <c r="BA77" i="8"/>
  <c r="BA88" i="8"/>
  <c r="BA80" i="8"/>
  <c r="BA83" i="8"/>
  <c r="BA86" i="8"/>
  <c r="BA78" i="8"/>
  <c r="BA64" i="8"/>
  <c r="BA59" i="8"/>
  <c r="BA62" i="8"/>
  <c r="BA60" i="8"/>
  <c r="BA52" i="8"/>
  <c r="BA55" i="8"/>
  <c r="BA57" i="8"/>
  <c r="BA50" i="8"/>
  <c r="BA53" i="8"/>
  <c r="BA56" i="8"/>
  <c r="BA61" i="8"/>
  <c r="BA51" i="8"/>
  <c r="BA54" i="8"/>
  <c r="BA63" i="8"/>
  <c r="BA58" i="8"/>
  <c r="BA49" i="8"/>
  <c r="BQ81" i="8"/>
  <c r="BQ84" i="8"/>
  <c r="BQ76" i="8"/>
  <c r="BQ79" i="8"/>
  <c r="BQ82" i="8"/>
  <c r="BQ85" i="8"/>
  <c r="BQ77" i="8"/>
  <c r="BQ88" i="8"/>
  <c r="BQ80" i="8"/>
  <c r="BQ83" i="8"/>
  <c r="BQ86" i="8"/>
  <c r="BQ78" i="8"/>
  <c r="BQ64" i="8"/>
  <c r="BQ59" i="8"/>
  <c r="BQ62" i="8"/>
  <c r="BQ60" i="8"/>
  <c r="BQ52" i="8"/>
  <c r="BQ61" i="8"/>
  <c r="BQ55" i="8"/>
  <c r="BQ50" i="8"/>
  <c r="BQ58" i="8"/>
  <c r="BQ57" i="8"/>
  <c r="BQ53" i="8"/>
  <c r="BQ56" i="8"/>
  <c r="BQ51" i="8"/>
  <c r="BQ54" i="8"/>
  <c r="BQ63" i="8"/>
  <c r="BQ49" i="8"/>
  <c r="W24" i="37"/>
  <c r="G11" i="37"/>
  <c r="G96" i="37" s="1"/>
  <c r="W65" i="37"/>
  <c r="P11" i="37"/>
  <c r="P96" i="37" s="1"/>
  <c r="Y65" i="37"/>
  <c r="H11" i="37"/>
  <c r="H96" i="37" s="1"/>
  <c r="F11" i="37"/>
  <c r="F96" i="37" s="1"/>
  <c r="T65" i="37"/>
  <c r="Q11" i="37"/>
  <c r="Q96" i="37" s="1"/>
  <c r="I11" i="37"/>
  <c r="I96" i="37" s="1"/>
  <c r="Z65" i="37"/>
  <c r="D11" i="37"/>
  <c r="D96" i="37" s="1"/>
  <c r="W48" i="37"/>
  <c r="W46" i="37"/>
  <c r="S65" i="37"/>
  <c r="N11" i="37"/>
  <c r="N96" i="37" s="1"/>
  <c r="J11" i="37"/>
  <c r="J96" i="37" s="1"/>
  <c r="W47" i="37"/>
  <c r="R11" i="37"/>
  <c r="R96" i="37" s="1"/>
  <c r="W87" i="37"/>
  <c r="V65" i="37"/>
  <c r="O11" i="37"/>
  <c r="O96" i="37" s="1"/>
  <c r="W37" i="37"/>
  <c r="E11" i="37"/>
  <c r="E96" i="37" s="1"/>
  <c r="L65" i="37"/>
  <c r="X65" i="37"/>
  <c r="K11" i="37"/>
  <c r="K96" i="37" s="1"/>
  <c r="M11" i="37"/>
  <c r="M96" i="37" s="1"/>
  <c r="AA65" i="37"/>
  <c r="U65" i="37"/>
  <c r="K38" i="37"/>
  <c r="K73" i="37"/>
  <c r="K74" i="37"/>
  <c r="K75" i="37"/>
  <c r="K72" i="37"/>
  <c r="K68" i="37"/>
  <c r="K70" i="37"/>
  <c r="K66" i="37"/>
  <c r="I38" i="37"/>
  <c r="I72" i="37"/>
  <c r="I73" i="37"/>
  <c r="I74" i="37"/>
  <c r="I75" i="37"/>
  <c r="I68" i="37"/>
  <c r="I70" i="37"/>
  <c r="I66" i="37"/>
  <c r="Q47" i="37"/>
  <c r="L38" i="37"/>
  <c r="L74" i="37"/>
  <c r="L75" i="37"/>
  <c r="L73" i="37"/>
  <c r="L70" i="37"/>
  <c r="L66" i="37"/>
  <c r="L72" i="37"/>
  <c r="L68" i="37"/>
  <c r="BJ39" i="37"/>
  <c r="BJ71" i="37"/>
  <c r="BJ67" i="37"/>
  <c r="BJ69" i="37"/>
  <c r="J38" i="37"/>
  <c r="J73" i="37"/>
  <c r="J74" i="37"/>
  <c r="J75" i="37"/>
  <c r="J68" i="37"/>
  <c r="J66" i="37"/>
  <c r="J70" i="37"/>
  <c r="J72" i="37"/>
  <c r="P38" i="37"/>
  <c r="P72" i="37"/>
  <c r="P73" i="37"/>
  <c r="P74" i="37"/>
  <c r="P68" i="37"/>
  <c r="P70" i="37"/>
  <c r="P75" i="37"/>
  <c r="P66" i="37"/>
  <c r="M38" i="37"/>
  <c r="M74" i="37"/>
  <c r="M75" i="37"/>
  <c r="M72" i="37"/>
  <c r="M73" i="37"/>
  <c r="M70" i="37"/>
  <c r="M66" i="37"/>
  <c r="M68" i="37"/>
  <c r="X38" i="37"/>
  <c r="X72" i="37"/>
  <c r="X73" i="37"/>
  <c r="X68" i="37"/>
  <c r="X74" i="37"/>
  <c r="X75" i="37"/>
  <c r="X70" i="37"/>
  <c r="X66" i="37"/>
  <c r="G37" i="37"/>
  <c r="G87" i="37"/>
  <c r="G46" i="37"/>
  <c r="G47" i="37"/>
  <c r="G48" i="37"/>
  <c r="J87" i="37"/>
  <c r="J46" i="37"/>
  <c r="J47" i="37"/>
  <c r="J48" i="37"/>
  <c r="N38" i="37"/>
  <c r="N75" i="37"/>
  <c r="N72" i="37"/>
  <c r="N74" i="37"/>
  <c r="N70" i="37"/>
  <c r="N66" i="37"/>
  <c r="N73" i="37"/>
  <c r="N68" i="37"/>
  <c r="P37" i="37"/>
  <c r="P87" i="37"/>
  <c r="P46" i="37"/>
  <c r="P47" i="37"/>
  <c r="R47" i="37"/>
  <c r="R48" i="37"/>
  <c r="O38" i="37"/>
  <c r="O75" i="37"/>
  <c r="O72" i="37"/>
  <c r="O73" i="37"/>
  <c r="O74" i="37"/>
  <c r="O70" i="37"/>
  <c r="O66" i="37"/>
  <c r="O68" i="37"/>
  <c r="H46" i="37"/>
  <c r="H47" i="37"/>
  <c r="H48" i="37"/>
  <c r="O37" i="37"/>
  <c r="O87" i="37"/>
  <c r="O46" i="37"/>
  <c r="O48" i="37"/>
  <c r="AN39" i="37"/>
  <c r="AN67" i="37"/>
  <c r="AN69" i="37"/>
  <c r="AN71" i="37"/>
  <c r="Q38" i="37"/>
  <c r="Q72" i="37"/>
  <c r="Q73" i="37"/>
  <c r="Q74" i="37"/>
  <c r="Q75" i="37"/>
  <c r="Q68" i="37"/>
  <c r="Q70" i="37"/>
  <c r="Q66" i="37"/>
  <c r="F37" i="37"/>
  <c r="F87" i="37"/>
  <c r="F48" i="37"/>
  <c r="F46" i="37"/>
  <c r="F47" i="37"/>
  <c r="AE73" i="36"/>
  <c r="F24" i="37"/>
  <c r="K24" i="37"/>
  <c r="J24" i="37"/>
  <c r="O24" i="37"/>
  <c r="H24" i="37"/>
  <c r="Q24" i="37"/>
  <c r="D24" i="37"/>
  <c r="M24" i="37"/>
  <c r="P24" i="37"/>
  <c r="M25" i="37"/>
  <c r="G24" i="37"/>
  <c r="AE72" i="36"/>
  <c r="AF72" i="36" s="1"/>
  <c r="L13" i="37" s="1"/>
  <c r="L98" i="37" s="1"/>
  <c r="AE66" i="36"/>
  <c r="AF66" i="36" s="1"/>
  <c r="R13" i="37" s="1"/>
  <c r="R98" i="37" s="1"/>
  <c r="AE69" i="36"/>
  <c r="AF69" i="36" s="1"/>
  <c r="O13" i="37" s="1"/>
  <c r="O98" i="37" s="1"/>
  <c r="AE74" i="36"/>
  <c r="AF74" i="36" s="1"/>
  <c r="J13" i="37" s="1"/>
  <c r="J98" i="37" s="1"/>
  <c r="I25" i="37"/>
  <c r="N25" i="37"/>
  <c r="X25" i="37"/>
  <c r="AE68" i="36"/>
  <c r="AF68" i="36" s="1"/>
  <c r="P13" i="37" s="1"/>
  <c r="P98" i="37" s="1"/>
  <c r="AE70" i="36"/>
  <c r="AF70" i="36" s="1"/>
  <c r="N13" i="37" s="1"/>
  <c r="N98" i="37" s="1"/>
  <c r="AE71" i="36"/>
  <c r="AF71" i="36" s="1"/>
  <c r="M13" i="37" s="1"/>
  <c r="M98" i="37" s="1"/>
  <c r="P25" i="37"/>
  <c r="Q25" i="37"/>
  <c r="K25" i="37"/>
  <c r="L25" i="37"/>
  <c r="J25" i="37"/>
  <c r="O25" i="37"/>
  <c r="AF21" i="36"/>
  <c r="BK13" i="37" s="1"/>
  <c r="BK98" i="37" s="1"/>
  <c r="AF45" i="36"/>
  <c r="AM13" i="37" s="1"/>
  <c r="AM98" i="37" s="1"/>
  <c r="AF52" i="36"/>
  <c r="AF13" i="37" s="1"/>
  <c r="AF98" i="37" s="1"/>
  <c r="AF64" i="36"/>
  <c r="T13" i="37" s="1"/>
  <c r="T98" i="37" s="1"/>
  <c r="AF46" i="36"/>
  <c r="AL13" i="37" s="1"/>
  <c r="AL98" i="37" s="1"/>
  <c r="AF28" i="36"/>
  <c r="BD13" i="37" s="1"/>
  <c r="BD98" i="37" s="1"/>
  <c r="AF25" i="36"/>
  <c r="BG13" i="37" s="1"/>
  <c r="BG98" i="37" s="1"/>
  <c r="I61" i="29"/>
  <c r="K61" i="29" s="1"/>
  <c r="L61" i="29" s="1"/>
  <c r="I56" i="29"/>
  <c r="K56" i="29" s="1"/>
  <c r="L56" i="29" s="1"/>
  <c r="AF35" i="36"/>
  <c r="AW13" i="37" s="1"/>
  <c r="AW98" i="37" s="1"/>
  <c r="AF24" i="36"/>
  <c r="BH13" i="37" s="1"/>
  <c r="BH98" i="37" s="1"/>
  <c r="AF55" i="36"/>
  <c r="AC13" i="37" s="1"/>
  <c r="AC98" i="37" s="1"/>
  <c r="AF62" i="36"/>
  <c r="V13" i="37" s="1"/>
  <c r="V98" i="37" s="1"/>
  <c r="AF57" i="36"/>
  <c r="AA13" i="37" s="1"/>
  <c r="AA98" i="37" s="1"/>
  <c r="AF34" i="36"/>
  <c r="AX13" i="37" s="1"/>
  <c r="AX98" i="37" s="1"/>
  <c r="AF40" i="36"/>
  <c r="AR13" i="37" s="1"/>
  <c r="AR98" i="37" s="1"/>
  <c r="AF65" i="36"/>
  <c r="S13" i="37" s="1"/>
  <c r="S98" i="37" s="1"/>
  <c r="AF31" i="36"/>
  <c r="BA13" i="37" s="1"/>
  <c r="BA98" i="37" s="1"/>
  <c r="AF60" i="36"/>
  <c r="X13" i="37" s="1"/>
  <c r="X98" i="37" s="1"/>
  <c r="AF50" i="36"/>
  <c r="AH13" i="37" s="1"/>
  <c r="AH98" i="37" s="1"/>
  <c r="BJ26" i="37"/>
  <c r="AF42" i="36"/>
  <c r="AP13" i="37" s="1"/>
  <c r="AP98" i="37" s="1"/>
  <c r="AF41" i="36"/>
  <c r="AQ13" i="37" s="1"/>
  <c r="AQ98" i="37" s="1"/>
  <c r="AF36" i="36"/>
  <c r="AV13" i="37" s="1"/>
  <c r="AV98" i="37" s="1"/>
  <c r="AF73" i="36"/>
  <c r="K13" i="37" s="1"/>
  <c r="K98" i="37" s="1"/>
  <c r="AF30" i="36"/>
  <c r="BB13" i="37" s="1"/>
  <c r="BB98" i="37" s="1"/>
  <c r="AF38" i="36"/>
  <c r="AT13" i="37" s="1"/>
  <c r="AT98" i="37" s="1"/>
  <c r="AF67" i="36"/>
  <c r="Q13" i="37" s="1"/>
  <c r="Q98" i="37" s="1"/>
  <c r="AF59" i="36"/>
  <c r="Y13" i="37" s="1"/>
  <c r="Y98" i="37" s="1"/>
  <c r="AF53" i="36"/>
  <c r="AE13" i="37" s="1"/>
  <c r="AE98" i="37" s="1"/>
  <c r="AF23" i="36"/>
  <c r="BI13" i="37" s="1"/>
  <c r="BI98" i="37" s="1"/>
  <c r="AF58" i="36"/>
  <c r="Z13" i="37" s="1"/>
  <c r="Z98" i="37" s="1"/>
  <c r="AF63" i="36"/>
  <c r="U13" i="37" s="1"/>
  <c r="U98" i="37" s="1"/>
  <c r="AF33" i="36"/>
  <c r="AY13" i="37" s="1"/>
  <c r="AY98" i="37" s="1"/>
  <c r="AF37" i="36"/>
  <c r="AU13" i="37" s="1"/>
  <c r="AU98" i="37" s="1"/>
  <c r="AF56" i="36"/>
  <c r="AB13" i="37" s="1"/>
  <c r="AB98" i="37" s="1"/>
  <c r="AF32" i="36"/>
  <c r="AZ13" i="37" s="1"/>
  <c r="AZ98" i="37" s="1"/>
  <c r="AF29" i="36"/>
  <c r="BC13" i="37" s="1"/>
  <c r="BC98" i="37" s="1"/>
  <c r="AF51" i="36"/>
  <c r="AG13" i="37" s="1"/>
  <c r="AG98" i="37" s="1"/>
  <c r="AF49" i="36"/>
  <c r="AI13" i="37" s="1"/>
  <c r="AI98" i="37" s="1"/>
  <c r="AF75" i="36"/>
  <c r="I13" i="37" s="1"/>
  <c r="I98" i="37" s="1"/>
  <c r="AF61" i="36"/>
  <c r="W13" i="37" s="1"/>
  <c r="W98" i="37" s="1"/>
  <c r="AF26" i="36"/>
  <c r="BF13" i="37" s="1"/>
  <c r="BF98" i="37" s="1"/>
  <c r="AF48" i="36"/>
  <c r="AJ13" i="37" s="1"/>
  <c r="AJ98" i="37" s="1"/>
  <c r="AF39" i="36"/>
  <c r="AS13" i="37" s="1"/>
  <c r="AS98" i="37" s="1"/>
  <c r="AF43" i="36"/>
  <c r="AO13" i="37" s="1"/>
  <c r="AO98" i="37" s="1"/>
  <c r="AF27" i="36"/>
  <c r="BE13" i="37" s="1"/>
  <c r="BE98" i="37" s="1"/>
  <c r="AF47" i="36"/>
  <c r="AK13" i="37" s="1"/>
  <c r="AK98" i="37" s="1"/>
  <c r="AF54" i="36"/>
  <c r="AD13" i="37" s="1"/>
  <c r="AD98" i="37" s="1"/>
  <c r="AN26" i="37"/>
  <c r="E24" i="37" l="1"/>
  <c r="O47" i="37"/>
  <c r="P48" i="37"/>
  <c r="N87" i="37"/>
  <c r="N37" i="37"/>
  <c r="N24" i="37"/>
  <c r="N48" i="37"/>
  <c r="O65" i="37"/>
  <c r="M47" i="37"/>
  <c r="M46" i="37"/>
  <c r="M48" i="37"/>
  <c r="Q48" i="37"/>
  <c r="N47" i="37"/>
  <c r="M87" i="37"/>
  <c r="Q46" i="37"/>
  <c r="N46" i="37"/>
  <c r="M37" i="37"/>
  <c r="Q37" i="37"/>
  <c r="J65" i="37"/>
  <c r="Q65" i="37"/>
  <c r="I65" i="37"/>
  <c r="R65" i="37"/>
  <c r="F65" i="37"/>
  <c r="M65" i="37"/>
  <c r="I24" i="37"/>
  <c r="H65" i="37"/>
  <c r="I48" i="37"/>
  <c r="K65" i="37"/>
  <c r="N65" i="37"/>
  <c r="R46" i="37"/>
  <c r="I47" i="37"/>
  <c r="K46" i="37"/>
  <c r="R87" i="37"/>
  <c r="I46" i="37"/>
  <c r="K48" i="37"/>
  <c r="P65" i="37"/>
  <c r="R37" i="37"/>
  <c r="I87" i="37"/>
  <c r="K47" i="37"/>
  <c r="I37" i="37"/>
  <c r="K87" i="37"/>
  <c r="E37" i="37"/>
  <c r="H87" i="37"/>
  <c r="J37" i="37"/>
  <c r="K37" i="37"/>
  <c r="D37" i="37"/>
  <c r="G65" i="37"/>
  <c r="R24" i="37"/>
  <c r="H37" i="37"/>
  <c r="Q87" i="37"/>
  <c r="AY71" i="37"/>
  <c r="AY69" i="37"/>
  <c r="AY67" i="37"/>
  <c r="BA71" i="37"/>
  <c r="BA69" i="37"/>
  <c r="BA67" i="37"/>
  <c r="AM71" i="37"/>
  <c r="AM67" i="37"/>
  <c r="AM69" i="37"/>
  <c r="M71" i="37"/>
  <c r="M69" i="37"/>
  <c r="M67" i="37"/>
  <c r="AD71" i="37"/>
  <c r="AD67" i="37"/>
  <c r="AD69" i="37"/>
  <c r="U71" i="37"/>
  <c r="U69" i="37"/>
  <c r="U67" i="37"/>
  <c r="S71" i="37"/>
  <c r="S69" i="37"/>
  <c r="S67" i="37"/>
  <c r="BK71" i="37"/>
  <c r="BK67" i="37"/>
  <c r="BK69" i="37"/>
  <c r="N71" i="37"/>
  <c r="N67" i="37"/>
  <c r="N69" i="37"/>
  <c r="AI71" i="37"/>
  <c r="AI69" i="37"/>
  <c r="AI67" i="37"/>
  <c r="AV67" i="37"/>
  <c r="AV69" i="37"/>
  <c r="AV71" i="37"/>
  <c r="AR71" i="37"/>
  <c r="AR69" i="37"/>
  <c r="AR67" i="37"/>
  <c r="AG71" i="37"/>
  <c r="AG67" i="37"/>
  <c r="AG69" i="37"/>
  <c r="AQ71" i="37"/>
  <c r="AQ69" i="37"/>
  <c r="AQ67" i="37"/>
  <c r="BG71" i="37"/>
  <c r="BG69" i="37"/>
  <c r="BG67" i="37"/>
  <c r="AO71" i="37"/>
  <c r="AO67" i="37"/>
  <c r="AO69" i="37"/>
  <c r="AE71" i="37"/>
  <c r="AE67" i="37"/>
  <c r="AE69" i="37"/>
  <c r="AA71" i="37"/>
  <c r="AA69" i="37"/>
  <c r="AA67" i="37"/>
  <c r="AS71" i="37"/>
  <c r="AS69" i="37"/>
  <c r="AS67" i="37"/>
  <c r="Y71" i="37"/>
  <c r="Y67" i="37"/>
  <c r="Y69" i="37"/>
  <c r="AL71" i="37"/>
  <c r="AL67" i="37"/>
  <c r="AL69" i="37"/>
  <c r="AJ71" i="37"/>
  <c r="AJ69" i="37"/>
  <c r="AJ67" i="37"/>
  <c r="AB71" i="37"/>
  <c r="AB69" i="37"/>
  <c r="AB67" i="37"/>
  <c r="Q71" i="37"/>
  <c r="Q67" i="37"/>
  <c r="Q69" i="37"/>
  <c r="AH71" i="37"/>
  <c r="AH69" i="37"/>
  <c r="AH67" i="37"/>
  <c r="AC71" i="37"/>
  <c r="AC69" i="37"/>
  <c r="AC67" i="37"/>
  <c r="T71" i="37"/>
  <c r="T69" i="37"/>
  <c r="T67" i="37"/>
  <c r="J71" i="37"/>
  <c r="J69" i="37"/>
  <c r="J67" i="37"/>
  <c r="W67" i="37"/>
  <c r="W69" i="37"/>
  <c r="W71" i="37"/>
  <c r="BB71" i="37"/>
  <c r="BB67" i="37"/>
  <c r="BB69" i="37"/>
  <c r="AW71" i="37"/>
  <c r="AW67" i="37"/>
  <c r="AW69" i="37"/>
  <c r="R69" i="37"/>
  <c r="R71" i="37"/>
  <c r="R67" i="37"/>
  <c r="I71" i="37"/>
  <c r="I67" i="37"/>
  <c r="I69" i="37"/>
  <c r="K71" i="37"/>
  <c r="K69" i="37"/>
  <c r="K67" i="37"/>
  <c r="L71" i="37"/>
  <c r="L69" i="37"/>
  <c r="L67" i="37"/>
  <c r="AK71" i="37"/>
  <c r="AK69" i="37"/>
  <c r="AK67" i="37"/>
  <c r="Z71" i="37"/>
  <c r="Z69" i="37"/>
  <c r="Z67" i="37"/>
  <c r="P67" i="37"/>
  <c r="P71" i="37"/>
  <c r="P69" i="37"/>
  <c r="BE71" i="37"/>
  <c r="BE67" i="37"/>
  <c r="BE69" i="37"/>
  <c r="BI71" i="37"/>
  <c r="BI69" i="37"/>
  <c r="BI67" i="37"/>
  <c r="AX69" i="37"/>
  <c r="AX71" i="37"/>
  <c r="AX67" i="37"/>
  <c r="BC71" i="37"/>
  <c r="BC67" i="37"/>
  <c r="BC69" i="37"/>
  <c r="AP69" i="37"/>
  <c r="AP71" i="37"/>
  <c r="AP67" i="37"/>
  <c r="BD67" i="37"/>
  <c r="BD71" i="37"/>
  <c r="BD69" i="37"/>
  <c r="AZ71" i="37"/>
  <c r="AZ69" i="37"/>
  <c r="AZ67" i="37"/>
  <c r="V71" i="37"/>
  <c r="V67" i="37"/>
  <c r="V69" i="37"/>
  <c r="BF71" i="37"/>
  <c r="BF69" i="37"/>
  <c r="BF67" i="37"/>
  <c r="AU71" i="37"/>
  <c r="AU67" i="37"/>
  <c r="AU69" i="37"/>
  <c r="AT71" i="37"/>
  <c r="AT67" i="37"/>
  <c r="AT69" i="37"/>
  <c r="X67" i="37"/>
  <c r="X71" i="37"/>
  <c r="X69" i="37"/>
  <c r="BH71" i="37"/>
  <c r="BH69" i="37"/>
  <c r="BH67" i="37"/>
  <c r="AF71" i="37"/>
  <c r="AF67" i="37"/>
  <c r="AF69" i="37"/>
  <c r="O71" i="37"/>
  <c r="O67" i="37"/>
  <c r="O69" i="37"/>
  <c r="AD26" i="37"/>
  <c r="AD39" i="37"/>
  <c r="S26" i="37"/>
  <c r="S39" i="37"/>
  <c r="P26" i="37"/>
  <c r="P39" i="37"/>
  <c r="BE26" i="37"/>
  <c r="BE39" i="37"/>
  <c r="AG26" i="37"/>
  <c r="AG39" i="37"/>
  <c r="BI26" i="37"/>
  <c r="BI39" i="37"/>
  <c r="AQ26" i="37"/>
  <c r="AQ39" i="37"/>
  <c r="AX26" i="37"/>
  <c r="AX39" i="37"/>
  <c r="BG26" i="37"/>
  <c r="BG39" i="37"/>
  <c r="N26" i="37"/>
  <c r="N39" i="37"/>
  <c r="AA26" i="37"/>
  <c r="AA39" i="37"/>
  <c r="BD26" i="37"/>
  <c r="BD39" i="37"/>
  <c r="BK26" i="37"/>
  <c r="BK39" i="37"/>
  <c r="AI26" i="37"/>
  <c r="AI39" i="37"/>
  <c r="AO26" i="37"/>
  <c r="AO39" i="37"/>
  <c r="AS26" i="37"/>
  <c r="AS39" i="37"/>
  <c r="AZ26" i="37"/>
  <c r="AZ39" i="37"/>
  <c r="Y26" i="37"/>
  <c r="Y39" i="37"/>
  <c r="V26" i="37"/>
  <c r="V39" i="37"/>
  <c r="AL26" i="37"/>
  <c r="AL39" i="37"/>
  <c r="I26" i="37"/>
  <c r="I39" i="37"/>
  <c r="AK26" i="37"/>
  <c r="AK39" i="37"/>
  <c r="AR26" i="37"/>
  <c r="AR39" i="37"/>
  <c r="AP26" i="37"/>
  <c r="AP39" i="37"/>
  <c r="AB26" i="37"/>
  <c r="AB39" i="37"/>
  <c r="Q26" i="37"/>
  <c r="Q39" i="37"/>
  <c r="AH26" i="37"/>
  <c r="AH39" i="37"/>
  <c r="AC26" i="37"/>
  <c r="AC39" i="37"/>
  <c r="T26" i="37"/>
  <c r="T39" i="37"/>
  <c r="J26" i="37"/>
  <c r="J39" i="37"/>
  <c r="U26" i="37"/>
  <c r="U39" i="37"/>
  <c r="AV26" i="37"/>
  <c r="AV39" i="37"/>
  <c r="BC26" i="37"/>
  <c r="BC39" i="37"/>
  <c r="AJ26" i="37"/>
  <c r="AJ39" i="37"/>
  <c r="BF26" i="37"/>
  <c r="BF39" i="37"/>
  <c r="AU26" i="37"/>
  <c r="AU39" i="37"/>
  <c r="AT26" i="37"/>
  <c r="AT39" i="37"/>
  <c r="X26" i="37"/>
  <c r="X39" i="37"/>
  <c r="BH26" i="37"/>
  <c r="BH39" i="37"/>
  <c r="AF26" i="37"/>
  <c r="AF39" i="37"/>
  <c r="O26" i="37"/>
  <c r="O39" i="37"/>
  <c r="K26" i="37"/>
  <c r="K39" i="37"/>
  <c r="Z26" i="37"/>
  <c r="Z39" i="37"/>
  <c r="AE26" i="37"/>
  <c r="AE39" i="37"/>
  <c r="W26" i="37"/>
  <c r="W39" i="37"/>
  <c r="AY26" i="37"/>
  <c r="AY39" i="37"/>
  <c r="BB26" i="37"/>
  <c r="BB39" i="37"/>
  <c r="BA26" i="37"/>
  <c r="BA39" i="37"/>
  <c r="AW26" i="37"/>
  <c r="AW39" i="37"/>
  <c r="AM26" i="37"/>
  <c r="AM39" i="37"/>
  <c r="M26" i="37"/>
  <c r="M39" i="37"/>
  <c r="R26" i="37"/>
  <c r="R39" i="37"/>
  <c r="L26" i="37"/>
  <c r="L39" i="37"/>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S11" i="25"/>
  <c r="S10" i="25"/>
  <c r="S9"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AC86" i="10" l="1"/>
  <c r="N83" i="10"/>
  <c r="F78" i="10"/>
  <c r="AC78" i="10"/>
  <c r="N84" i="10"/>
  <c r="F79" i="10"/>
  <c r="AC79" i="10"/>
  <c r="N85" i="10"/>
  <c r="F77" i="10"/>
  <c r="AC80" i="10"/>
  <c r="F87" i="10"/>
  <c r="AC83" i="10"/>
  <c r="F89" i="10"/>
  <c r="F85" i="10"/>
  <c r="N78" i="10"/>
  <c r="N79" i="10"/>
  <c r="N77" i="10"/>
  <c r="AC84" i="10"/>
  <c r="F90" i="10"/>
  <c r="F86" i="10"/>
  <c r="F83" i="10"/>
  <c r="F82" i="10"/>
  <c r="AC85" i="10"/>
  <c r="F91" i="10"/>
  <c r="AC77" i="10"/>
  <c r="F84" i="10"/>
  <c r="N86" i="10"/>
  <c r="N80" i="10"/>
  <c r="AC81" i="10"/>
  <c r="F88" i="10"/>
  <c r="N81" i="10"/>
  <c r="F80" i="10"/>
  <c r="N82" i="10"/>
  <c r="F81" i="10"/>
  <c r="AC82" i="10"/>
  <c r="F91" i="9"/>
  <c r="F78" i="9"/>
  <c r="F82" i="9"/>
  <c r="F89" i="9"/>
  <c r="F81" i="9"/>
  <c r="F83" i="9"/>
  <c r="F86" i="9"/>
  <c r="F80" i="9"/>
  <c r="F84" i="9"/>
  <c r="F85" i="9"/>
  <c r="F87" i="9"/>
  <c r="F88" i="9"/>
  <c r="F90" i="9"/>
  <c r="F77" i="9"/>
  <c r="AL74" i="9"/>
  <c r="T30" i="10"/>
  <c r="V39" i="10"/>
  <c r="V37" i="10"/>
  <c r="V36" i="10"/>
  <c r="T33" i="10"/>
  <c r="T34" i="10"/>
  <c r="T35" i="10"/>
  <c r="V38" i="10"/>
  <c r="T32" i="10"/>
  <c r="U32" i="10" s="1"/>
  <c r="W32" i="10" s="1"/>
  <c r="V35" i="10"/>
  <c r="T31" i="10"/>
  <c r="L68" i="10"/>
  <c r="D72" i="10"/>
  <c r="AI67" i="9"/>
  <c r="L67" i="9"/>
  <c r="AA77" i="10"/>
  <c r="L67" i="10"/>
  <c r="D71" i="10"/>
  <c r="AA76" i="10"/>
  <c r="D70" i="10"/>
  <c r="AA75" i="10"/>
  <c r="D69" i="10"/>
  <c r="AA74" i="10"/>
  <c r="D68" i="10"/>
  <c r="V77" i="9"/>
  <c r="D77" i="9"/>
  <c r="AA73" i="10"/>
  <c r="D67" i="10"/>
  <c r="V76" i="9"/>
  <c r="D76" i="9"/>
  <c r="AA72" i="10"/>
  <c r="AI77" i="9"/>
  <c r="V75" i="9"/>
  <c r="L77" i="9"/>
  <c r="D75" i="9"/>
  <c r="AA71" i="10"/>
  <c r="L77" i="10"/>
  <c r="AI76" i="9"/>
  <c r="V74" i="9"/>
  <c r="L76" i="9"/>
  <c r="D74" i="9"/>
  <c r="AA70" i="10"/>
  <c r="L76" i="10"/>
  <c r="AI75" i="9"/>
  <c r="V73" i="9"/>
  <c r="L75" i="9"/>
  <c r="D73" i="9"/>
  <c r="AA69" i="10"/>
  <c r="L75" i="10"/>
  <c r="AI74" i="9"/>
  <c r="V72" i="9"/>
  <c r="L74" i="9"/>
  <c r="D72" i="9"/>
  <c r="AA68" i="10"/>
  <c r="L74" i="10"/>
  <c r="AI73" i="9"/>
  <c r="V71" i="9"/>
  <c r="L73" i="9"/>
  <c r="D71" i="9"/>
  <c r="AA67" i="10"/>
  <c r="L73" i="10"/>
  <c r="D77" i="10"/>
  <c r="AI72" i="9"/>
  <c r="V70" i="9"/>
  <c r="L72" i="9"/>
  <c r="D70" i="9"/>
  <c r="L72" i="10"/>
  <c r="D76" i="10"/>
  <c r="AI71" i="9"/>
  <c r="V69" i="9"/>
  <c r="L71" i="9"/>
  <c r="D69" i="9"/>
  <c r="L71" i="10"/>
  <c r="D75" i="10"/>
  <c r="AI70" i="9"/>
  <c r="V68" i="9"/>
  <c r="L70" i="9"/>
  <c r="D68" i="9"/>
  <c r="L70" i="10"/>
  <c r="D74" i="10"/>
  <c r="AI69" i="9"/>
  <c r="V67" i="9"/>
  <c r="L69" i="9"/>
  <c r="D67" i="9"/>
  <c r="L69" i="10"/>
  <c r="D73" i="10"/>
  <c r="AI68" i="9"/>
  <c r="L68" i="9"/>
  <c r="AJ80" i="10"/>
  <c r="AJ64" i="10"/>
  <c r="X85" i="10"/>
  <c r="X69" i="10"/>
  <c r="V54" i="10"/>
  <c r="AS79" i="9"/>
  <c r="AS63" i="9"/>
  <c r="AL77" i="9"/>
  <c r="AL61" i="9"/>
  <c r="AB68" i="9"/>
  <c r="Y67" i="9"/>
  <c r="Y51" i="9"/>
  <c r="O63" i="9"/>
  <c r="O47" i="9"/>
  <c r="AJ79" i="10"/>
  <c r="AJ63" i="10"/>
  <c r="X84" i="10"/>
  <c r="X68" i="10"/>
  <c r="V53" i="10"/>
  <c r="AS78" i="9"/>
  <c r="AS62" i="9"/>
  <c r="AL76" i="9"/>
  <c r="AL60" i="9"/>
  <c r="AB67" i="9"/>
  <c r="Y66" i="9"/>
  <c r="Y50" i="9"/>
  <c r="O62" i="9"/>
  <c r="O46" i="9"/>
  <c r="AJ78" i="10"/>
  <c r="AJ62" i="10"/>
  <c r="X83" i="10"/>
  <c r="V52" i="10"/>
  <c r="AS77" i="9"/>
  <c r="AS61" i="9"/>
  <c r="AL75" i="9"/>
  <c r="AL59" i="9"/>
  <c r="AM74" i="9" s="1"/>
  <c r="AB66" i="9"/>
  <c r="Y65" i="9"/>
  <c r="Y49" i="9"/>
  <c r="O77" i="9"/>
  <c r="O61" i="9"/>
  <c r="O45" i="9"/>
  <c r="AJ77" i="10"/>
  <c r="AJ61" i="10"/>
  <c r="X82" i="10"/>
  <c r="V67" i="10"/>
  <c r="V51" i="10"/>
  <c r="AS76" i="9"/>
  <c r="AS60" i="9"/>
  <c r="AB65" i="9"/>
  <c r="Y64" i="9"/>
  <c r="Y48" i="9"/>
  <c r="O76" i="9"/>
  <c r="O60" i="9"/>
  <c r="O44" i="9"/>
  <c r="AJ76" i="10"/>
  <c r="AJ60" i="10"/>
  <c r="X81" i="10"/>
  <c r="V66" i="10"/>
  <c r="V50" i="10"/>
  <c r="AS75" i="9"/>
  <c r="AS59" i="9"/>
  <c r="AL73" i="9"/>
  <c r="AB64" i="9"/>
  <c r="Y63" i="9"/>
  <c r="Y47" i="9"/>
  <c r="O75" i="9"/>
  <c r="O59" i="9"/>
  <c r="O43" i="9"/>
  <c r="AJ75" i="10"/>
  <c r="X80" i="10"/>
  <c r="V65" i="10"/>
  <c r="V49" i="10"/>
  <c r="AS74" i="9"/>
  <c r="AL72" i="9"/>
  <c r="AB63" i="9"/>
  <c r="Y62" i="9"/>
  <c r="Y46" i="9"/>
  <c r="O74" i="9"/>
  <c r="O58" i="9"/>
  <c r="O42" i="9"/>
  <c r="AJ74" i="10"/>
  <c r="X79" i="10"/>
  <c r="V64" i="10"/>
  <c r="V48" i="10"/>
  <c r="AS73" i="9"/>
  <c r="AL71" i="9"/>
  <c r="AB62" i="9"/>
  <c r="Y77" i="9"/>
  <c r="Y61" i="9"/>
  <c r="Y45" i="9"/>
  <c r="O73" i="9"/>
  <c r="O57" i="9"/>
  <c r="O41" i="9"/>
  <c r="AJ73" i="10"/>
  <c r="X78" i="10"/>
  <c r="V63" i="10"/>
  <c r="V47" i="10"/>
  <c r="AS72" i="9"/>
  <c r="AL70" i="9"/>
  <c r="AB77" i="9"/>
  <c r="AB61" i="9"/>
  <c r="Y76" i="9"/>
  <c r="Y60" i="9"/>
  <c r="Y44" i="9"/>
  <c r="O72" i="9"/>
  <c r="O56" i="9"/>
  <c r="O40" i="9"/>
  <c r="AJ72" i="10"/>
  <c r="X77" i="10"/>
  <c r="V62" i="10"/>
  <c r="V46" i="10"/>
  <c r="AS71" i="9"/>
  <c r="AL69" i="9"/>
  <c r="AB76" i="9"/>
  <c r="AB60" i="9"/>
  <c r="Y75" i="9"/>
  <c r="Y59" i="9"/>
  <c r="Y43" i="9"/>
  <c r="O71" i="9"/>
  <c r="O55" i="9"/>
  <c r="AJ71" i="10"/>
  <c r="X76" i="10"/>
  <c r="V61" i="10"/>
  <c r="V45" i="10"/>
  <c r="AS86" i="9"/>
  <c r="AS70" i="9"/>
  <c r="AL68" i="9"/>
  <c r="AB75" i="9"/>
  <c r="AB59" i="9"/>
  <c r="Y74" i="9"/>
  <c r="Y58" i="9"/>
  <c r="Y42" i="9"/>
  <c r="O70" i="9"/>
  <c r="O54" i="9"/>
  <c r="AJ86" i="10"/>
  <c r="AJ70" i="10"/>
  <c r="X75" i="10"/>
  <c r="V60" i="10"/>
  <c r="V44" i="10"/>
  <c r="AS85" i="9"/>
  <c r="AS69" i="9"/>
  <c r="AL67" i="9"/>
  <c r="AB74" i="9"/>
  <c r="Y73" i="9"/>
  <c r="Y57" i="9"/>
  <c r="Y41" i="9"/>
  <c r="O69" i="9"/>
  <c r="O53" i="9"/>
  <c r="AJ85" i="10"/>
  <c r="AJ69" i="10"/>
  <c r="X74" i="10"/>
  <c r="V59" i="10"/>
  <c r="V43" i="10"/>
  <c r="AS84" i="9"/>
  <c r="AS68" i="9"/>
  <c r="AL66" i="9"/>
  <c r="AB73" i="9"/>
  <c r="Y72" i="9"/>
  <c r="Y56" i="9"/>
  <c r="Y40" i="9"/>
  <c r="O68" i="9"/>
  <c r="O52" i="9"/>
  <c r="AJ84" i="10"/>
  <c r="AJ68" i="10"/>
  <c r="X73" i="10"/>
  <c r="V58" i="10"/>
  <c r="V42" i="10"/>
  <c r="AS83" i="9"/>
  <c r="AS67" i="9"/>
  <c r="AL65" i="9"/>
  <c r="AB72" i="9"/>
  <c r="Y71" i="9"/>
  <c r="Y55" i="9"/>
  <c r="O67" i="9"/>
  <c r="O51" i="9"/>
  <c r="AJ83" i="10"/>
  <c r="AJ67" i="10"/>
  <c r="X72" i="10"/>
  <c r="V57" i="10"/>
  <c r="V41" i="10"/>
  <c r="AS82" i="9"/>
  <c r="AS66" i="9"/>
  <c r="AL64" i="9"/>
  <c r="AB71" i="9"/>
  <c r="Y70" i="9"/>
  <c r="Y54" i="9"/>
  <c r="O66" i="9"/>
  <c r="O50" i="9"/>
  <c r="AJ82" i="10"/>
  <c r="AJ66" i="10"/>
  <c r="X71" i="10"/>
  <c r="V56" i="10"/>
  <c r="V40" i="10"/>
  <c r="AS81" i="9"/>
  <c r="AS65" i="9"/>
  <c r="AL63" i="9"/>
  <c r="AB70" i="9"/>
  <c r="Y69" i="9"/>
  <c r="Y53" i="9"/>
  <c r="O65" i="9"/>
  <c r="O49" i="9"/>
  <c r="AJ81" i="10"/>
  <c r="AJ65" i="10"/>
  <c r="X86" i="10"/>
  <c r="X70" i="10"/>
  <c r="V55" i="10"/>
  <c r="AS80" i="9"/>
  <c r="AS64" i="9"/>
  <c r="AL62" i="9"/>
  <c r="AB69" i="9"/>
  <c r="Y68" i="9"/>
  <c r="Y52" i="9"/>
  <c r="O64" i="9"/>
  <c r="O48" i="9"/>
  <c r="AC64" i="39"/>
  <c r="Z59" i="39"/>
  <c r="Z47" i="39"/>
  <c r="AD47" i="39" s="1"/>
  <c r="AC67" i="39"/>
  <c r="AT56" i="39"/>
  <c r="P51" i="39"/>
  <c r="Q51" i="39" s="1"/>
  <c r="Z33" i="39"/>
  <c r="AD33" i="39" s="1"/>
  <c r="Z67" i="39"/>
  <c r="P59" i="39"/>
  <c r="AC52" i="39"/>
  <c r="Z34" i="39"/>
  <c r="AD34" i="39" s="1"/>
  <c r="AT65" i="39"/>
  <c r="AM60" i="39"/>
  <c r="Z52" i="39"/>
  <c r="Z42" i="39"/>
  <c r="AM65" i="39"/>
  <c r="AC56" i="39"/>
  <c r="P34" i="39"/>
  <c r="Q34" i="39" s="1"/>
  <c r="Z43" i="39"/>
  <c r="AD43" i="39" s="1"/>
  <c r="AC65" i="39"/>
  <c r="AM58" i="39"/>
  <c r="AC57" i="39"/>
  <c r="AC53" i="39"/>
  <c r="P52" i="39"/>
  <c r="Q52" i="39" s="1"/>
  <c r="AM50" i="39"/>
  <c r="AN50" i="39" s="1"/>
  <c r="Z65" i="39"/>
  <c r="Z57" i="39"/>
  <c r="AM54" i="39"/>
  <c r="AN54" i="39" s="1"/>
  <c r="Z53" i="39"/>
  <c r="Z36" i="39"/>
  <c r="AD36" i="39" s="1"/>
  <c r="AM63" i="39"/>
  <c r="P60" i="39"/>
  <c r="P56" i="39"/>
  <c r="Q56" i="39" s="1"/>
  <c r="AC50" i="39"/>
  <c r="AM66" i="39"/>
  <c r="AC58" i="39"/>
  <c r="AC63" i="39"/>
  <c r="AM61" i="39"/>
  <c r="Z58" i="39"/>
  <c r="P57" i="39"/>
  <c r="Q57" i="39" s="1"/>
  <c r="AC54" i="39"/>
  <c r="AM51" i="39"/>
  <c r="AN51" i="39" s="1"/>
  <c r="Z37" i="39"/>
  <c r="AD37" i="39" s="1"/>
  <c r="Z63" i="39"/>
  <c r="Z54" i="39"/>
  <c r="P50" i="39"/>
  <c r="Q50" i="39" s="1"/>
  <c r="AC66" i="39"/>
  <c r="AC61" i="39"/>
  <c r="AT59" i="39"/>
  <c r="Z45" i="39"/>
  <c r="AD45" i="39" s="1"/>
  <c r="P44" i="39"/>
  <c r="Q44" i="39" s="1"/>
  <c r="Z66" i="39"/>
  <c r="AM64" i="39"/>
  <c r="P63" i="39"/>
  <c r="AM59" i="39"/>
  <c r="AM55" i="39"/>
  <c r="AN55" i="39" s="1"/>
  <c r="AC51" i="39"/>
  <c r="Z38" i="39"/>
  <c r="AD38" i="39" s="1"/>
  <c r="P37" i="39"/>
  <c r="Q37" i="39" s="1"/>
  <c r="Z32" i="39"/>
  <c r="AD32" i="39" s="1"/>
  <c r="P31" i="39"/>
  <c r="Q31" i="39" s="1"/>
  <c r="AT75" i="39"/>
  <c r="AM67" i="39"/>
  <c r="P61" i="39"/>
  <c r="AC59" i="39"/>
  <c r="AC55" i="39"/>
  <c r="AM52" i="39"/>
  <c r="AN52" i="39" s="1"/>
  <c r="P45" i="39"/>
  <c r="Q45" i="39" s="1"/>
  <c r="P54" i="39"/>
  <c r="Q54" i="39" s="1"/>
  <c r="Z51" i="39"/>
  <c r="Z39" i="39"/>
  <c r="AD39" i="39" s="1"/>
  <c r="Z46" i="39"/>
  <c r="AD46" i="39" s="1"/>
  <c r="M61" i="39"/>
  <c r="E58" i="39"/>
  <c r="G58" i="39" s="1"/>
  <c r="W59" i="39"/>
  <c r="M59" i="39"/>
  <c r="E59" i="39"/>
  <c r="G59" i="39" s="1"/>
  <c r="M67" i="39"/>
  <c r="W62" i="39"/>
  <c r="E64" i="39"/>
  <c r="G64" i="39" s="1"/>
  <c r="M62" i="39"/>
  <c r="W60" i="39"/>
  <c r="E62" i="39"/>
  <c r="G62" i="39" s="1"/>
  <c r="M60" i="39"/>
  <c r="AJ66" i="39"/>
  <c r="E65" i="39"/>
  <c r="G65" i="39" s="1"/>
  <c r="AJ61" i="39"/>
  <c r="W63" i="39"/>
  <c r="W58" i="39"/>
  <c r="AJ64" i="39"/>
  <c r="M58" i="39"/>
  <c r="M63" i="39"/>
  <c r="AK79" i="10"/>
  <c r="AL79" i="10" s="1"/>
  <c r="P14" i="8" s="1"/>
  <c r="F25" i="8"/>
  <c r="F27" i="8"/>
  <c r="AJ75" i="9" l="1"/>
  <c r="AJ74" i="9"/>
  <c r="AN74" i="9" s="1"/>
  <c r="AO74" i="9" s="1"/>
  <c r="P83" i="8"/>
  <c r="P86" i="8"/>
  <c r="P78" i="8"/>
  <c r="P81" i="8"/>
  <c r="P84" i="8"/>
  <c r="P76" i="8"/>
  <c r="P79" i="8"/>
  <c r="P82" i="8"/>
  <c r="P85" i="8"/>
  <c r="P77" i="8"/>
  <c r="P88" i="8"/>
  <c r="P63" i="8"/>
  <c r="P58" i="8"/>
  <c r="P80" i="8"/>
  <c r="P61" i="8"/>
  <c r="P64" i="8"/>
  <c r="P54" i="8"/>
  <c r="P49" i="8"/>
  <c r="P57" i="8"/>
  <c r="P52" i="8"/>
  <c r="P62" i="8"/>
  <c r="P55" i="8"/>
  <c r="P59" i="8"/>
  <c r="P50" i="8"/>
  <c r="P60" i="8"/>
  <c r="P53" i="8"/>
  <c r="P56" i="8"/>
  <c r="P51" i="8"/>
  <c r="U31" i="10"/>
  <c r="W31" i="10" s="1"/>
  <c r="U35" i="10"/>
  <c r="W35" i="10" s="1"/>
  <c r="D27" i="8"/>
  <c r="U34" i="10"/>
  <c r="W34" i="10" s="1"/>
  <c r="E27" i="8"/>
  <c r="U33" i="10"/>
  <c r="W33" i="10" s="1"/>
  <c r="E25" i="8"/>
  <c r="P9" i="9"/>
  <c r="P12" i="9"/>
  <c r="P14" i="9"/>
  <c r="P13" i="9"/>
  <c r="P11" i="9"/>
  <c r="P15" i="9"/>
  <c r="P10" i="9"/>
  <c r="E15" i="10"/>
  <c r="E12" i="10"/>
  <c r="E10" i="10"/>
  <c r="E11" i="10"/>
  <c r="E14" i="10"/>
  <c r="E13" i="10"/>
  <c r="E9" i="10"/>
  <c r="AC13" i="9"/>
  <c r="AC9" i="9"/>
  <c r="AC14" i="9"/>
  <c r="AC15" i="9"/>
  <c r="AC10" i="9"/>
  <c r="AC11" i="9"/>
  <c r="AC12" i="9"/>
  <c r="Z15" i="9"/>
  <c r="Z14" i="9"/>
  <c r="Z9" i="9"/>
  <c r="Z12" i="9"/>
  <c r="Z13" i="9"/>
  <c r="Z10" i="9"/>
  <c r="Z11" i="9"/>
  <c r="M12" i="9"/>
  <c r="M14" i="9"/>
  <c r="M10" i="9"/>
  <c r="M11" i="9"/>
  <c r="M13" i="9"/>
  <c r="M15" i="9"/>
  <c r="M9" i="9"/>
  <c r="AJ9" i="9"/>
  <c r="AJ11" i="9"/>
  <c r="AJ13" i="9"/>
  <c r="AJ10" i="9"/>
  <c r="AJ12" i="9"/>
  <c r="AJ15" i="9"/>
  <c r="AJ14" i="9"/>
  <c r="AK69" i="10"/>
  <c r="AL69" i="10" s="1"/>
  <c r="Z14" i="8" s="1"/>
  <c r="AK81" i="10"/>
  <c r="AL81" i="10" s="1"/>
  <c r="N14" i="8" s="1"/>
  <c r="AK67" i="10"/>
  <c r="AL67" i="10" s="1"/>
  <c r="AB14" i="8" s="1"/>
  <c r="AK65" i="10"/>
  <c r="AL65" i="10" s="1"/>
  <c r="AD14" i="8" s="1"/>
  <c r="AK77" i="10"/>
  <c r="AL77" i="10" s="1"/>
  <c r="R14" i="8" s="1"/>
  <c r="AK61" i="10"/>
  <c r="AL61" i="10" s="1"/>
  <c r="AH14" i="8" s="1"/>
  <c r="AK68" i="10"/>
  <c r="AL68" i="10" s="1"/>
  <c r="AA14" i="8" s="1"/>
  <c r="AK82" i="10"/>
  <c r="AL82" i="10" s="1"/>
  <c r="M14" i="8" s="1"/>
  <c r="AK66" i="10"/>
  <c r="AL66" i="10" s="1"/>
  <c r="AC14" i="8" s="1"/>
  <c r="AK75" i="10"/>
  <c r="AL75" i="10" s="1"/>
  <c r="T14" i="8" s="1"/>
  <c r="AK70" i="10"/>
  <c r="AL70" i="10" s="1"/>
  <c r="Y14" i="8" s="1"/>
  <c r="AK80" i="10"/>
  <c r="AL80" i="10" s="1"/>
  <c r="O14" i="8" s="1"/>
  <c r="AK64" i="10"/>
  <c r="AL64" i="10" s="1"/>
  <c r="AE14" i="8" s="1"/>
  <c r="AK78" i="10"/>
  <c r="AL78" i="10" s="1"/>
  <c r="Q14" i="8" s="1"/>
  <c r="AK62" i="10"/>
  <c r="AL62" i="10" s="1"/>
  <c r="AG14" i="8" s="1"/>
  <c r="AK76" i="10"/>
  <c r="AL76" i="10" s="1"/>
  <c r="S14" i="8" s="1"/>
  <c r="AK84" i="10"/>
  <c r="AL84" i="10" s="1"/>
  <c r="K14" i="8" s="1"/>
  <c r="AK86" i="10"/>
  <c r="AL86" i="10" s="1"/>
  <c r="I14" i="8" s="1"/>
  <c r="AK60" i="10"/>
  <c r="AL60" i="10" s="1"/>
  <c r="AI14" i="8" s="1"/>
  <c r="AK74" i="10"/>
  <c r="AL74" i="10" s="1"/>
  <c r="U14" i="8" s="1"/>
  <c r="AK73" i="10"/>
  <c r="AL73" i="10" s="1"/>
  <c r="V14" i="8" s="1"/>
  <c r="AK63" i="10"/>
  <c r="AL63" i="10" s="1"/>
  <c r="AF14" i="8" s="1"/>
  <c r="AK85" i="10"/>
  <c r="AL85" i="10" s="1"/>
  <c r="J14" i="8" s="1"/>
  <c r="AK83" i="10"/>
  <c r="AL83" i="10" s="1"/>
  <c r="L14" i="8" s="1"/>
  <c r="AK15" i="10"/>
  <c r="AK14" i="10"/>
  <c r="AK13" i="10"/>
  <c r="AK71" i="10"/>
  <c r="AL71" i="10" s="1"/>
  <c r="X14" i="8" s="1"/>
  <c r="AK72" i="10"/>
  <c r="AL72" i="10" s="1"/>
  <c r="W14" i="8" s="1"/>
  <c r="AD42" i="39"/>
  <c r="AE42" i="39" s="1"/>
  <c r="R50" i="39"/>
  <c r="AE36" i="39"/>
  <c r="R31" i="39"/>
  <c r="AE32" i="39"/>
  <c r="AO54" i="39"/>
  <c r="R37" i="39"/>
  <c r="AE37" i="39"/>
  <c r="AE34" i="39"/>
  <c r="AE38" i="39"/>
  <c r="AO51" i="39"/>
  <c r="AO50" i="39"/>
  <c r="AE46" i="39"/>
  <c r="AO55" i="39"/>
  <c r="R57" i="39"/>
  <c r="R52" i="39"/>
  <c r="AE39" i="39"/>
  <c r="AE33" i="39"/>
  <c r="R51" i="39"/>
  <c r="R54" i="39"/>
  <c r="R45" i="39"/>
  <c r="AO52" i="39"/>
  <c r="R44" i="39"/>
  <c r="AE43" i="39"/>
  <c r="AE47" i="39"/>
  <c r="AE45" i="39"/>
  <c r="R34" i="39"/>
  <c r="R56" i="39"/>
  <c r="AU56" i="39"/>
  <c r="AU59" i="39"/>
  <c r="AU75" i="39"/>
  <c r="AU65" i="39"/>
  <c r="AN64" i="39"/>
  <c r="AN61" i="39"/>
  <c r="AD53" i="39"/>
  <c r="AD52" i="39"/>
  <c r="AD51" i="39"/>
  <c r="AD54" i="39"/>
  <c r="Q61" i="39"/>
  <c r="H65" i="39"/>
  <c r="H59" i="39"/>
  <c r="H58" i="39"/>
  <c r="H64" i="39"/>
  <c r="H62" i="39"/>
  <c r="E60" i="39"/>
  <c r="G60" i="39" s="1"/>
  <c r="AJ65" i="39"/>
  <c r="AN65" i="39" s="1"/>
  <c r="AJ67" i="39"/>
  <c r="AN67" i="39" s="1"/>
  <c r="AT52" i="39"/>
  <c r="AT64" i="39"/>
  <c r="AD58" i="39"/>
  <c r="P41" i="39"/>
  <c r="Q41" i="39" s="1"/>
  <c r="Z41" i="39"/>
  <c r="AD41" i="39" s="1"/>
  <c r="AT57" i="39"/>
  <c r="AT66" i="39"/>
  <c r="AT54" i="39"/>
  <c r="AM62" i="39"/>
  <c r="AT68" i="39"/>
  <c r="AD63" i="39"/>
  <c r="AT70" i="39"/>
  <c r="Z56" i="39"/>
  <c r="AD56" i="39" s="1"/>
  <c r="Z62" i="39"/>
  <c r="Z64" i="39"/>
  <c r="AT76" i="39"/>
  <c r="AT69" i="39"/>
  <c r="AT53" i="39"/>
  <c r="Q60" i="39"/>
  <c r="AJ60" i="39"/>
  <c r="AN60" i="39" s="1"/>
  <c r="Z44" i="39"/>
  <c r="AD44" i="39" s="1"/>
  <c r="P43" i="39"/>
  <c r="Q43" i="39" s="1"/>
  <c r="P67" i="39"/>
  <c r="Q67" i="39" s="1"/>
  <c r="P55" i="39"/>
  <c r="Q55" i="39" s="1"/>
  <c r="P32" i="39"/>
  <c r="Q32" i="39" s="1"/>
  <c r="AJ59" i="39"/>
  <c r="AN59" i="39" s="1"/>
  <c r="M65" i="39"/>
  <c r="M64" i="39"/>
  <c r="P40" i="39"/>
  <c r="Q40" i="39" s="1"/>
  <c r="P58" i="39"/>
  <c r="Q58" i="39" s="1"/>
  <c r="Z31" i="39"/>
  <c r="AD31" i="39" s="1"/>
  <c r="Z49" i="39"/>
  <c r="AD49" i="39" s="1"/>
  <c r="P48" i="39"/>
  <c r="Q48" i="39" s="1"/>
  <c r="Z60" i="39"/>
  <c r="AT72" i="39"/>
  <c r="AM56" i="39"/>
  <c r="AN56" i="39" s="1"/>
  <c r="P38" i="39"/>
  <c r="Q38" i="39" s="1"/>
  <c r="W61" i="39"/>
  <c r="AD61" i="39" s="1"/>
  <c r="AJ63" i="39"/>
  <c r="AN63" i="39" s="1"/>
  <c r="Q59" i="39"/>
  <c r="P49" i="39"/>
  <c r="Q49" i="39" s="1"/>
  <c r="Z50" i="39"/>
  <c r="AD50" i="39" s="1"/>
  <c r="P62" i="39"/>
  <c r="Q62" i="39" s="1"/>
  <c r="P33" i="39"/>
  <c r="Q33" i="39" s="1"/>
  <c r="AM57" i="39"/>
  <c r="AN57" i="39" s="1"/>
  <c r="P39" i="39"/>
  <c r="Q39" i="39" s="1"/>
  <c r="W67" i="39"/>
  <c r="AD67" i="39" s="1"/>
  <c r="AT51" i="39"/>
  <c r="E61" i="39"/>
  <c r="G61" i="39" s="1"/>
  <c r="AJ58" i="39"/>
  <c r="AN58" i="39" s="1"/>
  <c r="AJ62" i="39"/>
  <c r="Q63" i="39"/>
  <c r="AT71" i="39"/>
  <c r="P47" i="39"/>
  <c r="Q47" i="39" s="1"/>
  <c r="AT60" i="39"/>
  <c r="Z55" i="39"/>
  <c r="AD55" i="39" s="1"/>
  <c r="W64" i="39"/>
  <c r="AT61" i="39"/>
  <c r="AD57" i="39"/>
  <c r="AD59" i="39"/>
  <c r="E63" i="39"/>
  <c r="G63" i="39" s="1"/>
  <c r="W65" i="39"/>
  <c r="AD65" i="39" s="1"/>
  <c r="E66" i="39"/>
  <c r="G66" i="39" s="1"/>
  <c r="P36" i="39"/>
  <c r="Q36" i="39" s="1"/>
  <c r="P65" i="39"/>
  <c r="AT63" i="39"/>
  <c r="Z48" i="39"/>
  <c r="AD48" i="39" s="1"/>
  <c r="AM53" i="39"/>
  <c r="AN53" i="39" s="1"/>
  <c r="AT73" i="39"/>
  <c r="AT62" i="39"/>
  <c r="AN66" i="39"/>
  <c r="AT50" i="39"/>
  <c r="W66" i="39"/>
  <c r="AD66" i="39" s="1"/>
  <c r="P35" i="39"/>
  <c r="Q35" i="39" s="1"/>
  <c r="Z35" i="39"/>
  <c r="AD35" i="39" s="1"/>
  <c r="AT58" i="39"/>
  <c r="AC62" i="39"/>
  <c r="Z40" i="39"/>
  <c r="AD40" i="39" s="1"/>
  <c r="P66" i="39"/>
  <c r="E67" i="39"/>
  <c r="G67" i="39" s="1"/>
  <c r="M66" i="39"/>
  <c r="AT67" i="39"/>
  <c r="AT55" i="39"/>
  <c r="P53" i="39"/>
  <c r="Q53" i="39" s="1"/>
  <c r="P42" i="39"/>
  <c r="Q42" i="39" s="1"/>
  <c r="AC60" i="39"/>
  <c r="P64" i="39"/>
  <c r="P46" i="39"/>
  <c r="Q46" i="39" s="1"/>
  <c r="AT74" i="39"/>
  <c r="M13" i="10"/>
  <c r="M15" i="10"/>
  <c r="M14" i="10"/>
  <c r="M12" i="10"/>
  <c r="M11" i="10"/>
  <c r="M10" i="10"/>
  <c r="M9" i="10"/>
  <c r="AB10" i="10"/>
  <c r="AB15" i="10"/>
  <c r="AB14" i="10"/>
  <c r="AB13" i="10"/>
  <c r="AB12" i="10"/>
  <c r="AB9" i="10"/>
  <c r="AB11" i="10"/>
  <c r="AT9" i="9"/>
  <c r="AT10" i="9"/>
  <c r="AT15" i="9"/>
  <c r="AT14" i="9"/>
  <c r="AT13" i="9"/>
  <c r="AT12" i="9"/>
  <c r="AT11" i="9"/>
  <c r="AM15" i="9"/>
  <c r="AM13" i="9"/>
  <c r="AM14" i="9"/>
  <c r="AM9" i="9"/>
  <c r="AM10" i="9"/>
  <c r="AM11" i="9"/>
  <c r="AM12" i="9"/>
  <c r="W12" i="10"/>
  <c r="W11" i="10"/>
  <c r="W10" i="10"/>
  <c r="W15" i="10"/>
  <c r="W9" i="10"/>
  <c r="W14" i="10"/>
  <c r="W13" i="10"/>
  <c r="E9" i="9"/>
  <c r="E13" i="9"/>
  <c r="E10" i="9"/>
  <c r="E12" i="9"/>
  <c r="E15" i="9"/>
  <c r="E14" i="9"/>
  <c r="E11" i="9"/>
  <c r="W13" i="9"/>
  <c r="W14" i="9"/>
  <c r="W11" i="9"/>
  <c r="W10" i="9"/>
  <c r="W12" i="9"/>
  <c r="W15" i="9"/>
  <c r="W9" i="9"/>
  <c r="AK10" i="10"/>
  <c r="AK9" i="10"/>
  <c r="AK12" i="10"/>
  <c r="AK11" i="10"/>
  <c r="W38" i="10" l="1"/>
  <c r="W64" i="10"/>
  <c r="W46" i="10"/>
  <c r="W66" i="10"/>
  <c r="W50" i="10"/>
  <c r="W44" i="10"/>
  <c r="W11" i="35"/>
  <c r="W96" i="35" s="1"/>
  <c r="AC12" i="35"/>
  <c r="AC97" i="35" s="1"/>
  <c r="AI14" i="35"/>
  <c r="AI99" i="35" s="1"/>
  <c r="AC85" i="8"/>
  <c r="AC77" i="8"/>
  <c r="AC88" i="8"/>
  <c r="AC80" i="8"/>
  <c r="AC83" i="8"/>
  <c r="AC86" i="8"/>
  <c r="AC78" i="8"/>
  <c r="AC81" i="8"/>
  <c r="AC84" i="8"/>
  <c r="AC76" i="8"/>
  <c r="AC79" i="8"/>
  <c r="AC82" i="8"/>
  <c r="AC62" i="8"/>
  <c r="AC63" i="8"/>
  <c r="AC64" i="8"/>
  <c r="AC59" i="8"/>
  <c r="AC56" i="8"/>
  <c r="AC51" i="8"/>
  <c r="AC60" i="8"/>
  <c r="AC61" i="8"/>
  <c r="AC54" i="8"/>
  <c r="AC49" i="8"/>
  <c r="AC52" i="8"/>
  <c r="AC57" i="8"/>
  <c r="AC55" i="8"/>
  <c r="AC50" i="8"/>
  <c r="AC58" i="8"/>
  <c r="AC53" i="8"/>
  <c r="T81" i="8"/>
  <c r="T84" i="8"/>
  <c r="T79" i="8"/>
  <c r="T82" i="8"/>
  <c r="T85" i="8"/>
  <c r="T77" i="8"/>
  <c r="T88" i="8"/>
  <c r="T80" i="8"/>
  <c r="T83" i="8"/>
  <c r="T63" i="8"/>
  <c r="T78" i="8"/>
  <c r="T64" i="8"/>
  <c r="T59" i="8"/>
  <c r="T76" i="8"/>
  <c r="T62" i="8"/>
  <c r="T86" i="8"/>
  <c r="T57" i="8"/>
  <c r="T52" i="8"/>
  <c r="T55" i="8"/>
  <c r="T58" i="8"/>
  <c r="T50" i="8"/>
  <c r="T60" i="8"/>
  <c r="T53" i="8"/>
  <c r="T56" i="8"/>
  <c r="T61" i="8"/>
  <c r="T51" i="8"/>
  <c r="T54" i="8"/>
  <c r="T49" i="8"/>
  <c r="U11" i="35"/>
  <c r="U50" i="35" s="1"/>
  <c r="AY12" i="35"/>
  <c r="AY97" i="35" s="1"/>
  <c r="AH14" i="35"/>
  <c r="AH99" i="35" s="1"/>
  <c r="L85" i="8"/>
  <c r="L77" i="8"/>
  <c r="L88" i="8"/>
  <c r="L80" i="8"/>
  <c r="L83" i="8"/>
  <c r="L86" i="8"/>
  <c r="L78" i="8"/>
  <c r="L81" i="8"/>
  <c r="L84" i="8"/>
  <c r="L79" i="8"/>
  <c r="L59" i="8"/>
  <c r="L62" i="8"/>
  <c r="L60" i="8"/>
  <c r="L63" i="8"/>
  <c r="L58" i="8"/>
  <c r="L76" i="8"/>
  <c r="L56" i="8"/>
  <c r="L82" i="8"/>
  <c r="L51" i="8"/>
  <c r="L54" i="8"/>
  <c r="L49" i="8"/>
  <c r="L57" i="8"/>
  <c r="L52" i="8"/>
  <c r="L64" i="8"/>
  <c r="L55" i="8"/>
  <c r="L50" i="8"/>
  <c r="L61" i="8"/>
  <c r="L53" i="8"/>
  <c r="M85" i="8"/>
  <c r="M77" i="8"/>
  <c r="M88" i="8"/>
  <c r="M80" i="8"/>
  <c r="M83" i="8"/>
  <c r="M86" i="8"/>
  <c r="M78" i="8"/>
  <c r="M81" i="8"/>
  <c r="M84" i="8"/>
  <c r="M76" i="8"/>
  <c r="M79" i="8"/>
  <c r="M82" i="8"/>
  <c r="M62" i="8"/>
  <c r="M63" i="8"/>
  <c r="M64" i="8"/>
  <c r="M56" i="8"/>
  <c r="M51" i="8"/>
  <c r="M54" i="8"/>
  <c r="M49" i="8"/>
  <c r="M57" i="8"/>
  <c r="M52" i="8"/>
  <c r="M58" i="8"/>
  <c r="M59" i="8"/>
  <c r="M55" i="8"/>
  <c r="M50" i="8"/>
  <c r="M61" i="8"/>
  <c r="M60" i="8"/>
  <c r="M53" i="8"/>
  <c r="AA11" i="35"/>
  <c r="AA96" i="35" s="1"/>
  <c r="AN13" i="35"/>
  <c r="AN82" i="35" s="1"/>
  <c r="AU13" i="35"/>
  <c r="AU98" i="35" s="1"/>
  <c r="J82" i="8"/>
  <c r="J85" i="8"/>
  <c r="J77" i="8"/>
  <c r="J88" i="8"/>
  <c r="J80" i="8"/>
  <c r="J83" i="8"/>
  <c r="J86" i="8"/>
  <c r="J78" i="8"/>
  <c r="J81" i="8"/>
  <c r="J84" i="8"/>
  <c r="J76" i="8"/>
  <c r="J64" i="8"/>
  <c r="J57" i="8"/>
  <c r="J60" i="8"/>
  <c r="J63" i="8"/>
  <c r="J79" i="8"/>
  <c r="J53" i="8"/>
  <c r="J56" i="8"/>
  <c r="J51" i="8"/>
  <c r="J54" i="8"/>
  <c r="J49" i="8"/>
  <c r="J62" i="8"/>
  <c r="J58" i="8"/>
  <c r="J52" i="8"/>
  <c r="J59" i="8"/>
  <c r="J55" i="8"/>
  <c r="J61" i="8"/>
  <c r="J50" i="8"/>
  <c r="AA82" i="8"/>
  <c r="AA85" i="8"/>
  <c r="AA77" i="8"/>
  <c r="AA88" i="8"/>
  <c r="AA80" i="8"/>
  <c r="AA83" i="8"/>
  <c r="AA86" i="8"/>
  <c r="AA78" i="8"/>
  <c r="AA81" i="8"/>
  <c r="AA84" i="8"/>
  <c r="AA79" i="8"/>
  <c r="AA60" i="8"/>
  <c r="AA76" i="8"/>
  <c r="AA63" i="8"/>
  <c r="AA61" i="8"/>
  <c r="AA53" i="8"/>
  <c r="AA59" i="8"/>
  <c r="AA56" i="8"/>
  <c r="AA62" i="8"/>
  <c r="AA51" i="8"/>
  <c r="AA54" i="8"/>
  <c r="AA49" i="8"/>
  <c r="AA64" i="8"/>
  <c r="AA52" i="8"/>
  <c r="AA57" i="8"/>
  <c r="AA55" i="8"/>
  <c r="AA58" i="8"/>
  <c r="AA50" i="8"/>
  <c r="Z11" i="35"/>
  <c r="Z96" i="35" s="1"/>
  <c r="AL13" i="35"/>
  <c r="AL98" i="35" s="1"/>
  <c r="AY13" i="35"/>
  <c r="AY27" i="35" s="1"/>
  <c r="AF83" i="8"/>
  <c r="AF86" i="8"/>
  <c r="AF78" i="8"/>
  <c r="AF81" i="8"/>
  <c r="AF84" i="8"/>
  <c r="AF76" i="8"/>
  <c r="AF79" i="8"/>
  <c r="AF82" i="8"/>
  <c r="AF85" i="8"/>
  <c r="AF77" i="8"/>
  <c r="AF88" i="8"/>
  <c r="AF63" i="8"/>
  <c r="AF58" i="8"/>
  <c r="AF80" i="8"/>
  <c r="AF61" i="8"/>
  <c r="AF64" i="8"/>
  <c r="AF60" i="8"/>
  <c r="AF62" i="8"/>
  <c r="AF54" i="8"/>
  <c r="AF49" i="8"/>
  <c r="AF52" i="8"/>
  <c r="AF57" i="8"/>
  <c r="AF55" i="8"/>
  <c r="AF50" i="8"/>
  <c r="AF53" i="8"/>
  <c r="AF56" i="8"/>
  <c r="AF59" i="8"/>
  <c r="AF51" i="8"/>
  <c r="AH86" i="8"/>
  <c r="AH78" i="8"/>
  <c r="AH81" i="8"/>
  <c r="AH84" i="8"/>
  <c r="AH76" i="8"/>
  <c r="AH79" i="8"/>
  <c r="AH82" i="8"/>
  <c r="AH85" i="8"/>
  <c r="AH77" i="8"/>
  <c r="AH88" i="8"/>
  <c r="AH80" i="8"/>
  <c r="AH60" i="8"/>
  <c r="AH63" i="8"/>
  <c r="AH61" i="8"/>
  <c r="AH64" i="8"/>
  <c r="AH83" i="8"/>
  <c r="AH59" i="8"/>
  <c r="AH62" i="8"/>
  <c r="AH49" i="8"/>
  <c r="AH52" i="8"/>
  <c r="AH57" i="8"/>
  <c r="AH55" i="8"/>
  <c r="AH50" i="8"/>
  <c r="AH53" i="8"/>
  <c r="AH56" i="8"/>
  <c r="AH58" i="8"/>
  <c r="AH51" i="8"/>
  <c r="AH54" i="8"/>
  <c r="AM13" i="35"/>
  <c r="AM98" i="35" s="1"/>
  <c r="T11" i="35"/>
  <c r="T96" i="35" s="1"/>
  <c r="AP13" i="35"/>
  <c r="AP98" i="35" s="1"/>
  <c r="AV13" i="35"/>
  <c r="AV42" i="35" s="1"/>
  <c r="V84" i="8"/>
  <c r="V76" i="8"/>
  <c r="V79" i="8"/>
  <c r="V82" i="8"/>
  <c r="V85" i="8"/>
  <c r="V77" i="8"/>
  <c r="V88" i="8"/>
  <c r="V80" i="8"/>
  <c r="V83" i="8"/>
  <c r="V86" i="8"/>
  <c r="V78" i="8"/>
  <c r="V58" i="8"/>
  <c r="V81" i="8"/>
  <c r="V64" i="8"/>
  <c r="V59" i="8"/>
  <c r="V62" i="8"/>
  <c r="V55" i="8"/>
  <c r="V63" i="8"/>
  <c r="V50" i="8"/>
  <c r="V53" i="8"/>
  <c r="V60" i="8"/>
  <c r="V56" i="8"/>
  <c r="V61" i="8"/>
  <c r="V51" i="8"/>
  <c r="V54" i="8"/>
  <c r="V49" i="8"/>
  <c r="V57" i="8"/>
  <c r="V52" i="8"/>
  <c r="R86" i="8"/>
  <c r="R78" i="8"/>
  <c r="R81" i="8"/>
  <c r="R84" i="8"/>
  <c r="R76" i="8"/>
  <c r="R79" i="8"/>
  <c r="R82" i="8"/>
  <c r="R85" i="8"/>
  <c r="R77" i="8"/>
  <c r="R88" i="8"/>
  <c r="R80" i="8"/>
  <c r="R60" i="8"/>
  <c r="R63" i="8"/>
  <c r="R61" i="8"/>
  <c r="R64" i="8"/>
  <c r="R83" i="8"/>
  <c r="R59" i="8"/>
  <c r="R49" i="8"/>
  <c r="R57" i="8"/>
  <c r="R52" i="8"/>
  <c r="R55" i="8"/>
  <c r="R62" i="8"/>
  <c r="R58" i="8"/>
  <c r="R50" i="8"/>
  <c r="R53" i="8"/>
  <c r="R56" i="8"/>
  <c r="R51" i="8"/>
  <c r="R54" i="8"/>
  <c r="AO12" i="35"/>
  <c r="AO97" i="35" s="1"/>
  <c r="AV12" i="35"/>
  <c r="AV97" i="35" s="1"/>
  <c r="U81" i="8"/>
  <c r="U84" i="8"/>
  <c r="U76" i="8"/>
  <c r="U79" i="8"/>
  <c r="U82" i="8"/>
  <c r="U85" i="8"/>
  <c r="U77" i="8"/>
  <c r="U88" i="8"/>
  <c r="U80" i="8"/>
  <c r="U83" i="8"/>
  <c r="U86" i="8"/>
  <c r="U78" i="8"/>
  <c r="U64" i="8"/>
  <c r="U59" i="8"/>
  <c r="U62" i="8"/>
  <c r="U60" i="8"/>
  <c r="U57" i="8"/>
  <c r="U52" i="8"/>
  <c r="U55" i="8"/>
  <c r="U63" i="8"/>
  <c r="U58" i="8"/>
  <c r="U50" i="8"/>
  <c r="U53" i="8"/>
  <c r="U56" i="8"/>
  <c r="U61" i="8"/>
  <c r="U51" i="8"/>
  <c r="U54" i="8"/>
  <c r="U49" i="8"/>
  <c r="AD88" i="8"/>
  <c r="AD80" i="8"/>
  <c r="AD83" i="8"/>
  <c r="AD86" i="8"/>
  <c r="AD78" i="8"/>
  <c r="AD81" i="8"/>
  <c r="AD84" i="8"/>
  <c r="AD76" i="8"/>
  <c r="AD79" i="8"/>
  <c r="AD82" i="8"/>
  <c r="AD85" i="8"/>
  <c r="AD62" i="8"/>
  <c r="AD77" i="8"/>
  <c r="AD63" i="8"/>
  <c r="AD58" i="8"/>
  <c r="AD61" i="8"/>
  <c r="AD64" i="8"/>
  <c r="AD51" i="8"/>
  <c r="AD60" i="8"/>
  <c r="AD54" i="8"/>
  <c r="AD49" i="8"/>
  <c r="AD52" i="8"/>
  <c r="AD57" i="8"/>
  <c r="AD55" i="8"/>
  <c r="AD50" i="8"/>
  <c r="AD53" i="8"/>
  <c r="AD59" i="8"/>
  <c r="AD56" i="8"/>
  <c r="AG14" i="35"/>
  <c r="AG99" i="35" s="1"/>
  <c r="AE14" i="35"/>
  <c r="AE99" i="35" s="1"/>
  <c r="AI86" i="8"/>
  <c r="AI78" i="8"/>
  <c r="AI81" i="8"/>
  <c r="AI84" i="8"/>
  <c r="AI79" i="8"/>
  <c r="AI82" i="8"/>
  <c r="AI85" i="8"/>
  <c r="AI77" i="8"/>
  <c r="AI88" i="8"/>
  <c r="AI80" i="8"/>
  <c r="AI83" i="8"/>
  <c r="AI63" i="8"/>
  <c r="AI76" i="8"/>
  <c r="AI64" i="8"/>
  <c r="AI57" i="8"/>
  <c r="AI49" i="8"/>
  <c r="AI52" i="8"/>
  <c r="AI61" i="8"/>
  <c r="AI55" i="8"/>
  <c r="AI50" i="8"/>
  <c r="AI53" i="8"/>
  <c r="AI56" i="8"/>
  <c r="AI58" i="8"/>
  <c r="AI59" i="8"/>
  <c r="AI51" i="8"/>
  <c r="AI60" i="8"/>
  <c r="AI62" i="8"/>
  <c r="AI54" i="8"/>
  <c r="AB85" i="8"/>
  <c r="AB77" i="8"/>
  <c r="AB88" i="8"/>
  <c r="AB80" i="8"/>
  <c r="AB83" i="8"/>
  <c r="AB86" i="8"/>
  <c r="AB78" i="8"/>
  <c r="AB81" i="8"/>
  <c r="AB84" i="8"/>
  <c r="AB79" i="8"/>
  <c r="AB59" i="8"/>
  <c r="AB62" i="8"/>
  <c r="AB60" i="8"/>
  <c r="AB76" i="8"/>
  <c r="AB63" i="8"/>
  <c r="AB58" i="8"/>
  <c r="AB56" i="8"/>
  <c r="AB82" i="8"/>
  <c r="AB51" i="8"/>
  <c r="AB61" i="8"/>
  <c r="AB54" i="8"/>
  <c r="AB49" i="8"/>
  <c r="AB64" i="8"/>
  <c r="AB52" i="8"/>
  <c r="AB57" i="8"/>
  <c r="AB55" i="8"/>
  <c r="AB50" i="8"/>
  <c r="AB53" i="8"/>
  <c r="AN12" i="35"/>
  <c r="AN97" i="35" s="1"/>
  <c r="BA13" i="35"/>
  <c r="BA98" i="35" s="1"/>
  <c r="I79" i="8"/>
  <c r="I82" i="8"/>
  <c r="I85" i="8"/>
  <c r="I88" i="8"/>
  <c r="I80" i="8"/>
  <c r="I83" i="8"/>
  <c r="I86" i="8"/>
  <c r="I78" i="8"/>
  <c r="I81" i="8"/>
  <c r="I84" i="8"/>
  <c r="I76" i="8"/>
  <c r="I64" i="8"/>
  <c r="I77" i="8"/>
  <c r="I63" i="8"/>
  <c r="I58" i="8"/>
  <c r="I61" i="8"/>
  <c r="I50" i="8"/>
  <c r="I53" i="8"/>
  <c r="I56" i="8"/>
  <c r="I51" i="8"/>
  <c r="I54" i="8"/>
  <c r="I57" i="8"/>
  <c r="I49" i="8"/>
  <c r="I62" i="8"/>
  <c r="I52" i="8"/>
  <c r="I59" i="8"/>
  <c r="I60" i="8"/>
  <c r="I55" i="8"/>
  <c r="N88" i="8"/>
  <c r="N80" i="8"/>
  <c r="N83" i="8"/>
  <c r="N86" i="8"/>
  <c r="N78" i="8"/>
  <c r="N81" i="8"/>
  <c r="N84" i="8"/>
  <c r="N76" i="8"/>
  <c r="N79" i="8"/>
  <c r="N82" i="8"/>
  <c r="N62" i="8"/>
  <c r="N85" i="8"/>
  <c r="N77" i="8"/>
  <c r="N63" i="8"/>
  <c r="N58" i="8"/>
  <c r="N61" i="8"/>
  <c r="N64" i="8"/>
  <c r="N51" i="8"/>
  <c r="N54" i="8"/>
  <c r="N49" i="8"/>
  <c r="N57" i="8"/>
  <c r="N52" i="8"/>
  <c r="N59" i="8"/>
  <c r="N55" i="8"/>
  <c r="N50" i="8"/>
  <c r="N60" i="8"/>
  <c r="N53" i="8"/>
  <c r="N56" i="8"/>
  <c r="AE12" i="35"/>
  <c r="AE97" i="35" s="1"/>
  <c r="BB12" i="35"/>
  <c r="BB81" i="35" s="1"/>
  <c r="K82" i="8"/>
  <c r="K85" i="8"/>
  <c r="K77" i="8"/>
  <c r="K88" i="8"/>
  <c r="K80" i="8"/>
  <c r="K83" i="8"/>
  <c r="K86" i="8"/>
  <c r="K78" i="8"/>
  <c r="K81" i="8"/>
  <c r="K84" i="8"/>
  <c r="K79" i="8"/>
  <c r="K60" i="8"/>
  <c r="K63" i="8"/>
  <c r="K61" i="8"/>
  <c r="K53" i="8"/>
  <c r="K56" i="8"/>
  <c r="K51" i="8"/>
  <c r="K54" i="8"/>
  <c r="K76" i="8"/>
  <c r="K49" i="8"/>
  <c r="K62" i="8"/>
  <c r="K57" i="8"/>
  <c r="K58" i="8"/>
  <c r="K52" i="8"/>
  <c r="K64" i="8"/>
  <c r="K59" i="8"/>
  <c r="K55" i="8"/>
  <c r="K50" i="8"/>
  <c r="Z82" i="8"/>
  <c r="Z85" i="8"/>
  <c r="Z77" i="8"/>
  <c r="Z88" i="8"/>
  <c r="Z80" i="8"/>
  <c r="Z83" i="8"/>
  <c r="Z86" i="8"/>
  <c r="Z78" i="8"/>
  <c r="Z81" i="8"/>
  <c r="Z84" i="8"/>
  <c r="Z76" i="8"/>
  <c r="Z64" i="8"/>
  <c r="Z62" i="8"/>
  <c r="Z57" i="8"/>
  <c r="Z60" i="8"/>
  <c r="Z63" i="8"/>
  <c r="Z79" i="8"/>
  <c r="Z58" i="8"/>
  <c r="Z53" i="8"/>
  <c r="Z59" i="8"/>
  <c r="Z56" i="8"/>
  <c r="Z51" i="8"/>
  <c r="Z61" i="8"/>
  <c r="Z54" i="8"/>
  <c r="Z49" i="8"/>
  <c r="Z52" i="8"/>
  <c r="Z55" i="8"/>
  <c r="Z50" i="8"/>
  <c r="AH12" i="35"/>
  <c r="AH97" i="35" s="1"/>
  <c r="AW13" i="35"/>
  <c r="AW98" i="35" s="1"/>
  <c r="S86" i="8"/>
  <c r="S78" i="8"/>
  <c r="S81" i="8"/>
  <c r="S84" i="8"/>
  <c r="S79" i="8"/>
  <c r="S82" i="8"/>
  <c r="S85" i="8"/>
  <c r="S77" i="8"/>
  <c r="S88" i="8"/>
  <c r="S80" i="8"/>
  <c r="S83" i="8"/>
  <c r="S63" i="8"/>
  <c r="S64" i="8"/>
  <c r="S76" i="8"/>
  <c r="S57" i="8"/>
  <c r="S49" i="8"/>
  <c r="S52" i="8"/>
  <c r="S55" i="8"/>
  <c r="S62" i="8"/>
  <c r="S58" i="8"/>
  <c r="S59" i="8"/>
  <c r="S50" i="8"/>
  <c r="S60" i="8"/>
  <c r="S53" i="8"/>
  <c r="S56" i="8"/>
  <c r="S61" i="8"/>
  <c r="S51" i="8"/>
  <c r="S54" i="8"/>
  <c r="AZ13" i="35"/>
  <c r="AZ98" i="35" s="1"/>
  <c r="AI12" i="35"/>
  <c r="AI63" i="35" s="1"/>
  <c r="AG83" i="8"/>
  <c r="AG86" i="8"/>
  <c r="AG78" i="8"/>
  <c r="AG81" i="8"/>
  <c r="AG84" i="8"/>
  <c r="AG76" i="8"/>
  <c r="AG79" i="8"/>
  <c r="AG82" i="8"/>
  <c r="AG85" i="8"/>
  <c r="AG77" i="8"/>
  <c r="AG88" i="8"/>
  <c r="AG80" i="8"/>
  <c r="AG63" i="8"/>
  <c r="AG61" i="8"/>
  <c r="AG64" i="8"/>
  <c r="AG62" i="8"/>
  <c r="AG54" i="8"/>
  <c r="AG49" i="8"/>
  <c r="AG52" i="8"/>
  <c r="AG57" i="8"/>
  <c r="AG55" i="8"/>
  <c r="AG50" i="8"/>
  <c r="AG53" i="8"/>
  <c r="AG56" i="8"/>
  <c r="AG59" i="8"/>
  <c r="AG58" i="8"/>
  <c r="AG60" i="8"/>
  <c r="AG51" i="8"/>
  <c r="AC15" i="35"/>
  <c r="AC100" i="35" s="1"/>
  <c r="AT13" i="35"/>
  <c r="AT98" i="35" s="1"/>
  <c r="AQ13" i="35"/>
  <c r="AQ98" i="35" s="1"/>
  <c r="Q83" i="8"/>
  <c r="Q86" i="8"/>
  <c r="Q78" i="8"/>
  <c r="Q81" i="8"/>
  <c r="Q84" i="8"/>
  <c r="Q76" i="8"/>
  <c r="Q79" i="8"/>
  <c r="Q82" i="8"/>
  <c r="Q85" i="8"/>
  <c r="Q77" i="8"/>
  <c r="Q88" i="8"/>
  <c r="Q80" i="8"/>
  <c r="Q63" i="8"/>
  <c r="Q61" i="8"/>
  <c r="Q64" i="8"/>
  <c r="Q62" i="8"/>
  <c r="Q54" i="8"/>
  <c r="Q49" i="8"/>
  <c r="Q57" i="8"/>
  <c r="Q52" i="8"/>
  <c r="Q55" i="8"/>
  <c r="Q59" i="8"/>
  <c r="Q58" i="8"/>
  <c r="Q50" i="8"/>
  <c r="Q60" i="8"/>
  <c r="Q53" i="8"/>
  <c r="Q56" i="8"/>
  <c r="Q51" i="8"/>
  <c r="T15" i="35"/>
  <c r="T66" i="35" s="1"/>
  <c r="AG12" i="35"/>
  <c r="AG68" i="35" s="1"/>
  <c r="W84" i="8"/>
  <c r="W76" i="8"/>
  <c r="W79" i="8"/>
  <c r="W82" i="8"/>
  <c r="W85" i="8"/>
  <c r="W77" i="8"/>
  <c r="W88" i="8"/>
  <c r="W80" i="8"/>
  <c r="W83" i="8"/>
  <c r="W86" i="8"/>
  <c r="W78" i="8"/>
  <c r="W81" i="8"/>
  <c r="W61" i="8"/>
  <c r="W64" i="8"/>
  <c r="W62" i="8"/>
  <c r="W63" i="8"/>
  <c r="W55" i="8"/>
  <c r="W58" i="8"/>
  <c r="W50" i="8"/>
  <c r="W53" i="8"/>
  <c r="W60" i="8"/>
  <c r="W59" i="8"/>
  <c r="W56" i="8"/>
  <c r="W51" i="8"/>
  <c r="W54" i="8"/>
  <c r="W49" i="8"/>
  <c r="W57" i="8"/>
  <c r="W52" i="8"/>
  <c r="AE88" i="8"/>
  <c r="AE80" i="8"/>
  <c r="AE83" i="8"/>
  <c r="AE86" i="8"/>
  <c r="AE78" i="8"/>
  <c r="AE81" i="8"/>
  <c r="AE84" i="8"/>
  <c r="AE76" i="8"/>
  <c r="AE79" i="8"/>
  <c r="AE82" i="8"/>
  <c r="AE85" i="8"/>
  <c r="AE77" i="8"/>
  <c r="AE63" i="8"/>
  <c r="AE58" i="8"/>
  <c r="AE61" i="8"/>
  <c r="AE64" i="8"/>
  <c r="AE59" i="8"/>
  <c r="AE51" i="8"/>
  <c r="AE60" i="8"/>
  <c r="AE62" i="8"/>
  <c r="AE54" i="8"/>
  <c r="AE49" i="8"/>
  <c r="AE52" i="8"/>
  <c r="AE57" i="8"/>
  <c r="AE55" i="8"/>
  <c r="AE50" i="8"/>
  <c r="AE53" i="8"/>
  <c r="AE56" i="8"/>
  <c r="J15" i="35"/>
  <c r="J86" i="35" s="1"/>
  <c r="AB12" i="35"/>
  <c r="AB97" i="35" s="1"/>
  <c r="X79" i="8"/>
  <c r="X82" i="8"/>
  <c r="X85" i="8"/>
  <c r="X77" i="8"/>
  <c r="X88" i="8"/>
  <c r="X80" i="8"/>
  <c r="X83" i="8"/>
  <c r="X86" i="8"/>
  <c r="X78" i="8"/>
  <c r="X81" i="8"/>
  <c r="X61" i="8"/>
  <c r="X64" i="8"/>
  <c r="X84" i="8"/>
  <c r="X62" i="8"/>
  <c r="X76" i="8"/>
  <c r="X60" i="8"/>
  <c r="X63" i="8"/>
  <c r="X58" i="8"/>
  <c r="X50" i="8"/>
  <c r="X53" i="8"/>
  <c r="X59" i="8"/>
  <c r="X56" i="8"/>
  <c r="X51" i="8"/>
  <c r="X54" i="8"/>
  <c r="X49" i="8"/>
  <c r="X57" i="8"/>
  <c r="X52" i="8"/>
  <c r="X55" i="8"/>
  <c r="O88" i="8"/>
  <c r="O80" i="8"/>
  <c r="O83" i="8"/>
  <c r="O86" i="8"/>
  <c r="O78" i="8"/>
  <c r="O81" i="8"/>
  <c r="O84" i="8"/>
  <c r="O79" i="8"/>
  <c r="O82" i="8"/>
  <c r="O85" i="8"/>
  <c r="O77" i="8"/>
  <c r="O63" i="8"/>
  <c r="O64" i="8"/>
  <c r="O76" i="8"/>
  <c r="O59" i="8"/>
  <c r="O51" i="8"/>
  <c r="O54" i="8"/>
  <c r="O49" i="8"/>
  <c r="O57" i="8"/>
  <c r="O52" i="8"/>
  <c r="O62" i="8"/>
  <c r="O58" i="8"/>
  <c r="O55" i="8"/>
  <c r="O50" i="8"/>
  <c r="O60" i="8"/>
  <c r="O61" i="8"/>
  <c r="O53" i="8"/>
  <c r="O56" i="8"/>
  <c r="Z15" i="35"/>
  <c r="Z84" i="35" s="1"/>
  <c r="AD14" i="35"/>
  <c r="AD99" i="35" s="1"/>
  <c r="Y79" i="8"/>
  <c r="Y82" i="8"/>
  <c r="Y85" i="8"/>
  <c r="Y77" i="8"/>
  <c r="Y88" i="8"/>
  <c r="Y80" i="8"/>
  <c r="Y83" i="8"/>
  <c r="Y86" i="8"/>
  <c r="Y78" i="8"/>
  <c r="Y81" i="8"/>
  <c r="Y84" i="8"/>
  <c r="Y76" i="8"/>
  <c r="Y64" i="8"/>
  <c r="Y63" i="8"/>
  <c r="Y58" i="8"/>
  <c r="Y50" i="8"/>
  <c r="Y53" i="8"/>
  <c r="Y59" i="8"/>
  <c r="Y62" i="8"/>
  <c r="Y60" i="8"/>
  <c r="Y56" i="8"/>
  <c r="Y51" i="8"/>
  <c r="Y61" i="8"/>
  <c r="Y54" i="8"/>
  <c r="Y49" i="8"/>
  <c r="Y57" i="8"/>
  <c r="Y52" i="8"/>
  <c r="Y55" i="8"/>
  <c r="W37" i="10"/>
  <c r="W48" i="10"/>
  <c r="W52" i="10"/>
  <c r="W41" i="10"/>
  <c r="W53" i="10"/>
  <c r="W56" i="10"/>
  <c r="W58" i="10"/>
  <c r="W54" i="10"/>
  <c r="W42" i="10"/>
  <c r="W47" i="10"/>
  <c r="W65" i="10"/>
  <c r="W55" i="10"/>
  <c r="W67" i="10"/>
  <c r="W49" i="10"/>
  <c r="W45" i="10"/>
  <c r="W39" i="10"/>
  <c r="W59" i="10"/>
  <c r="W51" i="10"/>
  <c r="W36" i="10"/>
  <c r="W43" i="10"/>
  <c r="W62" i="10"/>
  <c r="W57" i="10"/>
  <c r="W60" i="10"/>
  <c r="W63" i="10"/>
  <c r="W61" i="10"/>
  <c r="W40" i="10"/>
  <c r="T51" i="35"/>
  <c r="T88" i="35"/>
  <c r="T85" i="35"/>
  <c r="T77" i="35"/>
  <c r="T79" i="35"/>
  <c r="T65" i="35"/>
  <c r="T53" i="35"/>
  <c r="T64" i="35"/>
  <c r="T80" i="35"/>
  <c r="T54" i="35"/>
  <c r="AA76" i="35"/>
  <c r="AA50" i="35"/>
  <c r="AA51" i="35"/>
  <c r="AA52" i="35"/>
  <c r="AL82" i="35"/>
  <c r="AL69" i="35"/>
  <c r="AL71" i="35"/>
  <c r="AL61" i="35"/>
  <c r="J84" i="35"/>
  <c r="J78" i="35"/>
  <c r="J79" i="35"/>
  <c r="J77" i="35"/>
  <c r="J57" i="35"/>
  <c r="J67" i="35"/>
  <c r="J66" i="35"/>
  <c r="J53" i="35"/>
  <c r="J56" i="35"/>
  <c r="AO68" i="35"/>
  <c r="AO62" i="35"/>
  <c r="AO63" i="35"/>
  <c r="AO70" i="35"/>
  <c r="AV81" i="35"/>
  <c r="AU82" i="35"/>
  <c r="AU71" i="35"/>
  <c r="AU69" i="35"/>
  <c r="AU61" i="35"/>
  <c r="Z76" i="35"/>
  <c r="Z50" i="35"/>
  <c r="Z51" i="35"/>
  <c r="Z52" i="35"/>
  <c r="Z86" i="35"/>
  <c r="Z87" i="35"/>
  <c r="Z83" i="35"/>
  <c r="Z85" i="35"/>
  <c r="Z67" i="35"/>
  <c r="Z77" i="35"/>
  <c r="Z65" i="35"/>
  <c r="Z57" i="35"/>
  <c r="Z58" i="35"/>
  <c r="Z59" i="35"/>
  <c r="Z60" i="35"/>
  <c r="Z55" i="35"/>
  <c r="Z56" i="35"/>
  <c r="AG73" i="35"/>
  <c r="AG74" i="35"/>
  <c r="AG75" i="35"/>
  <c r="AD74" i="35"/>
  <c r="AD73" i="35"/>
  <c r="AE75" i="35"/>
  <c r="AE73" i="35"/>
  <c r="AE72" i="35"/>
  <c r="AE74" i="35"/>
  <c r="AC85" i="35"/>
  <c r="AC86" i="35"/>
  <c r="AC87" i="35"/>
  <c r="AC88" i="35"/>
  <c r="AC80" i="35"/>
  <c r="AC84" i="35"/>
  <c r="AC83" i="35"/>
  <c r="AC77" i="35"/>
  <c r="AC67" i="35"/>
  <c r="AC64" i="35"/>
  <c r="AC66" i="35"/>
  <c r="AC60" i="35"/>
  <c r="AC53" i="35"/>
  <c r="AC54" i="35"/>
  <c r="AC55" i="35"/>
  <c r="AC56" i="35"/>
  <c r="AC57" i="35"/>
  <c r="AC65" i="35"/>
  <c r="AC58" i="35"/>
  <c r="AC59" i="35"/>
  <c r="AN68" i="35"/>
  <c r="AN62" i="35"/>
  <c r="AN70" i="35"/>
  <c r="AN63" i="35"/>
  <c r="AM82" i="35"/>
  <c r="AM71" i="35"/>
  <c r="AM61" i="35"/>
  <c r="AM69" i="35"/>
  <c r="BA82" i="35"/>
  <c r="W76" i="35"/>
  <c r="W50" i="35"/>
  <c r="W51" i="35"/>
  <c r="W52" i="35"/>
  <c r="AC81" i="35"/>
  <c r="AC68" i="35"/>
  <c r="AC70" i="35"/>
  <c r="AC62" i="35"/>
  <c r="AC63" i="35"/>
  <c r="AE81" i="35"/>
  <c r="AE70" i="35"/>
  <c r="AE68" i="35"/>
  <c r="AE62" i="35"/>
  <c r="AE63" i="35"/>
  <c r="AI72" i="35"/>
  <c r="AI73" i="35"/>
  <c r="AI75" i="35"/>
  <c r="AI74" i="35"/>
  <c r="U51" i="35"/>
  <c r="AY81" i="35"/>
  <c r="AY68" i="35"/>
  <c r="AY70" i="35"/>
  <c r="AY62" i="35"/>
  <c r="AY63" i="35"/>
  <c r="AH81" i="35"/>
  <c r="AH70" i="35"/>
  <c r="AH68" i="35"/>
  <c r="AH63" i="35"/>
  <c r="AH62" i="35"/>
  <c r="AH74" i="35"/>
  <c r="AH75" i="35"/>
  <c r="AH73" i="35"/>
  <c r="AH72" i="35"/>
  <c r="AW82" i="35"/>
  <c r="AW69" i="35"/>
  <c r="AW71" i="35"/>
  <c r="AW61" i="35"/>
  <c r="J29" i="35"/>
  <c r="J44" i="35"/>
  <c r="Z29" i="35"/>
  <c r="Z44" i="35"/>
  <c r="T29" i="35"/>
  <c r="T44" i="35"/>
  <c r="AC29" i="35"/>
  <c r="AC44" i="35"/>
  <c r="AG28" i="35"/>
  <c r="AG43" i="35"/>
  <c r="AE28" i="35"/>
  <c r="AE43" i="35"/>
  <c r="AD28" i="35"/>
  <c r="AD43" i="35"/>
  <c r="AI28" i="35"/>
  <c r="AI43" i="35"/>
  <c r="AH28" i="35"/>
  <c r="AH43" i="35"/>
  <c r="AU27" i="35"/>
  <c r="AU42" i="35"/>
  <c r="BA27" i="35"/>
  <c r="BA42" i="35"/>
  <c r="AL27" i="35"/>
  <c r="AL42" i="35"/>
  <c r="AM27" i="35"/>
  <c r="AM42" i="35"/>
  <c r="AW27" i="35"/>
  <c r="AW42" i="35"/>
  <c r="AO26" i="35"/>
  <c r="AO41" i="35"/>
  <c r="AB26" i="35"/>
  <c r="AB41" i="35"/>
  <c r="AN26" i="35"/>
  <c r="AN41" i="35"/>
  <c r="AC26" i="35"/>
  <c r="AC41" i="35"/>
  <c r="AE26" i="35"/>
  <c r="AE41" i="35"/>
  <c r="AY26" i="35"/>
  <c r="AY41" i="35"/>
  <c r="AH26" i="35"/>
  <c r="AH41" i="35"/>
  <c r="T25" i="35"/>
  <c r="T40" i="35"/>
  <c r="Z25" i="35"/>
  <c r="Z40" i="35"/>
  <c r="AA25" i="35"/>
  <c r="AA40" i="35"/>
  <c r="W25" i="35"/>
  <c r="W40" i="35"/>
  <c r="R36" i="39"/>
  <c r="AE49" i="39"/>
  <c r="AO64" i="39"/>
  <c r="Q66" i="39"/>
  <c r="AE31" i="39"/>
  <c r="AO65" i="39"/>
  <c r="AE40" i="39"/>
  <c r="AE65" i="39"/>
  <c r="R39" i="39"/>
  <c r="R58" i="39"/>
  <c r="AO57" i="39"/>
  <c r="R40" i="39"/>
  <c r="AE56" i="39"/>
  <c r="AE59" i="39"/>
  <c r="R33" i="39"/>
  <c r="AE35" i="39"/>
  <c r="AE57" i="39"/>
  <c r="R62" i="39"/>
  <c r="AE63" i="39"/>
  <c r="AO61" i="39"/>
  <c r="R35" i="39"/>
  <c r="AE50" i="39"/>
  <c r="AO59" i="39"/>
  <c r="AE66" i="39"/>
  <c r="R49" i="39"/>
  <c r="R32" i="39"/>
  <c r="AE55" i="39"/>
  <c r="R59" i="39"/>
  <c r="R55" i="39"/>
  <c r="R46" i="39"/>
  <c r="AO66" i="39"/>
  <c r="AO63" i="39"/>
  <c r="R67" i="39"/>
  <c r="R47" i="39"/>
  <c r="AE61" i="39"/>
  <c r="R43" i="39"/>
  <c r="R61" i="39"/>
  <c r="R42" i="39"/>
  <c r="R38" i="39"/>
  <c r="AE44" i="39"/>
  <c r="AE41" i="39"/>
  <c r="AE54" i="39"/>
  <c r="R48" i="39"/>
  <c r="AO53" i="39"/>
  <c r="R63" i="39"/>
  <c r="AO56" i="39"/>
  <c r="AO60" i="39"/>
  <c r="R41" i="39"/>
  <c r="AE51" i="39"/>
  <c r="R53" i="39"/>
  <c r="AE48" i="39"/>
  <c r="R60" i="39"/>
  <c r="AE58" i="39"/>
  <c r="AE52" i="39"/>
  <c r="AO58" i="39"/>
  <c r="AE53" i="39"/>
  <c r="AE67" i="39"/>
  <c r="AO67" i="39"/>
  <c r="AU66" i="39"/>
  <c r="AU57" i="39"/>
  <c r="AU58" i="39"/>
  <c r="AU72" i="39"/>
  <c r="AU61" i="39"/>
  <c r="AU53" i="39"/>
  <c r="AU64" i="39"/>
  <c r="AU69" i="39"/>
  <c r="AU52" i="39"/>
  <c r="AU74" i="39"/>
  <c r="AU50" i="39"/>
  <c r="AU76" i="39"/>
  <c r="AU60" i="39"/>
  <c r="AU73" i="39"/>
  <c r="AU71" i="39"/>
  <c r="AU55" i="39"/>
  <c r="AU62" i="39"/>
  <c r="AU67" i="39"/>
  <c r="AU68" i="39"/>
  <c r="AU70" i="39"/>
  <c r="AU63" i="39"/>
  <c r="AU51" i="39"/>
  <c r="AU54" i="39"/>
  <c r="AD62" i="39"/>
  <c r="AD64" i="39"/>
  <c r="Q64" i="39"/>
  <c r="G71" i="39"/>
  <c r="H71" i="39" s="1"/>
  <c r="G72" i="39"/>
  <c r="H72" i="39" s="1"/>
  <c r="H63" i="39"/>
  <c r="H60" i="39"/>
  <c r="H67" i="39"/>
  <c r="H61" i="39"/>
  <c r="G80" i="39"/>
  <c r="H66" i="39"/>
  <c r="G81" i="39"/>
  <c r="G77" i="39"/>
  <c r="G70" i="39"/>
  <c r="AD60" i="39"/>
  <c r="Q65" i="39"/>
  <c r="G69" i="39"/>
  <c r="G75" i="39"/>
  <c r="G76" i="39"/>
  <c r="AN62" i="39"/>
  <c r="G78" i="39"/>
  <c r="G79" i="39"/>
  <c r="G73" i="39"/>
  <c r="G68" i="39"/>
  <c r="G74" i="39"/>
  <c r="Q14" i="9"/>
  <c r="Q13" i="9"/>
  <c r="AD11" i="9"/>
  <c r="AN12" i="9"/>
  <c r="Q10" i="9"/>
  <c r="Q15" i="9"/>
  <c r="AD9" i="9"/>
  <c r="AN15" i="9"/>
  <c r="AN11" i="9"/>
  <c r="Q12" i="9"/>
  <c r="AN14" i="9"/>
  <c r="AD10" i="9"/>
  <c r="AN10" i="9"/>
  <c r="AD14" i="9"/>
  <c r="AD12" i="9"/>
  <c r="AN13" i="9"/>
  <c r="Q11" i="9"/>
  <c r="AD15" i="9"/>
  <c r="AD13" i="9"/>
  <c r="Q9" i="9"/>
  <c r="AN9" i="9"/>
  <c r="BZ99" i="8"/>
  <c r="Q18" i="9"/>
  <c r="R18" i="9" s="1"/>
  <c r="E18" i="9"/>
  <c r="G18" i="9" s="1"/>
  <c r="H18" i="9" s="1"/>
  <c r="AV26" i="35" l="1"/>
  <c r="AC79" i="35"/>
  <c r="Z66" i="35"/>
  <c r="J55" i="35"/>
  <c r="AV41" i="35"/>
  <c r="Z53" i="35"/>
  <c r="AV63" i="35"/>
  <c r="AV62" i="35"/>
  <c r="Z80" i="35"/>
  <c r="AV70" i="35"/>
  <c r="AC78" i="35"/>
  <c r="AG72" i="35"/>
  <c r="Z79" i="35"/>
  <c r="AV68" i="35"/>
  <c r="J87" i="35"/>
  <c r="T87" i="35"/>
  <c r="AB81" i="35"/>
  <c r="AN81" i="35"/>
  <c r="T52" i="35"/>
  <c r="AG41" i="35"/>
  <c r="AG26" i="35"/>
  <c r="AZ61" i="35"/>
  <c r="AZ71" i="35"/>
  <c r="AP42" i="35"/>
  <c r="AZ69" i="35"/>
  <c r="AP27" i="35"/>
  <c r="AZ82" i="35"/>
  <c r="AO81" i="35"/>
  <c r="AT27" i="35"/>
  <c r="AQ61" i="35"/>
  <c r="AQ42" i="35"/>
  <c r="AQ69" i="35"/>
  <c r="AQ27" i="35"/>
  <c r="AG81" i="35"/>
  <c r="AZ27" i="35"/>
  <c r="AP71" i="35"/>
  <c r="AP61" i="35"/>
  <c r="AP69" i="35"/>
  <c r="AZ42" i="35"/>
  <c r="AG63" i="35"/>
  <c r="AG70" i="35"/>
  <c r="T50" i="35"/>
  <c r="AB70" i="35"/>
  <c r="AP82" i="35"/>
  <c r="AT82" i="35"/>
  <c r="AT42" i="35"/>
  <c r="T76" i="35"/>
  <c r="BA61" i="35"/>
  <c r="AB62" i="35"/>
  <c r="AI62" i="35"/>
  <c r="BA71" i="35"/>
  <c r="AB68" i="35"/>
  <c r="AI70" i="35"/>
  <c r="AI41" i="35"/>
  <c r="BA69" i="35"/>
  <c r="AI68" i="35"/>
  <c r="AI26" i="35"/>
  <c r="AI81" i="35"/>
  <c r="AQ71" i="35"/>
  <c r="AQ82" i="35"/>
  <c r="AT61" i="35"/>
  <c r="AT71" i="35"/>
  <c r="AV27" i="35"/>
  <c r="AT69" i="35"/>
  <c r="P15" i="35"/>
  <c r="P100" i="35" s="1"/>
  <c r="AF12" i="35"/>
  <c r="AF97" i="35" s="1"/>
  <c r="AL12" i="35"/>
  <c r="AL97" i="35" s="1"/>
  <c r="W12" i="35"/>
  <c r="W97" i="35" s="1"/>
  <c r="AJ13" i="35"/>
  <c r="AJ98" i="35" s="1"/>
  <c r="BB41" i="35"/>
  <c r="U52" i="35"/>
  <c r="AB63" i="35"/>
  <c r="J59" i="35"/>
  <c r="T78" i="35"/>
  <c r="BB97" i="35"/>
  <c r="AV98" i="35"/>
  <c r="AY98" i="35"/>
  <c r="AN98" i="35"/>
  <c r="U96" i="35"/>
  <c r="U15" i="35"/>
  <c r="U100" i="35" s="1"/>
  <c r="R12" i="35"/>
  <c r="R97" i="35" s="1"/>
  <c r="AW12" i="35"/>
  <c r="AW97" i="35" s="1"/>
  <c r="U76" i="35"/>
  <c r="AE15" i="35"/>
  <c r="AE100" i="35" s="1"/>
  <c r="AH13" i="35"/>
  <c r="AH98" i="35" s="1"/>
  <c r="AB13" i="35"/>
  <c r="AB98" i="35" s="1"/>
  <c r="BB26" i="35"/>
  <c r="AH15" i="35"/>
  <c r="AH100" i="35" s="1"/>
  <c r="AF15" i="35"/>
  <c r="AF100" i="35" s="1"/>
  <c r="AR12" i="35"/>
  <c r="AR97" i="35" s="1"/>
  <c r="V14" i="35"/>
  <c r="V99" i="35" s="1"/>
  <c r="AX13" i="35"/>
  <c r="AX98" i="35" s="1"/>
  <c r="U40" i="35"/>
  <c r="AN42" i="35"/>
  <c r="AY69" i="35"/>
  <c r="J58" i="35"/>
  <c r="T67" i="35"/>
  <c r="AG97" i="35"/>
  <c r="Y14" i="35"/>
  <c r="Y99" i="35" s="1"/>
  <c r="AZ12" i="35"/>
  <c r="AZ97" i="35" s="1"/>
  <c r="U25" i="35"/>
  <c r="AN27" i="35"/>
  <c r="AY82" i="35"/>
  <c r="X15" i="35"/>
  <c r="X100" i="35" s="1"/>
  <c r="S14" i="35"/>
  <c r="S99" i="35" s="1"/>
  <c r="O15" i="35"/>
  <c r="O67" i="35" s="1"/>
  <c r="M15" i="35"/>
  <c r="M100" i="35" s="1"/>
  <c r="AC14" i="35"/>
  <c r="AC99" i="35" s="1"/>
  <c r="AM12" i="35"/>
  <c r="AM97" i="35" s="1"/>
  <c r="Z13" i="35"/>
  <c r="Z98" i="35" s="1"/>
  <c r="AY61" i="35"/>
  <c r="AD72" i="35"/>
  <c r="J64" i="35"/>
  <c r="T57" i="35"/>
  <c r="T83" i="35"/>
  <c r="T100" i="35"/>
  <c r="AI97" i="35"/>
  <c r="V13" i="35"/>
  <c r="V82" i="35" s="1"/>
  <c r="V15" i="35"/>
  <c r="V100" i="35" s="1"/>
  <c r="Q15" i="35"/>
  <c r="Q100" i="35" s="1"/>
  <c r="V12" i="35"/>
  <c r="V97" i="35" s="1"/>
  <c r="AC13" i="35"/>
  <c r="AC98" i="35" s="1"/>
  <c r="AA15" i="35"/>
  <c r="AA100" i="35" s="1"/>
  <c r="AD12" i="35"/>
  <c r="AD97" i="35" s="1"/>
  <c r="AY71" i="35"/>
  <c r="S11" i="35"/>
  <c r="S76" i="35" s="1"/>
  <c r="R15" i="35"/>
  <c r="R100" i="35" s="1"/>
  <c r="AB15" i="35"/>
  <c r="AB100" i="35" s="1"/>
  <c r="AF14" i="35"/>
  <c r="AF99" i="35" s="1"/>
  <c r="Z12" i="35"/>
  <c r="Z97" i="35" s="1"/>
  <c r="AS12" i="35"/>
  <c r="AS97" i="35" s="1"/>
  <c r="AY42" i="35"/>
  <c r="AN61" i="35"/>
  <c r="AD75" i="35"/>
  <c r="Z64" i="35"/>
  <c r="J80" i="35"/>
  <c r="T58" i="35"/>
  <c r="T86" i="35"/>
  <c r="U14" i="35"/>
  <c r="U99" i="35" s="1"/>
  <c r="AN69" i="35"/>
  <c r="AV69" i="35"/>
  <c r="W15" i="35"/>
  <c r="W100" i="35" s="1"/>
  <c r="X11" i="35"/>
  <c r="X96" i="35" s="1"/>
  <c r="AD15" i="35"/>
  <c r="AD100" i="35" s="1"/>
  <c r="R14" i="35"/>
  <c r="R99" i="35" s="1"/>
  <c r="AE13" i="35"/>
  <c r="AE27" i="35" s="1"/>
  <c r="BA12" i="35"/>
  <c r="BA62" i="35" s="1"/>
  <c r="AA12" i="35"/>
  <c r="AA97" i="35" s="1"/>
  <c r="AN71" i="35"/>
  <c r="J88" i="35"/>
  <c r="AV61" i="35"/>
  <c r="T56" i="35"/>
  <c r="T84" i="35"/>
  <c r="J100" i="35"/>
  <c r="X13" i="35"/>
  <c r="X98" i="35" s="1"/>
  <c r="R13" i="35"/>
  <c r="R98" i="35" s="1"/>
  <c r="AJ12" i="35"/>
  <c r="AJ97" i="35" s="1"/>
  <c r="AV71" i="35"/>
  <c r="AG15" i="35"/>
  <c r="AG100" i="35" s="1"/>
  <c r="AB14" i="35"/>
  <c r="AB73" i="35" s="1"/>
  <c r="N15" i="35"/>
  <c r="N100" i="35" s="1"/>
  <c r="AR13" i="35"/>
  <c r="AR98" i="35" s="1"/>
  <c r="AT12" i="35"/>
  <c r="AT97" i="35" s="1"/>
  <c r="Y11" i="35"/>
  <c r="Y96" i="35" s="1"/>
  <c r="L100" i="35"/>
  <c r="L15" i="35"/>
  <c r="AF13" i="35"/>
  <c r="AF98" i="35" s="1"/>
  <c r="AO13" i="35"/>
  <c r="AO98" i="35" s="1"/>
  <c r="S13" i="35"/>
  <c r="S98" i="35" s="1"/>
  <c r="T13" i="35"/>
  <c r="T98" i="35" s="1"/>
  <c r="BB62" i="35"/>
  <c r="Z88" i="35"/>
  <c r="J65" i="35"/>
  <c r="J85" i="35"/>
  <c r="AV82" i="35"/>
  <c r="T55" i="35"/>
  <c r="S15" i="35"/>
  <c r="S100" i="35" s="1"/>
  <c r="AA14" i="35"/>
  <c r="AA72" i="35" s="1"/>
  <c r="BB68" i="35"/>
  <c r="V11" i="35"/>
  <c r="V96" i="35" s="1"/>
  <c r="Z14" i="35"/>
  <c r="Z99" i="35" s="1"/>
  <c r="M11" i="35"/>
  <c r="M96" i="35" s="1"/>
  <c r="I15" i="35"/>
  <c r="I88" i="35" s="1"/>
  <c r="AG13" i="35"/>
  <c r="AG98" i="35" s="1"/>
  <c r="AQ12" i="35"/>
  <c r="AQ97" i="35" s="1"/>
  <c r="AI13" i="35"/>
  <c r="AI98" i="35" s="1"/>
  <c r="T14" i="35"/>
  <c r="T73" i="35" s="1"/>
  <c r="BB63" i="35"/>
  <c r="Z78" i="35"/>
  <c r="J54" i="35"/>
  <c r="J83" i="35"/>
  <c r="AG62" i="35"/>
  <c r="T60" i="35"/>
  <c r="Z100" i="35"/>
  <c r="AK13" i="35"/>
  <c r="AK98" i="35" s="1"/>
  <c r="AK12" i="35"/>
  <c r="AK97" i="35" s="1"/>
  <c r="Y15" i="35"/>
  <c r="Y100" i="35" s="1"/>
  <c r="AS13" i="35"/>
  <c r="AS82" i="35" s="1"/>
  <c r="N11" i="35"/>
  <c r="N96" i="35" s="1"/>
  <c r="AA13" i="35"/>
  <c r="AA98" i="35" s="1"/>
  <c r="AX12" i="35"/>
  <c r="AX97" i="35" s="1"/>
  <c r="BB70" i="35"/>
  <c r="T59" i="35"/>
  <c r="AD13" i="35"/>
  <c r="AD98" i="35" s="1"/>
  <c r="R11" i="35"/>
  <c r="R96" i="35" s="1"/>
  <c r="AU12" i="35"/>
  <c r="AU97" i="35" s="1"/>
  <c r="AI15" i="35"/>
  <c r="AI83" i="35" s="1"/>
  <c r="X12" i="35"/>
  <c r="X81" i="35" s="1"/>
  <c r="BB13" i="35"/>
  <c r="BB98" i="35" s="1"/>
  <c r="K15" i="35"/>
  <c r="K100" i="35" s="1"/>
  <c r="Y12" i="35"/>
  <c r="Y97" i="35" s="1"/>
  <c r="AP12" i="35"/>
  <c r="AP97" i="35" s="1"/>
  <c r="X14" i="35"/>
  <c r="X99" i="35" s="1"/>
  <c r="Z54" i="35"/>
  <c r="J60" i="35"/>
  <c r="BZ15" i="7"/>
  <c r="BZ30" i="7" s="1"/>
  <c r="BZ14" i="7"/>
  <c r="BZ12" i="7"/>
  <c r="BZ97" i="8"/>
  <c r="BZ96" i="8"/>
  <c r="I86" i="35"/>
  <c r="I83" i="35"/>
  <c r="I78" i="35"/>
  <c r="I66" i="35"/>
  <c r="I56" i="35"/>
  <c r="I57" i="35"/>
  <c r="I67" i="35"/>
  <c r="I60" i="35"/>
  <c r="I53" i="35"/>
  <c r="I55" i="35"/>
  <c r="I54" i="35"/>
  <c r="I65" i="35"/>
  <c r="Q85" i="35"/>
  <c r="Q86" i="35"/>
  <c r="Q83" i="35"/>
  <c r="Q84" i="35"/>
  <c r="Q88" i="35"/>
  <c r="Q77" i="35"/>
  <c r="Q78" i="35"/>
  <c r="Q87" i="35"/>
  <c r="Q80" i="35"/>
  <c r="Q79" i="35"/>
  <c r="Q66" i="35"/>
  <c r="Q67" i="35"/>
  <c r="Q56" i="35"/>
  <c r="Q57" i="35"/>
  <c r="Q58" i="35"/>
  <c r="Q59" i="35"/>
  <c r="Q65" i="35"/>
  <c r="Q60" i="35"/>
  <c r="Q53" i="35"/>
  <c r="Q54" i="35"/>
  <c r="Q64" i="35"/>
  <c r="Q55" i="35"/>
  <c r="AI87" i="35"/>
  <c r="AI88" i="35"/>
  <c r="AI60" i="35"/>
  <c r="AI54" i="35"/>
  <c r="AA87" i="35"/>
  <c r="AA88" i="35"/>
  <c r="AA83" i="35"/>
  <c r="AA84" i="35"/>
  <c r="AA85" i="35"/>
  <c r="AA86" i="35"/>
  <c r="AA79" i="35"/>
  <c r="AA80" i="35"/>
  <c r="AA67" i="35"/>
  <c r="AA78" i="35"/>
  <c r="AA77" i="35"/>
  <c r="AA64" i="35"/>
  <c r="AA65" i="35"/>
  <c r="AA58" i="35"/>
  <c r="AA59" i="35"/>
  <c r="AA60" i="35"/>
  <c r="AA66" i="35"/>
  <c r="AA54" i="35"/>
  <c r="AA55" i="35"/>
  <c r="AA57" i="35"/>
  <c r="AA53" i="35"/>
  <c r="AA56" i="35"/>
  <c r="V81" i="35"/>
  <c r="V70" i="35"/>
  <c r="V63" i="35"/>
  <c r="V68" i="35"/>
  <c r="V62" i="35"/>
  <c r="AC82" i="35"/>
  <c r="AC69" i="35"/>
  <c r="AC71" i="35"/>
  <c r="AC61" i="35"/>
  <c r="BB82" i="35"/>
  <c r="BB71" i="35"/>
  <c r="S73" i="35"/>
  <c r="S75" i="35"/>
  <c r="S74" i="35"/>
  <c r="S72" i="35"/>
  <c r="M50" i="35"/>
  <c r="R86" i="35"/>
  <c r="R87" i="35"/>
  <c r="R83" i="35"/>
  <c r="R84" i="35"/>
  <c r="R85" i="35"/>
  <c r="R78" i="35"/>
  <c r="R80" i="35"/>
  <c r="R79" i="35"/>
  <c r="R77" i="35"/>
  <c r="R67" i="35"/>
  <c r="R88" i="35"/>
  <c r="R64" i="35"/>
  <c r="R66" i="35"/>
  <c r="R57" i="35"/>
  <c r="R58" i="35"/>
  <c r="R59" i="35"/>
  <c r="R65" i="35"/>
  <c r="R60" i="35"/>
  <c r="R53" i="35"/>
  <c r="R54" i="35"/>
  <c r="R55" i="35"/>
  <c r="R56" i="35"/>
  <c r="K87" i="35"/>
  <c r="K88" i="35"/>
  <c r="K83" i="35"/>
  <c r="K84" i="35"/>
  <c r="K85" i="35"/>
  <c r="K86" i="35"/>
  <c r="K79" i="35"/>
  <c r="K80" i="35"/>
  <c r="K78" i="35"/>
  <c r="K67" i="35"/>
  <c r="K65" i="35"/>
  <c r="K58" i="35"/>
  <c r="K59" i="35"/>
  <c r="K66" i="35"/>
  <c r="K60" i="35"/>
  <c r="K77" i="35"/>
  <c r="K54" i="35"/>
  <c r="K55" i="35"/>
  <c r="K56" i="35"/>
  <c r="K53" i="35"/>
  <c r="K57" i="35"/>
  <c r="AB88" i="35"/>
  <c r="AB84" i="35"/>
  <c r="AB85" i="35"/>
  <c r="AB86" i="35"/>
  <c r="AB87" i="35"/>
  <c r="AB79" i="35"/>
  <c r="AB83" i="35"/>
  <c r="AB77" i="35"/>
  <c r="AB67" i="35"/>
  <c r="AB80" i="35"/>
  <c r="AB78" i="35"/>
  <c r="AB65" i="35"/>
  <c r="AB66" i="35"/>
  <c r="AB59" i="35"/>
  <c r="AB60" i="35"/>
  <c r="AB64" i="35"/>
  <c r="AB53" i="35"/>
  <c r="AB55" i="35"/>
  <c r="AB56" i="35"/>
  <c r="AB58" i="35"/>
  <c r="AB57" i="35"/>
  <c r="AB54" i="35"/>
  <c r="Y81" i="35"/>
  <c r="Y68" i="35"/>
  <c r="Y70" i="35"/>
  <c r="Y63" i="35"/>
  <c r="AP63" i="35"/>
  <c r="AP68" i="35"/>
  <c r="AP81" i="35"/>
  <c r="Z81" i="35"/>
  <c r="Z70" i="35"/>
  <c r="Z63" i="35"/>
  <c r="Z68" i="35"/>
  <c r="Z62" i="35"/>
  <c r="X73" i="35"/>
  <c r="X72" i="35"/>
  <c r="AS81" i="35"/>
  <c r="AS68" i="35"/>
  <c r="AS70" i="35"/>
  <c r="AS62" i="35"/>
  <c r="AS63" i="35"/>
  <c r="V83" i="35"/>
  <c r="V86" i="35"/>
  <c r="V87" i="35"/>
  <c r="V88" i="35"/>
  <c r="V80" i="35"/>
  <c r="V84" i="35"/>
  <c r="V78" i="35"/>
  <c r="V79" i="35"/>
  <c r="V85" i="35"/>
  <c r="V64" i="35"/>
  <c r="V65" i="35"/>
  <c r="V53" i="35"/>
  <c r="V54" i="35"/>
  <c r="V55" i="35"/>
  <c r="V77" i="35"/>
  <c r="V56" i="35"/>
  <c r="V57" i="35"/>
  <c r="V58" i="35"/>
  <c r="V59" i="35"/>
  <c r="V66" i="35"/>
  <c r="V60" i="35"/>
  <c r="V67" i="35"/>
  <c r="Z74" i="35"/>
  <c r="Z75" i="35"/>
  <c r="Z73" i="35"/>
  <c r="Z72" i="35"/>
  <c r="O84" i="35"/>
  <c r="O87" i="35"/>
  <c r="O80" i="35"/>
  <c r="O77" i="35"/>
  <c r="O86" i="35"/>
  <c r="O64" i="35"/>
  <c r="O65" i="35"/>
  <c r="O66" i="35"/>
  <c r="O54" i="35"/>
  <c r="O58" i="35"/>
  <c r="O59" i="35"/>
  <c r="O60" i="35"/>
  <c r="AI82" i="35"/>
  <c r="AI71" i="35"/>
  <c r="AI61" i="35"/>
  <c r="AI69" i="35"/>
  <c r="S87" i="35"/>
  <c r="S88" i="35"/>
  <c r="S83" i="35"/>
  <c r="S84" i="35"/>
  <c r="S85" i="35"/>
  <c r="S86" i="35"/>
  <c r="S80" i="35"/>
  <c r="S79" i="35"/>
  <c r="S77" i="35"/>
  <c r="S67" i="35"/>
  <c r="S78" i="35"/>
  <c r="S64" i="35"/>
  <c r="S65" i="35"/>
  <c r="S58" i="35"/>
  <c r="S59" i="35"/>
  <c r="S60" i="35"/>
  <c r="S54" i="35"/>
  <c r="S55" i="35"/>
  <c r="S53" i="35"/>
  <c r="S56" i="35"/>
  <c r="S66" i="35"/>
  <c r="S57" i="35"/>
  <c r="X84" i="35"/>
  <c r="X85" i="35"/>
  <c r="X88" i="35"/>
  <c r="X80" i="35"/>
  <c r="X83" i="35"/>
  <c r="X87" i="35"/>
  <c r="X77" i="35"/>
  <c r="X78" i="35"/>
  <c r="X79" i="35"/>
  <c r="X65" i="35"/>
  <c r="X66" i="35"/>
  <c r="X67" i="35"/>
  <c r="X55" i="35"/>
  <c r="X56" i="35"/>
  <c r="X57" i="35"/>
  <c r="X58" i="35"/>
  <c r="X86" i="35"/>
  <c r="X64" i="35"/>
  <c r="X59" i="35"/>
  <c r="X60" i="35"/>
  <c r="X53" i="35"/>
  <c r="X54" i="35"/>
  <c r="AZ81" i="35"/>
  <c r="AZ68" i="35"/>
  <c r="AZ62" i="35"/>
  <c r="AZ70" i="35"/>
  <c r="AZ63" i="35"/>
  <c r="M85" i="35"/>
  <c r="M86" i="35"/>
  <c r="M87" i="35"/>
  <c r="M88" i="35"/>
  <c r="M80" i="35"/>
  <c r="M84" i="35"/>
  <c r="M77" i="35"/>
  <c r="M83" i="35"/>
  <c r="M78" i="35"/>
  <c r="M79" i="35"/>
  <c r="M64" i="35"/>
  <c r="M66" i="35"/>
  <c r="M67" i="35"/>
  <c r="M60" i="35"/>
  <c r="M53" i="35"/>
  <c r="M54" i="35"/>
  <c r="M55" i="35"/>
  <c r="M56" i="35"/>
  <c r="M65" i="35"/>
  <c r="M57" i="35"/>
  <c r="M59" i="35"/>
  <c r="M58" i="35"/>
  <c r="AG85" i="35"/>
  <c r="AG86" i="35"/>
  <c r="AG83" i="35"/>
  <c r="AG84" i="35"/>
  <c r="AG77" i="35"/>
  <c r="AG78" i="35"/>
  <c r="AG80" i="35"/>
  <c r="AG88" i="35"/>
  <c r="AG66" i="35"/>
  <c r="AG87" i="35"/>
  <c r="AG67" i="35"/>
  <c r="AG64" i="35"/>
  <c r="AG56" i="35"/>
  <c r="AG57" i="35"/>
  <c r="AG79" i="35"/>
  <c r="AG58" i="35"/>
  <c r="AG59" i="35"/>
  <c r="AG60" i="35"/>
  <c r="AG53" i="35"/>
  <c r="AG65" i="35"/>
  <c r="AG54" i="35"/>
  <c r="AG55" i="35"/>
  <c r="AK81" i="35"/>
  <c r="AK68" i="35"/>
  <c r="AK70" i="35"/>
  <c r="AK62" i="35"/>
  <c r="AK63" i="35"/>
  <c r="X76" i="35"/>
  <c r="X51" i="35"/>
  <c r="X52" i="35"/>
  <c r="X50" i="35"/>
  <c r="AD83" i="35"/>
  <c r="AD86" i="35"/>
  <c r="AD87" i="35"/>
  <c r="AD79" i="35"/>
  <c r="AD88" i="35"/>
  <c r="AD80" i="35"/>
  <c r="AD78" i="35"/>
  <c r="AD85" i="35"/>
  <c r="AD77" i="35"/>
  <c r="AD67" i="35"/>
  <c r="AD64" i="35"/>
  <c r="AD65" i="35"/>
  <c r="AD84" i="35"/>
  <c r="AD53" i="35"/>
  <c r="AD54" i="35"/>
  <c r="AD55" i="35"/>
  <c r="AD66" i="35"/>
  <c r="AD56" i="35"/>
  <c r="AD57" i="35"/>
  <c r="AD58" i="35"/>
  <c r="AD60" i="35"/>
  <c r="AD59" i="35"/>
  <c r="P84" i="35"/>
  <c r="P85" i="35"/>
  <c r="P88" i="35"/>
  <c r="P80" i="35"/>
  <c r="P83" i="35"/>
  <c r="P77" i="35"/>
  <c r="P78" i="35"/>
  <c r="P86" i="35"/>
  <c r="P87" i="35"/>
  <c r="P65" i="35"/>
  <c r="P79" i="35"/>
  <c r="P66" i="35"/>
  <c r="P67" i="35"/>
  <c r="P55" i="35"/>
  <c r="P56" i="35"/>
  <c r="P57" i="35"/>
  <c r="P58" i="35"/>
  <c r="P59" i="35"/>
  <c r="P60" i="35"/>
  <c r="P54" i="35"/>
  <c r="P64" i="35"/>
  <c r="P53" i="35"/>
  <c r="AF81" i="35"/>
  <c r="AF68" i="35"/>
  <c r="AF70" i="35"/>
  <c r="AF62" i="35"/>
  <c r="AF63" i="35"/>
  <c r="AL81" i="35"/>
  <c r="AL70" i="35"/>
  <c r="AL63" i="35"/>
  <c r="AL68" i="35"/>
  <c r="AL62" i="35"/>
  <c r="BA70" i="35"/>
  <c r="W81" i="35"/>
  <c r="W70" i="35"/>
  <c r="W68" i="35"/>
  <c r="W63" i="35"/>
  <c r="W62" i="35"/>
  <c r="AA81" i="35"/>
  <c r="AA68" i="35"/>
  <c r="AA70" i="35"/>
  <c r="AA62" i="35"/>
  <c r="AA63" i="35"/>
  <c r="V76" i="35"/>
  <c r="V50" i="35"/>
  <c r="V51" i="35"/>
  <c r="V52" i="35"/>
  <c r="Y73" i="35"/>
  <c r="Y74" i="35"/>
  <c r="Y72" i="35"/>
  <c r="Y75" i="35"/>
  <c r="AC73" i="35"/>
  <c r="AC74" i="35"/>
  <c r="AC75" i="35"/>
  <c r="AC72" i="35"/>
  <c r="AK82" i="35"/>
  <c r="AK69" i="35"/>
  <c r="AK71" i="35"/>
  <c r="AK61" i="35"/>
  <c r="AE83" i="35"/>
  <c r="AE84" i="35"/>
  <c r="AE87" i="35"/>
  <c r="AE79" i="35"/>
  <c r="AE88" i="35"/>
  <c r="AE80" i="35"/>
  <c r="AE86" i="35"/>
  <c r="AE77" i="35"/>
  <c r="AE85" i="35"/>
  <c r="AE78" i="35"/>
  <c r="AE64" i="35"/>
  <c r="AE65" i="35"/>
  <c r="AE66" i="35"/>
  <c r="AE54" i="35"/>
  <c r="AE55" i="35"/>
  <c r="AE56" i="35"/>
  <c r="AE57" i="35"/>
  <c r="AE58" i="35"/>
  <c r="AE67" i="35"/>
  <c r="AE59" i="35"/>
  <c r="AE60" i="35"/>
  <c r="AE53" i="35"/>
  <c r="N83" i="35"/>
  <c r="N86" i="35"/>
  <c r="N87" i="35"/>
  <c r="N88" i="35"/>
  <c r="N80" i="35"/>
  <c r="N85" i="35"/>
  <c r="N78" i="35"/>
  <c r="N79" i="35"/>
  <c r="N77" i="35"/>
  <c r="N84" i="35"/>
  <c r="N64" i="35"/>
  <c r="N65" i="35"/>
  <c r="N67" i="35"/>
  <c r="N53" i="35"/>
  <c r="N66" i="35"/>
  <c r="N54" i="35"/>
  <c r="N55" i="35"/>
  <c r="N56" i="35"/>
  <c r="N57" i="35"/>
  <c r="N58" i="35"/>
  <c r="N59" i="35"/>
  <c r="N60" i="35"/>
  <c r="U79" i="35"/>
  <c r="R61" i="35"/>
  <c r="AR69" i="35"/>
  <c r="AR71" i="35"/>
  <c r="AR61" i="35"/>
  <c r="AR82" i="35"/>
  <c r="R81" i="35"/>
  <c r="R70" i="35"/>
  <c r="R63" i="35"/>
  <c r="R68" i="35"/>
  <c r="R62" i="35"/>
  <c r="AJ81" i="35"/>
  <c r="AJ68" i="35"/>
  <c r="AJ70" i="35"/>
  <c r="AJ62" i="35"/>
  <c r="AJ63" i="35"/>
  <c r="AB82" i="35"/>
  <c r="AB69" i="35"/>
  <c r="AB71" i="35"/>
  <c r="AB61" i="35"/>
  <c r="AT81" i="35"/>
  <c r="AT70" i="35"/>
  <c r="AT63" i="35"/>
  <c r="AT68" i="35"/>
  <c r="AT62" i="35"/>
  <c r="AW81" i="35"/>
  <c r="AW68" i="35"/>
  <c r="AW62" i="35"/>
  <c r="AW63" i="35"/>
  <c r="AW70" i="35"/>
  <c r="Y85" i="35"/>
  <c r="Y86" i="35"/>
  <c r="Y83" i="35"/>
  <c r="Y84" i="35"/>
  <c r="Y87" i="35"/>
  <c r="Y77" i="35"/>
  <c r="Y78" i="35"/>
  <c r="Y79" i="35"/>
  <c r="Y80" i="35"/>
  <c r="Y88" i="35"/>
  <c r="Y66" i="35"/>
  <c r="Y56" i="35"/>
  <c r="Y65" i="35"/>
  <c r="Y57" i="35"/>
  <c r="Y58" i="35"/>
  <c r="Y64" i="35"/>
  <c r="Y59" i="35"/>
  <c r="Y60" i="35"/>
  <c r="Y53" i="35"/>
  <c r="Y55" i="35"/>
  <c r="Y67" i="35"/>
  <c r="Y54" i="35"/>
  <c r="AU81" i="35"/>
  <c r="AU70" i="35"/>
  <c r="AU62" i="35"/>
  <c r="AU63" i="35"/>
  <c r="AU68" i="35"/>
  <c r="W83" i="35"/>
  <c r="W84" i="35"/>
  <c r="W87" i="35"/>
  <c r="W88" i="35"/>
  <c r="W80" i="35"/>
  <c r="W77" i="35"/>
  <c r="W86" i="35"/>
  <c r="W79" i="35"/>
  <c r="W64" i="35"/>
  <c r="W65" i="35"/>
  <c r="W85" i="35"/>
  <c r="W78" i="35"/>
  <c r="W66" i="35"/>
  <c r="W67" i="35"/>
  <c r="W54" i="35"/>
  <c r="W55" i="35"/>
  <c r="W56" i="35"/>
  <c r="W57" i="35"/>
  <c r="W58" i="35"/>
  <c r="W59" i="35"/>
  <c r="W53" i="35"/>
  <c r="W60" i="35"/>
  <c r="R76" i="35"/>
  <c r="R50" i="35"/>
  <c r="R51" i="35"/>
  <c r="R52" i="35"/>
  <c r="Y76" i="35"/>
  <c r="Y50" i="35"/>
  <c r="Y52" i="35"/>
  <c r="Y51" i="35"/>
  <c r="AH86" i="35"/>
  <c r="AH87" i="35"/>
  <c r="AH83" i="35"/>
  <c r="AH84" i="35"/>
  <c r="AH85" i="35"/>
  <c r="AH78" i="35"/>
  <c r="AH80" i="35"/>
  <c r="AH79" i="35"/>
  <c r="AH88" i="35"/>
  <c r="AH77" i="35"/>
  <c r="AH67" i="35"/>
  <c r="AH64" i="35"/>
  <c r="AH57" i="35"/>
  <c r="AH58" i="35"/>
  <c r="AH66" i="35"/>
  <c r="AH59" i="35"/>
  <c r="AH60" i="35"/>
  <c r="AH53" i="35"/>
  <c r="AH65" i="35"/>
  <c r="AH54" i="35"/>
  <c r="AH56" i="35"/>
  <c r="AH55" i="35"/>
  <c r="L88" i="35"/>
  <c r="L84" i="35"/>
  <c r="L85" i="35"/>
  <c r="L86" i="35"/>
  <c r="L87" i="35"/>
  <c r="L77" i="35"/>
  <c r="L67" i="35"/>
  <c r="L80" i="35"/>
  <c r="L79" i="35"/>
  <c r="L83" i="35"/>
  <c r="L78" i="35"/>
  <c r="L65" i="35"/>
  <c r="L66" i="35"/>
  <c r="L64" i="35"/>
  <c r="L59" i="35"/>
  <c r="L60" i="35"/>
  <c r="L53" i="35"/>
  <c r="L55" i="35"/>
  <c r="L56" i="35"/>
  <c r="L54" i="35"/>
  <c r="L57" i="35"/>
  <c r="L58" i="35"/>
  <c r="AF84" i="35"/>
  <c r="AF85" i="35"/>
  <c r="AF88" i="35"/>
  <c r="AF80" i="35"/>
  <c r="AF83" i="35"/>
  <c r="AF86" i="35"/>
  <c r="AF77" i="35"/>
  <c r="AF78" i="35"/>
  <c r="AF87" i="35"/>
  <c r="AF79" i="35"/>
  <c r="AF65" i="35"/>
  <c r="AF66" i="35"/>
  <c r="AF55" i="35"/>
  <c r="AF64" i="35"/>
  <c r="AF56" i="35"/>
  <c r="AF57" i="35"/>
  <c r="AF58" i="35"/>
  <c r="AF67" i="35"/>
  <c r="AF59" i="35"/>
  <c r="AF60" i="35"/>
  <c r="AF54" i="35"/>
  <c r="AF53" i="35"/>
  <c r="AF82" i="35"/>
  <c r="AF71" i="35"/>
  <c r="AF61" i="35"/>
  <c r="AF69" i="35"/>
  <c r="AR81" i="35"/>
  <c r="AR68" i="35"/>
  <c r="AR62" i="35"/>
  <c r="AR63" i="35"/>
  <c r="AR70" i="35"/>
  <c r="AO82" i="35"/>
  <c r="AO69" i="35"/>
  <c r="AO71" i="35"/>
  <c r="AO61" i="35"/>
  <c r="V74" i="35"/>
  <c r="V75" i="35"/>
  <c r="V73" i="35"/>
  <c r="V72" i="35"/>
  <c r="AX82" i="35"/>
  <c r="AX69" i="35"/>
  <c r="AX71" i="35"/>
  <c r="AX61" i="35"/>
  <c r="T71" i="35"/>
  <c r="AA29" i="35"/>
  <c r="AA44" i="35"/>
  <c r="M29" i="35"/>
  <c r="M44" i="35"/>
  <c r="K29" i="35"/>
  <c r="K44" i="35"/>
  <c r="AB29" i="35"/>
  <c r="AB44" i="35"/>
  <c r="R29" i="35"/>
  <c r="R44" i="35"/>
  <c r="W29" i="35"/>
  <c r="W44" i="35"/>
  <c r="AG29" i="35"/>
  <c r="AG44" i="35"/>
  <c r="S29" i="35"/>
  <c r="S44" i="35"/>
  <c r="AI29" i="35"/>
  <c r="AI44" i="35"/>
  <c r="AD29" i="35"/>
  <c r="AD44" i="35"/>
  <c r="P29" i="35"/>
  <c r="P44" i="35"/>
  <c r="Q29" i="35"/>
  <c r="Q44" i="35"/>
  <c r="AE29" i="35"/>
  <c r="AE44" i="35"/>
  <c r="N29" i="35"/>
  <c r="N44" i="35"/>
  <c r="O29" i="35"/>
  <c r="O44" i="35"/>
  <c r="AH29" i="35"/>
  <c r="AH44" i="35"/>
  <c r="L29" i="35"/>
  <c r="L44" i="35"/>
  <c r="AF29" i="35"/>
  <c r="AF44" i="35"/>
  <c r="I29" i="35"/>
  <c r="I44" i="35"/>
  <c r="V29" i="35"/>
  <c r="V44" i="35"/>
  <c r="Y29" i="35"/>
  <c r="Y44" i="35"/>
  <c r="X29" i="35"/>
  <c r="X44" i="35"/>
  <c r="AC28" i="35"/>
  <c r="AC43" i="35"/>
  <c r="X28" i="35"/>
  <c r="X43" i="35"/>
  <c r="V28" i="35"/>
  <c r="V43" i="35"/>
  <c r="AA28" i="35"/>
  <c r="AA43" i="35"/>
  <c r="Y28" i="35"/>
  <c r="Y43" i="35"/>
  <c r="S28" i="35"/>
  <c r="S43" i="35"/>
  <c r="Z28" i="35"/>
  <c r="Z43" i="35"/>
  <c r="AR27" i="35"/>
  <c r="AR42" i="35"/>
  <c r="AO27" i="35"/>
  <c r="AO42" i="35"/>
  <c r="AI27" i="35"/>
  <c r="AI42" i="35"/>
  <c r="AX27" i="35"/>
  <c r="AX42" i="35"/>
  <c r="BB27" i="35"/>
  <c r="BB42" i="35"/>
  <c r="AB27" i="35"/>
  <c r="AB42" i="35"/>
  <c r="AC27" i="35"/>
  <c r="AC42" i="35"/>
  <c r="R27" i="35"/>
  <c r="AF27" i="35"/>
  <c r="AF42" i="35"/>
  <c r="AK27" i="35"/>
  <c r="AK42" i="35"/>
  <c r="AJ42" i="35"/>
  <c r="AR26" i="35"/>
  <c r="AR41" i="35"/>
  <c r="AU26" i="35"/>
  <c r="AU41" i="35"/>
  <c r="AZ26" i="35"/>
  <c r="AZ41" i="35"/>
  <c r="X26" i="35"/>
  <c r="X41" i="35"/>
  <c r="AX41" i="35"/>
  <c r="V26" i="35"/>
  <c r="V41" i="35"/>
  <c r="AP26" i="35"/>
  <c r="AP41" i="35"/>
  <c r="Z26" i="35"/>
  <c r="Z41" i="35"/>
  <c r="AS26" i="35"/>
  <c r="AS41" i="35"/>
  <c r="AF26" i="35"/>
  <c r="AF41" i="35"/>
  <c r="Y26" i="35"/>
  <c r="Y41" i="35"/>
  <c r="AK26" i="35"/>
  <c r="AK41" i="35"/>
  <c r="AL26" i="35"/>
  <c r="AL41" i="35"/>
  <c r="W26" i="35"/>
  <c r="W41" i="35"/>
  <c r="AA26" i="35"/>
  <c r="AA41" i="35"/>
  <c r="R26" i="35"/>
  <c r="R41" i="35"/>
  <c r="AJ26" i="35"/>
  <c r="AJ41" i="35"/>
  <c r="AT26" i="35"/>
  <c r="AT41" i="35"/>
  <c r="AW26" i="35"/>
  <c r="AW41" i="35"/>
  <c r="N25" i="35"/>
  <c r="N40" i="35"/>
  <c r="M25" i="35"/>
  <c r="M40" i="35"/>
  <c r="S25" i="35"/>
  <c r="S40" i="35"/>
  <c r="X25" i="35"/>
  <c r="X40" i="35"/>
  <c r="R25" i="35"/>
  <c r="R40" i="35"/>
  <c r="Y25" i="35"/>
  <c r="Y40" i="35"/>
  <c r="V25" i="35"/>
  <c r="V40" i="35"/>
  <c r="AO62" i="39"/>
  <c r="R65" i="39"/>
  <c r="R64" i="39"/>
  <c r="R66" i="39"/>
  <c r="AE64" i="39"/>
  <c r="AE60" i="39"/>
  <c r="AE62" i="39"/>
  <c r="H73" i="39"/>
  <c r="H80" i="39"/>
  <c r="H79" i="39"/>
  <c r="H78" i="39"/>
  <c r="H76" i="39"/>
  <c r="H70" i="39"/>
  <c r="H68" i="39"/>
  <c r="H77" i="39"/>
  <c r="H75" i="39"/>
  <c r="H69" i="39"/>
  <c r="H74" i="39"/>
  <c r="H81" i="39"/>
  <c r="BZ38" i="8"/>
  <c r="BZ25" i="8"/>
  <c r="BZ40" i="8"/>
  <c r="BZ27" i="8"/>
  <c r="BZ37" i="8"/>
  <c r="BZ24" i="8"/>
  <c r="U44" i="35" l="1"/>
  <c r="R69" i="35"/>
  <c r="U78" i="35"/>
  <c r="U29" i="35"/>
  <c r="T82" i="35"/>
  <c r="R82" i="35"/>
  <c r="U77" i="35"/>
  <c r="T42" i="35"/>
  <c r="U58" i="35"/>
  <c r="U84" i="35"/>
  <c r="AX26" i="35"/>
  <c r="U59" i="35"/>
  <c r="U80" i="35"/>
  <c r="T69" i="35"/>
  <c r="T27" i="35"/>
  <c r="U57" i="35"/>
  <c r="U88" i="35"/>
  <c r="Z61" i="35"/>
  <c r="BB69" i="35"/>
  <c r="U56" i="35"/>
  <c r="U87" i="35"/>
  <c r="Z71" i="35"/>
  <c r="U55" i="35"/>
  <c r="U86" i="35"/>
  <c r="Z69" i="35"/>
  <c r="U54" i="35"/>
  <c r="U85" i="35"/>
  <c r="Z82" i="35"/>
  <c r="U65" i="35"/>
  <c r="U53" i="35"/>
  <c r="I77" i="35"/>
  <c r="U60" i="35"/>
  <c r="U67" i="35"/>
  <c r="Z27" i="35"/>
  <c r="U66" i="35"/>
  <c r="Z42" i="35"/>
  <c r="U64" i="35"/>
  <c r="K64" i="35"/>
  <c r="R42" i="35"/>
  <c r="T61" i="35"/>
  <c r="R71" i="35"/>
  <c r="U83" i="35"/>
  <c r="BZ45" i="7"/>
  <c r="X42" i="35"/>
  <c r="AG71" i="35"/>
  <c r="AG61" i="35"/>
  <c r="AM68" i="35"/>
  <c r="S42" i="35"/>
  <c r="AG69" i="35"/>
  <c r="AM62" i="35"/>
  <c r="AD62" i="35"/>
  <c r="AG82" i="35"/>
  <c r="AM63" i="35"/>
  <c r="AD68" i="35"/>
  <c r="S27" i="35"/>
  <c r="AD26" i="35"/>
  <c r="AM70" i="35"/>
  <c r="AD63" i="35"/>
  <c r="AA42" i="35"/>
  <c r="AA27" i="35"/>
  <c r="AM81" i="35"/>
  <c r="AD70" i="35"/>
  <c r="X61" i="35"/>
  <c r="U72" i="35"/>
  <c r="AD81" i="35"/>
  <c r="AM41" i="35"/>
  <c r="S69" i="35"/>
  <c r="X69" i="35"/>
  <c r="U75" i="35"/>
  <c r="AP62" i="35"/>
  <c r="X71" i="35"/>
  <c r="U74" i="35"/>
  <c r="X27" i="35"/>
  <c r="AM26" i="35"/>
  <c r="S71" i="35"/>
  <c r="X82" i="35"/>
  <c r="U73" i="35"/>
  <c r="U43" i="35"/>
  <c r="S82" i="35"/>
  <c r="AP70" i="35"/>
  <c r="S61" i="35"/>
  <c r="U28" i="35"/>
  <c r="AG42" i="35"/>
  <c r="N50" i="35"/>
  <c r="AD41" i="35"/>
  <c r="AG27" i="35"/>
  <c r="AJ27" i="35"/>
  <c r="AH71" i="35"/>
  <c r="AH61" i="35"/>
  <c r="AH69" i="35"/>
  <c r="AH82" i="35"/>
  <c r="AX62" i="35"/>
  <c r="AX68" i="35"/>
  <c r="AF74" i="35"/>
  <c r="AH42" i="35"/>
  <c r="AF72" i="35"/>
  <c r="AH27" i="35"/>
  <c r="AJ61" i="35"/>
  <c r="AF75" i="35"/>
  <c r="AJ71" i="35"/>
  <c r="AF73" i="35"/>
  <c r="AJ69" i="35"/>
  <c r="AF43" i="35"/>
  <c r="AJ82" i="35"/>
  <c r="Y62" i="35"/>
  <c r="BB61" i="35"/>
  <c r="AF28" i="35"/>
  <c r="X74" i="35"/>
  <c r="N76" i="35"/>
  <c r="R73" i="35"/>
  <c r="R72" i="35"/>
  <c r="R75" i="35"/>
  <c r="AD61" i="35"/>
  <c r="R74" i="35"/>
  <c r="AD71" i="35"/>
  <c r="AD69" i="35"/>
  <c r="R43" i="35"/>
  <c r="AD82" i="35"/>
  <c r="R28" i="35"/>
  <c r="AA69" i="35"/>
  <c r="AA61" i="35"/>
  <c r="AD42" i="35"/>
  <c r="AX63" i="35"/>
  <c r="AA71" i="35"/>
  <c r="AD27" i="35"/>
  <c r="AA82" i="35"/>
  <c r="M52" i="35"/>
  <c r="AX70" i="35"/>
  <c r="N51" i="35"/>
  <c r="X75" i="35"/>
  <c r="AX81" i="35"/>
  <c r="N52" i="35"/>
  <c r="AB99" i="35"/>
  <c r="AE98" i="35"/>
  <c r="X97" i="35"/>
  <c r="AS42" i="35"/>
  <c r="AQ63" i="35"/>
  <c r="X63" i="35"/>
  <c r="AE42" i="35"/>
  <c r="AS27" i="35"/>
  <c r="AQ62" i="35"/>
  <c r="X62" i="35"/>
  <c r="AB43" i="35"/>
  <c r="AB72" i="35"/>
  <c r="AQ70" i="35"/>
  <c r="AE69" i="35"/>
  <c r="X70" i="35"/>
  <c r="AB28" i="35"/>
  <c r="AB75" i="35"/>
  <c r="AQ68" i="35"/>
  <c r="AE61" i="35"/>
  <c r="X68" i="35"/>
  <c r="AQ41" i="35"/>
  <c r="AB74" i="35"/>
  <c r="AQ81" i="35"/>
  <c r="AE71" i="35"/>
  <c r="AQ26" i="35"/>
  <c r="AE82" i="35"/>
  <c r="M51" i="35"/>
  <c r="M76" i="35"/>
  <c r="BZ100" i="7"/>
  <c r="BZ73" i="7"/>
  <c r="BZ74" i="7"/>
  <c r="BZ76" i="7"/>
  <c r="BZ75" i="7"/>
  <c r="T99" i="35"/>
  <c r="BA97" i="35"/>
  <c r="V98" i="35"/>
  <c r="O11" i="35"/>
  <c r="O96" i="35" s="1"/>
  <c r="G11" i="35"/>
  <c r="G96" i="35" s="1"/>
  <c r="V27" i="35"/>
  <c r="BA81" i="35"/>
  <c r="AI59" i="35"/>
  <c r="I84" i="35"/>
  <c r="BZ101" i="7"/>
  <c r="BZ86" i="7"/>
  <c r="BZ89" i="7"/>
  <c r="BZ81" i="7"/>
  <c r="BZ87" i="7"/>
  <c r="BZ79" i="7"/>
  <c r="BZ85" i="7"/>
  <c r="BZ88" i="7"/>
  <c r="BZ80" i="7"/>
  <c r="BZ67" i="7"/>
  <c r="BZ65" i="7"/>
  <c r="BZ68" i="7"/>
  <c r="BZ60" i="7"/>
  <c r="BZ84" i="7"/>
  <c r="BZ66" i="7"/>
  <c r="BZ78" i="7"/>
  <c r="BZ58" i="7"/>
  <c r="BZ56" i="7"/>
  <c r="BZ59" i="7"/>
  <c r="BZ61" i="7"/>
  <c r="BZ57" i="7"/>
  <c r="BZ55" i="7"/>
  <c r="BZ54" i="7"/>
  <c r="AI100" i="35"/>
  <c r="AS98" i="35"/>
  <c r="AA99" i="35"/>
  <c r="S96" i="35"/>
  <c r="O100" i="35"/>
  <c r="F11" i="35"/>
  <c r="F96" i="35" s="1"/>
  <c r="T43" i="35"/>
  <c r="AI66" i="35"/>
  <c r="AI58" i="35"/>
  <c r="L11" i="35"/>
  <c r="L96" i="35" s="1"/>
  <c r="V61" i="35"/>
  <c r="O79" i="35"/>
  <c r="S52" i="35"/>
  <c r="AI65" i="35"/>
  <c r="I59" i="35"/>
  <c r="I85" i="35"/>
  <c r="V42" i="35"/>
  <c r="V71" i="35"/>
  <c r="S51" i="35"/>
  <c r="AI64" i="35"/>
  <c r="AS61" i="35"/>
  <c r="T28" i="35"/>
  <c r="W13" i="35"/>
  <c r="W61" i="35" s="1"/>
  <c r="Y13" i="35"/>
  <c r="Y98" i="35" s="1"/>
  <c r="BA41" i="35"/>
  <c r="V69" i="35"/>
  <c r="O78" i="35"/>
  <c r="O85" i="35"/>
  <c r="S50" i="35"/>
  <c r="AI78" i="35"/>
  <c r="I58" i="35"/>
  <c r="AS71" i="35"/>
  <c r="BZ98" i="7"/>
  <c r="BZ82" i="7"/>
  <c r="BZ71" i="7"/>
  <c r="BZ63" i="7"/>
  <c r="BZ69" i="7"/>
  <c r="BZ64" i="7"/>
  <c r="AI77" i="35"/>
  <c r="AS69" i="35"/>
  <c r="S12" i="35"/>
  <c r="S97" i="35" s="1"/>
  <c r="O53" i="35"/>
  <c r="O88" i="35"/>
  <c r="AI67" i="35"/>
  <c r="I64" i="35"/>
  <c r="I100" i="35"/>
  <c r="BZ42" i="7"/>
  <c r="U12" i="35"/>
  <c r="U81" i="35" s="1"/>
  <c r="AI79" i="35"/>
  <c r="AA74" i="35"/>
  <c r="BA26" i="35"/>
  <c r="AI80" i="35"/>
  <c r="AA75" i="35"/>
  <c r="I11" i="35"/>
  <c r="I76" i="35" s="1"/>
  <c r="U13" i="35"/>
  <c r="U98" i="35" s="1"/>
  <c r="P11" i="35"/>
  <c r="P96" i="35" s="1"/>
  <c r="W14" i="35"/>
  <c r="W99" i="35" s="1"/>
  <c r="BZ27" i="7"/>
  <c r="O57" i="35"/>
  <c r="O83" i="35"/>
  <c r="AI53" i="35"/>
  <c r="AI86" i="35"/>
  <c r="T75" i="35"/>
  <c r="I80" i="35"/>
  <c r="AA73" i="35"/>
  <c r="BA68" i="35"/>
  <c r="E11" i="35"/>
  <c r="E96" i="35" s="1"/>
  <c r="K11" i="35"/>
  <c r="K25" i="35" s="1"/>
  <c r="O56" i="35"/>
  <c r="AI56" i="35"/>
  <c r="AI85" i="35"/>
  <c r="T72" i="35"/>
  <c r="I87" i="35"/>
  <c r="D11" i="35"/>
  <c r="D96" i="35" s="1"/>
  <c r="T12" i="35"/>
  <c r="T41" i="35" s="1"/>
  <c r="J11" i="35"/>
  <c r="J51" i="35" s="1"/>
  <c r="H11" i="35"/>
  <c r="H96" i="35" s="1"/>
  <c r="BA63" i="35"/>
  <c r="O55" i="35"/>
  <c r="AI57" i="35"/>
  <c r="AI84" i="35"/>
  <c r="T74" i="35"/>
  <c r="I79" i="35"/>
  <c r="Q11" i="35"/>
  <c r="Q25" i="35" s="1"/>
  <c r="AI55" i="35"/>
  <c r="BZ29" i="7"/>
  <c r="BZ44" i="7"/>
  <c r="BZ13" i="7"/>
  <c r="BY12" i="7"/>
  <c r="BY11" i="7"/>
  <c r="BZ11" i="7"/>
  <c r="F52" i="35"/>
  <c r="F51" i="35"/>
  <c r="O76" i="35"/>
  <c r="O50" i="35"/>
  <c r="F25" i="35"/>
  <c r="L25" i="35"/>
  <c r="L40" i="35"/>
  <c r="O25" i="35"/>
  <c r="O40" i="35"/>
  <c r="S81" i="35" l="1"/>
  <c r="S70" i="35"/>
  <c r="F50" i="35"/>
  <c r="W82" i="35"/>
  <c r="S68" i="35"/>
  <c r="L50" i="35"/>
  <c r="D25" i="35"/>
  <c r="W73" i="35"/>
  <c r="H40" i="35"/>
  <c r="F76" i="35"/>
  <c r="H25" i="35"/>
  <c r="E25" i="35"/>
  <c r="J50" i="35"/>
  <c r="U63" i="35"/>
  <c r="O52" i="35"/>
  <c r="O51" i="35"/>
  <c r="J76" i="35"/>
  <c r="U71" i="35"/>
  <c r="U69" i="35"/>
  <c r="J25" i="35"/>
  <c r="U41" i="35"/>
  <c r="U82" i="35"/>
  <c r="Y42" i="35"/>
  <c r="W43" i="35"/>
  <c r="W28" i="35"/>
  <c r="Y61" i="35"/>
  <c r="S63" i="35"/>
  <c r="D40" i="35"/>
  <c r="S62" i="35"/>
  <c r="W71" i="35"/>
  <c r="K96" i="35"/>
  <c r="G50" i="35"/>
  <c r="G51" i="35"/>
  <c r="H50" i="35"/>
  <c r="G76" i="35"/>
  <c r="H52" i="35"/>
  <c r="H51" i="35"/>
  <c r="J40" i="35"/>
  <c r="H76" i="35"/>
  <c r="U68" i="35"/>
  <c r="K52" i="35"/>
  <c r="G40" i="35"/>
  <c r="F40" i="35"/>
  <c r="Q52" i="35"/>
  <c r="K51" i="35"/>
  <c r="J96" i="35"/>
  <c r="K50" i="35"/>
  <c r="K76" i="35"/>
  <c r="G25" i="35"/>
  <c r="U26" i="35"/>
  <c r="G52" i="35"/>
  <c r="J52" i="35"/>
  <c r="I40" i="35"/>
  <c r="K40" i="35"/>
  <c r="U27" i="35"/>
  <c r="Q51" i="35"/>
  <c r="W69" i="35"/>
  <c r="Q76" i="35"/>
  <c r="U61" i="35"/>
  <c r="I25" i="35"/>
  <c r="I51" i="35"/>
  <c r="W72" i="35"/>
  <c r="I96" i="35"/>
  <c r="W98" i="35"/>
  <c r="W74" i="35"/>
  <c r="I52" i="35"/>
  <c r="P40" i="35"/>
  <c r="P50" i="35"/>
  <c r="I50" i="35"/>
  <c r="P25" i="35"/>
  <c r="Y27" i="35"/>
  <c r="Y71" i="35"/>
  <c r="L52" i="35"/>
  <c r="P51" i="35"/>
  <c r="S26" i="35"/>
  <c r="W42" i="35"/>
  <c r="Y69" i="35"/>
  <c r="L51" i="35"/>
  <c r="S41" i="35"/>
  <c r="Y82" i="35"/>
  <c r="L76" i="35"/>
  <c r="W75" i="35"/>
  <c r="W27" i="35"/>
  <c r="E40" i="35"/>
  <c r="U42" i="35"/>
  <c r="T97" i="35"/>
  <c r="U97" i="35"/>
  <c r="Q50" i="35"/>
  <c r="P52" i="35"/>
  <c r="Q96" i="35"/>
  <c r="T70" i="35"/>
  <c r="P76" i="35"/>
  <c r="T62" i="35"/>
  <c r="U62" i="35"/>
  <c r="T68" i="35"/>
  <c r="U70" i="35"/>
  <c r="Q40" i="35"/>
  <c r="BZ99" i="7"/>
  <c r="BZ83" i="7"/>
  <c r="BZ70" i="7"/>
  <c r="BZ72" i="7"/>
  <c r="BZ62" i="7"/>
  <c r="T63" i="35"/>
  <c r="T26" i="35"/>
  <c r="BZ97" i="7"/>
  <c r="BZ52" i="7"/>
  <c r="BZ53" i="7"/>
  <c r="BZ77" i="7"/>
  <c r="BZ51" i="7"/>
  <c r="BY97" i="7"/>
  <c r="BY77" i="7"/>
  <c r="BY53" i="7"/>
  <c r="BY51" i="7"/>
  <c r="BY52" i="7"/>
  <c r="T81" i="35"/>
  <c r="BY98" i="7"/>
  <c r="BY82" i="7"/>
  <c r="BY71" i="7"/>
  <c r="BY69" i="7"/>
  <c r="BY64" i="7"/>
  <c r="BY63" i="7"/>
  <c r="BZ28" i="7"/>
  <c r="BZ43" i="7"/>
  <c r="BY27" i="7"/>
  <c r="BY42" i="7"/>
  <c r="BZ26" i="7"/>
  <c r="BZ41" i="7"/>
  <c r="BY26" i="7"/>
  <c r="BY41" i="7"/>
  <c r="H27" i="7" l="1"/>
  <c r="N29" i="7"/>
  <c r="I27" i="7"/>
  <c r="Q27" i="7"/>
  <c r="L28" i="7"/>
  <c r="O29" i="7"/>
  <c r="O27" i="7"/>
  <c r="K28" i="7"/>
  <c r="P29" i="7"/>
  <c r="K27" i="7"/>
  <c r="N28" i="7"/>
  <c r="I29" i="7"/>
  <c r="Q29" i="7"/>
  <c r="J27" i="7"/>
  <c r="M28" i="7"/>
  <c r="H29" i="7"/>
  <c r="L27" i="7"/>
  <c r="O28" i="7"/>
  <c r="J29" i="7"/>
  <c r="J28" i="7"/>
  <c r="M27" i="7"/>
  <c r="P28" i="7"/>
  <c r="K29" i="7"/>
  <c r="P27" i="7"/>
  <c r="H28" i="7"/>
  <c r="N27" i="7"/>
  <c r="I28" i="7"/>
  <c r="Q28" i="7"/>
  <c r="L29" i="7"/>
  <c r="M29" i="7"/>
  <c r="H30" i="7"/>
  <c r="G29" i="7"/>
  <c r="G44" i="7"/>
  <c r="G43" i="7"/>
  <c r="G28" i="7"/>
  <c r="G30" i="7"/>
  <c r="G45" i="7"/>
  <c r="G42" i="7"/>
  <c r="G27" i="7"/>
  <c r="E67" i="10"/>
  <c r="AB18" i="10"/>
  <c r="AD18" i="10" s="1"/>
  <c r="M18" i="10"/>
  <c r="O18" i="10" s="1"/>
  <c r="P18" i="10" s="1"/>
  <c r="BY12" i="8" s="1"/>
  <c r="E64" i="9"/>
  <c r="AT42" i="9"/>
  <c r="AU42" i="9" s="1"/>
  <c r="AT18" i="9"/>
  <c r="AU18" i="9" s="1"/>
  <c r="AM18" i="9"/>
  <c r="W18" i="9"/>
  <c r="G18" i="10"/>
  <c r="H18" i="10" s="1"/>
  <c r="BY11" i="8" s="1"/>
  <c r="BY70" i="8" l="1"/>
  <c r="BY74" i="8"/>
  <c r="BY75" i="8"/>
  <c r="BY68" i="8"/>
  <c r="BY66" i="8"/>
  <c r="BY72" i="8"/>
  <c r="BY73" i="8"/>
  <c r="BY87" i="8"/>
  <c r="BY65" i="8"/>
  <c r="BY48" i="8"/>
  <c r="BY46" i="8"/>
  <c r="BY47" i="8"/>
  <c r="BY15" i="7"/>
  <c r="BA15" i="7"/>
  <c r="BY96" i="8"/>
  <c r="AE18" i="10"/>
  <c r="AJ69" i="9"/>
  <c r="AN18" i="9"/>
  <c r="AO18" i="9" s="1"/>
  <c r="E67" i="9"/>
  <c r="E68" i="9"/>
  <c r="W71" i="9"/>
  <c r="W68" i="9"/>
  <c r="AD18" i="9"/>
  <c r="AE18" i="9" s="1"/>
  <c r="Y31" i="10"/>
  <c r="AE31" i="10" s="1"/>
  <c r="BA87" i="7" l="1"/>
  <c r="BA79" i="7"/>
  <c r="BA85" i="7"/>
  <c r="BA88" i="7"/>
  <c r="BA80" i="7"/>
  <c r="BA86" i="7"/>
  <c r="BA89" i="7"/>
  <c r="BA81" i="7"/>
  <c r="BA84" i="7"/>
  <c r="BA78" i="7"/>
  <c r="BA65" i="7"/>
  <c r="BA68" i="7"/>
  <c r="BA60" i="7"/>
  <c r="BA59" i="7"/>
  <c r="BA54" i="7"/>
  <c r="BA67" i="7"/>
  <c r="BA57" i="7"/>
  <c r="BA66" i="7"/>
  <c r="BA58" i="7"/>
  <c r="BA56" i="7"/>
  <c r="BA61" i="7"/>
  <c r="BA55" i="7"/>
  <c r="BY101" i="7"/>
  <c r="BY86" i="7"/>
  <c r="BY89" i="7"/>
  <c r="BY81" i="7"/>
  <c r="BY84" i="7"/>
  <c r="BY87" i="7"/>
  <c r="BY79" i="7"/>
  <c r="BY85" i="7"/>
  <c r="BY88" i="7"/>
  <c r="BY80" i="7"/>
  <c r="BY67" i="7"/>
  <c r="BY68" i="7"/>
  <c r="BY61" i="7"/>
  <c r="BY78" i="7"/>
  <c r="BY60" i="7"/>
  <c r="BY58" i="7"/>
  <c r="BY65" i="7"/>
  <c r="BY66" i="7"/>
  <c r="BY59" i="7"/>
  <c r="BY54" i="7"/>
  <c r="BY55" i="7"/>
  <c r="BY57" i="7"/>
  <c r="BY56" i="7"/>
  <c r="BY30" i="7"/>
  <c r="BY45" i="7"/>
  <c r="BY37" i="8"/>
  <c r="BY24" i="8"/>
  <c r="BA30" i="7"/>
  <c r="BA101" i="7"/>
  <c r="BY13" i="7"/>
  <c r="BY14" i="7"/>
  <c r="BY99" i="8"/>
  <c r="BY97" i="8"/>
  <c r="BY100" i="7" l="1"/>
  <c r="BY76" i="7"/>
  <c r="BY75" i="7"/>
  <c r="BY74" i="7"/>
  <c r="BY73" i="7"/>
  <c r="BY99" i="7"/>
  <c r="BY83" i="7"/>
  <c r="BY72" i="7"/>
  <c r="BY70" i="7"/>
  <c r="BY62" i="7"/>
  <c r="BY40" i="8"/>
  <c r="BY28" i="7"/>
  <c r="BY43" i="7"/>
  <c r="BY44" i="7"/>
  <c r="BY29" i="7"/>
  <c r="BY27" i="8"/>
  <c r="BY38" i="8"/>
  <c r="BY25" i="8"/>
  <c r="AM20" i="9"/>
  <c r="AM21" i="9"/>
  <c r="AM22" i="9"/>
  <c r="AM23" i="9"/>
  <c r="AM24" i="9"/>
  <c r="AM25" i="9"/>
  <c r="AM26" i="9"/>
  <c r="AM27" i="9"/>
  <c r="AM28" i="9"/>
  <c r="AM29" i="9"/>
  <c r="AM30" i="9"/>
  <c r="AM31" i="9"/>
  <c r="AM32" i="9"/>
  <c r="AM33" i="9"/>
  <c r="AM34" i="9"/>
  <c r="AM35" i="9"/>
  <c r="AM36" i="9"/>
  <c r="AM37" i="9"/>
  <c r="AM38" i="9"/>
  <c r="AM39" i="9"/>
  <c r="AM40" i="9"/>
  <c r="AM41" i="9"/>
  <c r="AM42" i="9"/>
  <c r="AM43" i="9"/>
  <c r="AM44" i="9"/>
  <c r="AM45" i="9"/>
  <c r="AM46" i="9"/>
  <c r="AM47" i="9"/>
  <c r="AM48" i="9"/>
  <c r="AM49" i="9"/>
  <c r="AM50" i="9"/>
  <c r="AM51" i="9"/>
  <c r="AM52" i="9"/>
  <c r="AM53" i="9"/>
  <c r="AM54" i="9"/>
  <c r="AM55" i="9"/>
  <c r="AM56" i="9"/>
  <c r="AM57" i="9"/>
  <c r="AM58" i="9"/>
  <c r="AM19" i="9"/>
  <c r="G27" i="8" l="1"/>
  <c r="H27" i="8"/>
  <c r="G26" i="8"/>
  <c r="H26" i="8"/>
  <c r="H25" i="8"/>
  <c r="AM60" i="9" l="1"/>
  <c r="AT20" i="9"/>
  <c r="AU20" i="9" s="1"/>
  <c r="AT21" i="9"/>
  <c r="AU21" i="9" s="1"/>
  <c r="AT22" i="9"/>
  <c r="AU22" i="9" s="1"/>
  <c r="AT23" i="9"/>
  <c r="AU23" i="9" s="1"/>
  <c r="AT24" i="9"/>
  <c r="AU24" i="9" s="1"/>
  <c r="AT25" i="9"/>
  <c r="AU25" i="9" s="1"/>
  <c r="AT26" i="9"/>
  <c r="AU26" i="9" s="1"/>
  <c r="AT27" i="9"/>
  <c r="AU27" i="9" s="1"/>
  <c r="AT28" i="9"/>
  <c r="AU28" i="9" s="1"/>
  <c r="AT29" i="9"/>
  <c r="AU29" i="9" s="1"/>
  <c r="AT30" i="9"/>
  <c r="AU30" i="9" s="1"/>
  <c r="AT31" i="9"/>
  <c r="AU31" i="9" s="1"/>
  <c r="AT32" i="9"/>
  <c r="AU32" i="9" s="1"/>
  <c r="AT33" i="9"/>
  <c r="AU33" i="9" s="1"/>
  <c r="AT34" i="9"/>
  <c r="AU34" i="9" s="1"/>
  <c r="AT35" i="9"/>
  <c r="AU35" i="9" s="1"/>
  <c r="AT36" i="9"/>
  <c r="AU36" i="9" s="1"/>
  <c r="AT37" i="9"/>
  <c r="AU37" i="9" s="1"/>
  <c r="AT38" i="9"/>
  <c r="AU38" i="9" s="1"/>
  <c r="AT39" i="9"/>
  <c r="AU39" i="9" s="1"/>
  <c r="AT40" i="9"/>
  <c r="AU40" i="9" s="1"/>
  <c r="AT41" i="9"/>
  <c r="AU41" i="9" s="1"/>
  <c r="AT43" i="9"/>
  <c r="AU43" i="9" s="1"/>
  <c r="AT44" i="9"/>
  <c r="AU44" i="9" s="1"/>
  <c r="AT45" i="9"/>
  <c r="AU45" i="9" s="1"/>
  <c r="AT46" i="9"/>
  <c r="AU46" i="9" s="1"/>
  <c r="AT47" i="9"/>
  <c r="AU47" i="9" s="1"/>
  <c r="AT48" i="9"/>
  <c r="AU48" i="9" s="1"/>
  <c r="AT49" i="9"/>
  <c r="AU49" i="9" s="1"/>
  <c r="AT50" i="9"/>
  <c r="AU50" i="9" s="1"/>
  <c r="AT51" i="9"/>
  <c r="AU51" i="9" s="1"/>
  <c r="AT52" i="9"/>
  <c r="AU52" i="9" s="1"/>
  <c r="AT53" i="9"/>
  <c r="AU53" i="9" s="1"/>
  <c r="AT54" i="9"/>
  <c r="AU54" i="9" s="1"/>
  <c r="AT55" i="9"/>
  <c r="AU55" i="9" s="1"/>
  <c r="AT56" i="9"/>
  <c r="AU56" i="9" s="1"/>
  <c r="AT57" i="9"/>
  <c r="AU57" i="9" s="1"/>
  <c r="AT58" i="9"/>
  <c r="AU58" i="9" s="1"/>
  <c r="AT19" i="9"/>
  <c r="AU19" i="9" s="1"/>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5" i="9"/>
  <c r="E66" i="9"/>
  <c r="E19" i="9"/>
  <c r="G19" i="9" s="1"/>
  <c r="H19" i="9" s="1"/>
  <c r="AR15" i="7" l="1"/>
  <c r="BI15" i="7"/>
  <c r="AS15" i="7"/>
  <c r="BJ15" i="7"/>
  <c r="AT15" i="7"/>
  <c r="AT30" i="7" s="1"/>
  <c r="BK15" i="7"/>
  <c r="BK30" i="7" s="1"/>
  <c r="AU15" i="7"/>
  <c r="AU30" i="7" s="1"/>
  <c r="BL15" i="7"/>
  <c r="BL30" i="7" s="1"/>
  <c r="AV15" i="7"/>
  <c r="BM15" i="7"/>
  <c r="AW15" i="7"/>
  <c r="BN15" i="7"/>
  <c r="AX15" i="7"/>
  <c r="BO15" i="7"/>
  <c r="AY15" i="7"/>
  <c r="BP15" i="7"/>
  <c r="BX15" i="7"/>
  <c r="AZ15" i="7"/>
  <c r="BQ15" i="7"/>
  <c r="BQ30" i="7" s="1"/>
  <c r="AK15" i="7"/>
  <c r="AK30" i="7" s="1"/>
  <c r="BB15" i="7"/>
  <c r="BB30" i="7" s="1"/>
  <c r="BR15" i="7"/>
  <c r="BR30" i="7" s="1"/>
  <c r="AL15" i="7"/>
  <c r="AL30" i="7" s="1"/>
  <c r="BC15" i="7"/>
  <c r="BC30" i="7" s="1"/>
  <c r="BS15" i="7"/>
  <c r="AM15" i="7"/>
  <c r="BD15" i="7"/>
  <c r="BT15" i="7"/>
  <c r="AN15" i="7"/>
  <c r="BE15" i="7"/>
  <c r="BU15" i="7"/>
  <c r="AO15" i="7"/>
  <c r="BF15" i="7"/>
  <c r="BV15" i="7"/>
  <c r="AP15" i="7"/>
  <c r="AP30" i="7" s="1"/>
  <c r="BG15" i="7"/>
  <c r="BG30" i="7" s="1"/>
  <c r="BW15" i="7"/>
  <c r="BW30" i="7" s="1"/>
  <c r="AQ15" i="7"/>
  <c r="AQ30" i="7" s="1"/>
  <c r="BH15" i="7"/>
  <c r="BH30" i="7" s="1"/>
  <c r="BX11" i="7"/>
  <c r="BX26" i="7" s="1"/>
  <c r="BM30" i="7"/>
  <c r="AV30" i="7"/>
  <c r="AW30" i="7"/>
  <c r="BX30" i="7"/>
  <c r="AR30" i="7"/>
  <c r="AZ30" i="7"/>
  <c r="BI30" i="7"/>
  <c r="BF30" i="7"/>
  <c r="AS30" i="7"/>
  <c r="BJ30" i="7"/>
  <c r="BV30" i="7"/>
  <c r="AN60" i="9"/>
  <c r="AO60" i="9" s="1"/>
  <c r="W70" i="9"/>
  <c r="W74" i="9"/>
  <c r="W75" i="9"/>
  <c r="W69" i="9"/>
  <c r="W73" i="9"/>
  <c r="W67" i="9"/>
  <c r="W77" i="9"/>
  <c r="W72" i="9"/>
  <c r="W76" i="9"/>
  <c r="BU85" i="7" l="1"/>
  <c r="BU88" i="7"/>
  <c r="BU86" i="7"/>
  <c r="BU78" i="7"/>
  <c r="BU89" i="7"/>
  <c r="BU81" i="7"/>
  <c r="BU84" i="7"/>
  <c r="BU87" i="7"/>
  <c r="BU79" i="7"/>
  <c r="BU80" i="7"/>
  <c r="BU68" i="7"/>
  <c r="BU67" i="7"/>
  <c r="BU61" i="7"/>
  <c r="BU60" i="7"/>
  <c r="BU55" i="7"/>
  <c r="BU65" i="7"/>
  <c r="BU58" i="7"/>
  <c r="BU56" i="7"/>
  <c r="BU66" i="7"/>
  <c r="BU59" i="7"/>
  <c r="BU57" i="7"/>
  <c r="BU54" i="7"/>
  <c r="AY101" i="7"/>
  <c r="AY84" i="7"/>
  <c r="AY87" i="7"/>
  <c r="AY85" i="7"/>
  <c r="AY88" i="7"/>
  <c r="AY80" i="7"/>
  <c r="AY86" i="7"/>
  <c r="AY78" i="7"/>
  <c r="AY89" i="7"/>
  <c r="AY81" i="7"/>
  <c r="AY68" i="7"/>
  <c r="AY79" i="7"/>
  <c r="AY67" i="7"/>
  <c r="AY61" i="7"/>
  <c r="AY60" i="7"/>
  <c r="AY65" i="7"/>
  <c r="AY59" i="7"/>
  <c r="AY54" i="7"/>
  <c r="AY66" i="7"/>
  <c r="AY55" i="7"/>
  <c r="AY58" i="7"/>
  <c r="AY57" i="7"/>
  <c r="AY56" i="7"/>
  <c r="BE101" i="7"/>
  <c r="BE85" i="7"/>
  <c r="BE88" i="7"/>
  <c r="BE86" i="7"/>
  <c r="BE78" i="7"/>
  <c r="BE89" i="7"/>
  <c r="BE81" i="7"/>
  <c r="BE84" i="7"/>
  <c r="BE87" i="7"/>
  <c r="BE79" i="7"/>
  <c r="BE80" i="7"/>
  <c r="BE68" i="7"/>
  <c r="BE65" i="7"/>
  <c r="BE67" i="7"/>
  <c r="BE66" i="7"/>
  <c r="BE55" i="7"/>
  <c r="BE58" i="7"/>
  <c r="BE56" i="7"/>
  <c r="BE60" i="7"/>
  <c r="BE57" i="7"/>
  <c r="BE54" i="7"/>
  <c r="BE59" i="7"/>
  <c r="BE61" i="7"/>
  <c r="BO84" i="7"/>
  <c r="BO87" i="7"/>
  <c r="BO85" i="7"/>
  <c r="BO88" i="7"/>
  <c r="BO80" i="7"/>
  <c r="BO86" i="7"/>
  <c r="BO78" i="7"/>
  <c r="BO89" i="7"/>
  <c r="BO81" i="7"/>
  <c r="BO68" i="7"/>
  <c r="BO67" i="7"/>
  <c r="BO66" i="7"/>
  <c r="BO61" i="7"/>
  <c r="BO59" i="7"/>
  <c r="BO54" i="7"/>
  <c r="BO60" i="7"/>
  <c r="BO65" i="7"/>
  <c r="BO79" i="7"/>
  <c r="BO55" i="7"/>
  <c r="BO58" i="7"/>
  <c r="BO56" i="7"/>
  <c r="BO57" i="7"/>
  <c r="AN85" i="7"/>
  <c r="AN88" i="7"/>
  <c r="AN80" i="7"/>
  <c r="AN86" i="7"/>
  <c r="AN89" i="7"/>
  <c r="AN81" i="7"/>
  <c r="AN84" i="7"/>
  <c r="AN87" i="7"/>
  <c r="AN79" i="7"/>
  <c r="AN66" i="7"/>
  <c r="AN78" i="7"/>
  <c r="AN67" i="7"/>
  <c r="AN65" i="7"/>
  <c r="AN68" i="7"/>
  <c r="AN59" i="7"/>
  <c r="AN57" i="7"/>
  <c r="AN61" i="7"/>
  <c r="AN60" i="7"/>
  <c r="AN56" i="7"/>
  <c r="AN54" i="7"/>
  <c r="AN55" i="7"/>
  <c r="AN58" i="7"/>
  <c r="AX84" i="7"/>
  <c r="AX87" i="7"/>
  <c r="AX79" i="7"/>
  <c r="AX85" i="7"/>
  <c r="AX88" i="7"/>
  <c r="AX80" i="7"/>
  <c r="AX86" i="7"/>
  <c r="AX89" i="7"/>
  <c r="AX68" i="7"/>
  <c r="AX66" i="7"/>
  <c r="AX61" i="7"/>
  <c r="AX67" i="7"/>
  <c r="AX58" i="7"/>
  <c r="AX78" i="7"/>
  <c r="AX60" i="7"/>
  <c r="AX56" i="7"/>
  <c r="AX65" i="7"/>
  <c r="AX59" i="7"/>
  <c r="AX81" i="7"/>
  <c r="AX55" i="7"/>
  <c r="AX57" i="7"/>
  <c r="AX54" i="7"/>
  <c r="BT101" i="7"/>
  <c r="BT85" i="7"/>
  <c r="BT88" i="7"/>
  <c r="BT80" i="7"/>
  <c r="BT86" i="7"/>
  <c r="BT89" i="7"/>
  <c r="BT81" i="7"/>
  <c r="BT84" i="7"/>
  <c r="BT87" i="7"/>
  <c r="BT79" i="7"/>
  <c r="BT78" i="7"/>
  <c r="BT66" i="7"/>
  <c r="BT67" i="7"/>
  <c r="BT65" i="7"/>
  <c r="BT68" i="7"/>
  <c r="BT59" i="7"/>
  <c r="BT61" i="7"/>
  <c r="BT60" i="7"/>
  <c r="BT57" i="7"/>
  <c r="BT55" i="7"/>
  <c r="BT58" i="7"/>
  <c r="BT56" i="7"/>
  <c r="BT54" i="7"/>
  <c r="BN101" i="7"/>
  <c r="BN84" i="7"/>
  <c r="BN87" i="7"/>
  <c r="BN79" i="7"/>
  <c r="BN85" i="7"/>
  <c r="BN88" i="7"/>
  <c r="BN80" i="7"/>
  <c r="BN86" i="7"/>
  <c r="BN65" i="7"/>
  <c r="BN89" i="7"/>
  <c r="BN68" i="7"/>
  <c r="BN78" i="7"/>
  <c r="BN66" i="7"/>
  <c r="BN61" i="7"/>
  <c r="BN81" i="7"/>
  <c r="BN67" i="7"/>
  <c r="BN58" i="7"/>
  <c r="BN56" i="7"/>
  <c r="BN59" i="7"/>
  <c r="BN60" i="7"/>
  <c r="BN55" i="7"/>
  <c r="BN54" i="7"/>
  <c r="BN57" i="7"/>
  <c r="BD101" i="7"/>
  <c r="BD85" i="7"/>
  <c r="BD88" i="7"/>
  <c r="BD80" i="7"/>
  <c r="BD86" i="7"/>
  <c r="BD89" i="7"/>
  <c r="BD81" i="7"/>
  <c r="BD84" i="7"/>
  <c r="BD87" i="7"/>
  <c r="BD79" i="7"/>
  <c r="BD66" i="7"/>
  <c r="BD67" i="7"/>
  <c r="BD65" i="7"/>
  <c r="BD78" i="7"/>
  <c r="BD68" i="7"/>
  <c r="BD59" i="7"/>
  <c r="BD57" i="7"/>
  <c r="BD58" i="7"/>
  <c r="BD61" i="7"/>
  <c r="BD56" i="7"/>
  <c r="BD60" i="7"/>
  <c r="BD54" i="7"/>
  <c r="BD55" i="7"/>
  <c r="AW89" i="7"/>
  <c r="AW81" i="7"/>
  <c r="AW84" i="7"/>
  <c r="AW87" i="7"/>
  <c r="AW79" i="7"/>
  <c r="AW85" i="7"/>
  <c r="AW88" i="7"/>
  <c r="AW86" i="7"/>
  <c r="AW78" i="7"/>
  <c r="AW66" i="7"/>
  <c r="AW80" i="7"/>
  <c r="AW67" i="7"/>
  <c r="AW68" i="7"/>
  <c r="AW61" i="7"/>
  <c r="AW60" i="7"/>
  <c r="AW56" i="7"/>
  <c r="AW65" i="7"/>
  <c r="AW59" i="7"/>
  <c r="AW55" i="7"/>
  <c r="AW58" i="7"/>
  <c r="AW57" i="7"/>
  <c r="AW54" i="7"/>
  <c r="AM101" i="7"/>
  <c r="AM85" i="7"/>
  <c r="AM88" i="7"/>
  <c r="AM80" i="7"/>
  <c r="AM86" i="7"/>
  <c r="AM89" i="7"/>
  <c r="AM84" i="7"/>
  <c r="AM87" i="7"/>
  <c r="AM79" i="7"/>
  <c r="AM81" i="7"/>
  <c r="AM78" i="7"/>
  <c r="AM67" i="7"/>
  <c r="AM68" i="7"/>
  <c r="AM60" i="7"/>
  <c r="AM66" i="7"/>
  <c r="AM59" i="7"/>
  <c r="AM57" i="7"/>
  <c r="AM61" i="7"/>
  <c r="AM58" i="7"/>
  <c r="AM56" i="7"/>
  <c r="AM54" i="7"/>
  <c r="AM55" i="7"/>
  <c r="AM65" i="7"/>
  <c r="BM101" i="7"/>
  <c r="BM89" i="7"/>
  <c r="BM81" i="7"/>
  <c r="BM84" i="7"/>
  <c r="BM87" i="7"/>
  <c r="BM79" i="7"/>
  <c r="BM85" i="7"/>
  <c r="BM88" i="7"/>
  <c r="BM86" i="7"/>
  <c r="BM78" i="7"/>
  <c r="BM80" i="7"/>
  <c r="BM66" i="7"/>
  <c r="BM67" i="7"/>
  <c r="BM58" i="7"/>
  <c r="BM56" i="7"/>
  <c r="BM61" i="7"/>
  <c r="BM59" i="7"/>
  <c r="BM60" i="7"/>
  <c r="BM54" i="7"/>
  <c r="BM68" i="7"/>
  <c r="BM55" i="7"/>
  <c r="BM65" i="7"/>
  <c r="BM57" i="7"/>
  <c r="AO101" i="7"/>
  <c r="AO85" i="7"/>
  <c r="AO88" i="7"/>
  <c r="AO86" i="7"/>
  <c r="AO78" i="7"/>
  <c r="AO89" i="7"/>
  <c r="AO81" i="7"/>
  <c r="AO84" i="7"/>
  <c r="AO87" i="7"/>
  <c r="AO79" i="7"/>
  <c r="AO68" i="7"/>
  <c r="AO80" i="7"/>
  <c r="AO66" i="7"/>
  <c r="AO61" i="7"/>
  <c r="AO55" i="7"/>
  <c r="AO60" i="7"/>
  <c r="AO58" i="7"/>
  <c r="AO67" i="7"/>
  <c r="AO65" i="7"/>
  <c r="AO56" i="7"/>
  <c r="AO54" i="7"/>
  <c r="AO57" i="7"/>
  <c r="AO59" i="7"/>
  <c r="BS101" i="7"/>
  <c r="BS85" i="7"/>
  <c r="BS88" i="7"/>
  <c r="BS80" i="7"/>
  <c r="BS86" i="7"/>
  <c r="BS89" i="7"/>
  <c r="BS84" i="7"/>
  <c r="BS87" i="7"/>
  <c r="BS79" i="7"/>
  <c r="BS78" i="7"/>
  <c r="BS67" i="7"/>
  <c r="BS81" i="7"/>
  <c r="BS68" i="7"/>
  <c r="BS60" i="7"/>
  <c r="BS59" i="7"/>
  <c r="BS61" i="7"/>
  <c r="BS57" i="7"/>
  <c r="BS65" i="7"/>
  <c r="BS58" i="7"/>
  <c r="BS66" i="7"/>
  <c r="BS56" i="7"/>
  <c r="BS55" i="7"/>
  <c r="BS54" i="7"/>
  <c r="AV101" i="7"/>
  <c r="AV89" i="7"/>
  <c r="AV81" i="7"/>
  <c r="AV84" i="7"/>
  <c r="AV87" i="7"/>
  <c r="AV85" i="7"/>
  <c r="AV88" i="7"/>
  <c r="AV86" i="7"/>
  <c r="AV78" i="7"/>
  <c r="AV68" i="7"/>
  <c r="AV60" i="7"/>
  <c r="AV79" i="7"/>
  <c r="AV66" i="7"/>
  <c r="AV80" i="7"/>
  <c r="AV61" i="7"/>
  <c r="AV55" i="7"/>
  <c r="AV58" i="7"/>
  <c r="AV56" i="7"/>
  <c r="AV65" i="7"/>
  <c r="AV67" i="7"/>
  <c r="AV59" i="7"/>
  <c r="AV57" i="7"/>
  <c r="AV54" i="7"/>
  <c r="BC101" i="7"/>
  <c r="BC85" i="7"/>
  <c r="BC88" i="7"/>
  <c r="BC80" i="7"/>
  <c r="BC86" i="7"/>
  <c r="BC89" i="7"/>
  <c r="BC84" i="7"/>
  <c r="BC87" i="7"/>
  <c r="BC79" i="7"/>
  <c r="BC67" i="7"/>
  <c r="BC78" i="7"/>
  <c r="BC81" i="7"/>
  <c r="BC68" i="7"/>
  <c r="BC60" i="7"/>
  <c r="BC65" i="7"/>
  <c r="BC59" i="7"/>
  <c r="BC57" i="7"/>
  <c r="BC66" i="7"/>
  <c r="BC58" i="7"/>
  <c r="BC61" i="7"/>
  <c r="BC54" i="7"/>
  <c r="BC56" i="7"/>
  <c r="BC55" i="7"/>
  <c r="BL101" i="7"/>
  <c r="BL89" i="7"/>
  <c r="BL81" i="7"/>
  <c r="BL84" i="7"/>
  <c r="BL87" i="7"/>
  <c r="BL85" i="7"/>
  <c r="BL88" i="7"/>
  <c r="BL80" i="7"/>
  <c r="BL68" i="7"/>
  <c r="BL60" i="7"/>
  <c r="BL78" i="7"/>
  <c r="BL66" i="7"/>
  <c r="BL61" i="7"/>
  <c r="BL55" i="7"/>
  <c r="BL86" i="7"/>
  <c r="BL58" i="7"/>
  <c r="BL67" i="7"/>
  <c r="BL56" i="7"/>
  <c r="BL59" i="7"/>
  <c r="BL65" i="7"/>
  <c r="BL79" i="7"/>
  <c r="BL57" i="7"/>
  <c r="BL54" i="7"/>
  <c r="AL101" i="7"/>
  <c r="AL85" i="7"/>
  <c r="AL88" i="7"/>
  <c r="AL86" i="7"/>
  <c r="AL78" i="7"/>
  <c r="AL89" i="7"/>
  <c r="AL84" i="7"/>
  <c r="AL81" i="7"/>
  <c r="AL61" i="7"/>
  <c r="AL67" i="7"/>
  <c r="AL79" i="7"/>
  <c r="AL87" i="7"/>
  <c r="AL80" i="7"/>
  <c r="AL56" i="7"/>
  <c r="AL66" i="7"/>
  <c r="AL59" i="7"/>
  <c r="AL68" i="7"/>
  <c r="AL54" i="7"/>
  <c r="AL57" i="7"/>
  <c r="AL60" i="7"/>
  <c r="AL65" i="7"/>
  <c r="AL55" i="7"/>
  <c r="AL58" i="7"/>
  <c r="AU101" i="7"/>
  <c r="AU86" i="7"/>
  <c r="AU89" i="7"/>
  <c r="AU84" i="7"/>
  <c r="AU87" i="7"/>
  <c r="AU79" i="7"/>
  <c r="AU85" i="7"/>
  <c r="AU88" i="7"/>
  <c r="AU80" i="7"/>
  <c r="AU81" i="7"/>
  <c r="AU78" i="7"/>
  <c r="AU68" i="7"/>
  <c r="AU61" i="7"/>
  <c r="AU60" i="7"/>
  <c r="AU56" i="7"/>
  <c r="AU65" i="7"/>
  <c r="AU67" i="7"/>
  <c r="AU59" i="7"/>
  <c r="AU57" i="7"/>
  <c r="AU55" i="7"/>
  <c r="AU54" i="7"/>
  <c r="AU58" i="7"/>
  <c r="AU66" i="7"/>
  <c r="AQ88" i="7"/>
  <c r="AQ80" i="7"/>
  <c r="AQ86" i="7"/>
  <c r="AQ89" i="7"/>
  <c r="AQ81" i="7"/>
  <c r="AQ84" i="7"/>
  <c r="AQ87" i="7"/>
  <c r="AQ85" i="7"/>
  <c r="AQ78" i="7"/>
  <c r="AQ79" i="7"/>
  <c r="AQ66" i="7"/>
  <c r="AQ68" i="7"/>
  <c r="AQ61" i="7"/>
  <c r="AQ55" i="7"/>
  <c r="AQ58" i="7"/>
  <c r="AQ60" i="7"/>
  <c r="AQ67" i="7"/>
  <c r="AQ65" i="7"/>
  <c r="AQ59" i="7"/>
  <c r="AQ57" i="7"/>
  <c r="AQ56" i="7"/>
  <c r="AQ54" i="7"/>
  <c r="BR101" i="7"/>
  <c r="BR85" i="7"/>
  <c r="BR88" i="7"/>
  <c r="BR86" i="7"/>
  <c r="BR78" i="7"/>
  <c r="BR89" i="7"/>
  <c r="BR84" i="7"/>
  <c r="BR80" i="7"/>
  <c r="BR61" i="7"/>
  <c r="BR67" i="7"/>
  <c r="BR81" i="7"/>
  <c r="BR87" i="7"/>
  <c r="BR79" i="7"/>
  <c r="BR66" i="7"/>
  <c r="BR56" i="7"/>
  <c r="BR59" i="7"/>
  <c r="BR54" i="7"/>
  <c r="BR60" i="7"/>
  <c r="BR57" i="7"/>
  <c r="BR65" i="7"/>
  <c r="BR68" i="7"/>
  <c r="BR58" i="7"/>
  <c r="BR55" i="7"/>
  <c r="BK101" i="7"/>
  <c r="BK86" i="7"/>
  <c r="BK89" i="7"/>
  <c r="BK84" i="7"/>
  <c r="BK87" i="7"/>
  <c r="BK79" i="7"/>
  <c r="BK85" i="7"/>
  <c r="BK88" i="7"/>
  <c r="BK80" i="7"/>
  <c r="BK78" i="7"/>
  <c r="BK81" i="7"/>
  <c r="BK66" i="7"/>
  <c r="BK58" i="7"/>
  <c r="BK67" i="7"/>
  <c r="BK61" i="7"/>
  <c r="BK56" i="7"/>
  <c r="BK59" i="7"/>
  <c r="BK60" i="7"/>
  <c r="BK68" i="7"/>
  <c r="BK57" i="7"/>
  <c r="BK65" i="7"/>
  <c r="BK54" i="7"/>
  <c r="BK55" i="7"/>
  <c r="BW88" i="7"/>
  <c r="BW80" i="7"/>
  <c r="BW86" i="7"/>
  <c r="BW78" i="7"/>
  <c r="BW89" i="7"/>
  <c r="BW81" i="7"/>
  <c r="BW84" i="7"/>
  <c r="BW87" i="7"/>
  <c r="BW85" i="7"/>
  <c r="BW65" i="7"/>
  <c r="BW68" i="7"/>
  <c r="BW79" i="7"/>
  <c r="BW66" i="7"/>
  <c r="BW67" i="7"/>
  <c r="BW60" i="7"/>
  <c r="BW55" i="7"/>
  <c r="BW58" i="7"/>
  <c r="BW59" i="7"/>
  <c r="BW57" i="7"/>
  <c r="BW61" i="7"/>
  <c r="BW54" i="7"/>
  <c r="BW56" i="7"/>
  <c r="BB101" i="7"/>
  <c r="BB85" i="7"/>
  <c r="BB88" i="7"/>
  <c r="BB86" i="7"/>
  <c r="BB78" i="7"/>
  <c r="BB89" i="7"/>
  <c r="BB84" i="7"/>
  <c r="BB79" i="7"/>
  <c r="BB61" i="7"/>
  <c r="BB80" i="7"/>
  <c r="BB67" i="7"/>
  <c r="BB87" i="7"/>
  <c r="BB60" i="7"/>
  <c r="BB56" i="7"/>
  <c r="BB65" i="7"/>
  <c r="BB59" i="7"/>
  <c r="BB54" i="7"/>
  <c r="BB57" i="7"/>
  <c r="BB81" i="7"/>
  <c r="BB66" i="7"/>
  <c r="BB68" i="7"/>
  <c r="BB58" i="7"/>
  <c r="BB55" i="7"/>
  <c r="AT101" i="7"/>
  <c r="AT86" i="7"/>
  <c r="AT89" i="7"/>
  <c r="AT81" i="7"/>
  <c r="AT87" i="7"/>
  <c r="AT85" i="7"/>
  <c r="AT88" i="7"/>
  <c r="AT80" i="7"/>
  <c r="AT67" i="7"/>
  <c r="AT78" i="7"/>
  <c r="AT65" i="7"/>
  <c r="AT79" i="7"/>
  <c r="AT68" i="7"/>
  <c r="AT60" i="7"/>
  <c r="AT66" i="7"/>
  <c r="AT84" i="7"/>
  <c r="AT61" i="7"/>
  <c r="AT58" i="7"/>
  <c r="AT56" i="7"/>
  <c r="AT59" i="7"/>
  <c r="AT57" i="7"/>
  <c r="AT55" i="7"/>
  <c r="AT54" i="7"/>
  <c r="BG88" i="7"/>
  <c r="BG80" i="7"/>
  <c r="BG86" i="7"/>
  <c r="BG89" i="7"/>
  <c r="BG81" i="7"/>
  <c r="BG84" i="7"/>
  <c r="BG87" i="7"/>
  <c r="BG85" i="7"/>
  <c r="BG79" i="7"/>
  <c r="BG65" i="7"/>
  <c r="BG78" i="7"/>
  <c r="BG66" i="7"/>
  <c r="BG67" i="7"/>
  <c r="BG55" i="7"/>
  <c r="BG58" i="7"/>
  <c r="BG61" i="7"/>
  <c r="BG60" i="7"/>
  <c r="BG59" i="7"/>
  <c r="BG68" i="7"/>
  <c r="BG57" i="7"/>
  <c r="BG54" i="7"/>
  <c r="BG56" i="7"/>
  <c r="AK101" i="7"/>
  <c r="AK87" i="7"/>
  <c r="AK85" i="7"/>
  <c r="AK88" i="7"/>
  <c r="AK80" i="7"/>
  <c r="AK86" i="7"/>
  <c r="AK89" i="7"/>
  <c r="AK81" i="7"/>
  <c r="AK84" i="7"/>
  <c r="AK78" i="7"/>
  <c r="AK79" i="7"/>
  <c r="AK65" i="7"/>
  <c r="AK66" i="7"/>
  <c r="AK59" i="7"/>
  <c r="AK68" i="7"/>
  <c r="AK54" i="7"/>
  <c r="AK57" i="7"/>
  <c r="AK61" i="7"/>
  <c r="AK58" i="7"/>
  <c r="AK56" i="7"/>
  <c r="AK60" i="7"/>
  <c r="AK67" i="7"/>
  <c r="AK55" i="7"/>
  <c r="BJ101" i="7"/>
  <c r="BJ86" i="7"/>
  <c r="BJ89" i="7"/>
  <c r="BJ81" i="7"/>
  <c r="BJ87" i="7"/>
  <c r="BJ79" i="7"/>
  <c r="BJ85" i="7"/>
  <c r="BJ88" i="7"/>
  <c r="BJ80" i="7"/>
  <c r="BJ67" i="7"/>
  <c r="BJ65" i="7"/>
  <c r="BJ68" i="7"/>
  <c r="BJ60" i="7"/>
  <c r="BJ78" i="7"/>
  <c r="BJ84" i="7"/>
  <c r="BJ66" i="7"/>
  <c r="BJ58" i="7"/>
  <c r="BJ56" i="7"/>
  <c r="BJ61" i="7"/>
  <c r="BJ59" i="7"/>
  <c r="BJ57" i="7"/>
  <c r="BJ54" i="7"/>
  <c r="BJ55" i="7"/>
  <c r="BX97" i="7"/>
  <c r="BX77" i="7"/>
  <c r="BX52" i="7"/>
  <c r="BX53" i="7"/>
  <c r="BX51" i="7"/>
  <c r="AM30" i="7"/>
  <c r="AP88" i="7"/>
  <c r="AP86" i="7"/>
  <c r="AP89" i="7"/>
  <c r="AP81" i="7"/>
  <c r="AP84" i="7"/>
  <c r="AP87" i="7"/>
  <c r="AP67" i="7"/>
  <c r="AP85" i="7"/>
  <c r="AP78" i="7"/>
  <c r="AP79" i="7"/>
  <c r="AP65" i="7"/>
  <c r="AP68" i="7"/>
  <c r="AP60" i="7"/>
  <c r="AP80" i="7"/>
  <c r="AP54" i="7"/>
  <c r="AP58" i="7"/>
  <c r="AP61" i="7"/>
  <c r="AP55" i="7"/>
  <c r="AP66" i="7"/>
  <c r="AP59" i="7"/>
  <c r="AP57" i="7"/>
  <c r="AP56" i="7"/>
  <c r="BQ101" i="7"/>
  <c r="BQ87" i="7"/>
  <c r="BQ79" i="7"/>
  <c r="BQ85" i="7"/>
  <c r="BQ88" i="7"/>
  <c r="BQ80" i="7"/>
  <c r="BQ86" i="7"/>
  <c r="BQ89" i="7"/>
  <c r="BQ81" i="7"/>
  <c r="BQ84" i="7"/>
  <c r="BQ78" i="7"/>
  <c r="BQ65" i="7"/>
  <c r="BQ66" i="7"/>
  <c r="BQ67" i="7"/>
  <c r="BQ59" i="7"/>
  <c r="BQ61" i="7"/>
  <c r="BQ54" i="7"/>
  <c r="BQ60" i="7"/>
  <c r="BQ57" i="7"/>
  <c r="BQ68" i="7"/>
  <c r="BQ58" i="7"/>
  <c r="BQ56" i="7"/>
  <c r="BQ55" i="7"/>
  <c r="AS101" i="7"/>
  <c r="AS86" i="7"/>
  <c r="AS89" i="7"/>
  <c r="AS81" i="7"/>
  <c r="AS84" i="7"/>
  <c r="AS87" i="7"/>
  <c r="AS79" i="7"/>
  <c r="AS85" i="7"/>
  <c r="AS88" i="7"/>
  <c r="AS80" i="7"/>
  <c r="AS67" i="7"/>
  <c r="AS78" i="7"/>
  <c r="AS68" i="7"/>
  <c r="AS61" i="7"/>
  <c r="AS58" i="7"/>
  <c r="AS60" i="7"/>
  <c r="AS65" i="7"/>
  <c r="AS59" i="7"/>
  <c r="AS66" i="7"/>
  <c r="AS54" i="7"/>
  <c r="AS55" i="7"/>
  <c r="AS57" i="7"/>
  <c r="AS56" i="7"/>
  <c r="BH86" i="7"/>
  <c r="BH78" i="7"/>
  <c r="BH89" i="7"/>
  <c r="BH84" i="7"/>
  <c r="BH87" i="7"/>
  <c r="BH79" i="7"/>
  <c r="BH85" i="7"/>
  <c r="BH67" i="7"/>
  <c r="BH80" i="7"/>
  <c r="BH88" i="7"/>
  <c r="BH65" i="7"/>
  <c r="BH68" i="7"/>
  <c r="BH60" i="7"/>
  <c r="BH81" i="7"/>
  <c r="BH57" i="7"/>
  <c r="BH55" i="7"/>
  <c r="BH66" i="7"/>
  <c r="BH58" i="7"/>
  <c r="BH61" i="7"/>
  <c r="BH54" i="7"/>
  <c r="BH56" i="7"/>
  <c r="BH59" i="7"/>
  <c r="BS30" i="7"/>
  <c r="BV101" i="7"/>
  <c r="BV88" i="7"/>
  <c r="BV86" i="7"/>
  <c r="BV89" i="7"/>
  <c r="BV81" i="7"/>
  <c r="BV84" i="7"/>
  <c r="BV87" i="7"/>
  <c r="BV85" i="7"/>
  <c r="BV67" i="7"/>
  <c r="BV65" i="7"/>
  <c r="BV68" i="7"/>
  <c r="BV60" i="7"/>
  <c r="BV79" i="7"/>
  <c r="BV61" i="7"/>
  <c r="BV54" i="7"/>
  <c r="BV78" i="7"/>
  <c r="BV55" i="7"/>
  <c r="BV58" i="7"/>
  <c r="BV80" i="7"/>
  <c r="BV66" i="7"/>
  <c r="BV59" i="7"/>
  <c r="BV56" i="7"/>
  <c r="BV57" i="7"/>
  <c r="AZ101" i="7"/>
  <c r="AZ87" i="7"/>
  <c r="AZ85" i="7"/>
  <c r="AZ88" i="7"/>
  <c r="AZ80" i="7"/>
  <c r="AZ86" i="7"/>
  <c r="AZ89" i="7"/>
  <c r="AZ81" i="7"/>
  <c r="AZ68" i="7"/>
  <c r="AZ79" i="7"/>
  <c r="AZ66" i="7"/>
  <c r="AZ61" i="7"/>
  <c r="AZ67" i="7"/>
  <c r="AZ84" i="7"/>
  <c r="AZ60" i="7"/>
  <c r="AZ78" i="7"/>
  <c r="AZ65" i="7"/>
  <c r="AZ59" i="7"/>
  <c r="AZ54" i="7"/>
  <c r="AZ57" i="7"/>
  <c r="AZ58" i="7"/>
  <c r="AZ55" i="7"/>
  <c r="AZ56" i="7"/>
  <c r="BI101" i="7"/>
  <c r="BI86" i="7"/>
  <c r="BI89" i="7"/>
  <c r="BI81" i="7"/>
  <c r="BI84" i="7"/>
  <c r="BI87" i="7"/>
  <c r="BI79" i="7"/>
  <c r="BI85" i="7"/>
  <c r="BI88" i="7"/>
  <c r="BI80" i="7"/>
  <c r="BI67" i="7"/>
  <c r="BI68" i="7"/>
  <c r="BI78" i="7"/>
  <c r="BI61" i="7"/>
  <c r="BI66" i="7"/>
  <c r="BI58" i="7"/>
  <c r="BI59" i="7"/>
  <c r="BI54" i="7"/>
  <c r="BI65" i="7"/>
  <c r="BI57" i="7"/>
  <c r="BI60" i="7"/>
  <c r="BI56" i="7"/>
  <c r="BI55" i="7"/>
  <c r="BP101" i="7"/>
  <c r="BP87" i="7"/>
  <c r="BP85" i="7"/>
  <c r="BP88" i="7"/>
  <c r="BP80" i="7"/>
  <c r="BP86" i="7"/>
  <c r="BP89" i="7"/>
  <c r="BP81" i="7"/>
  <c r="BP68" i="7"/>
  <c r="BP78" i="7"/>
  <c r="BP66" i="7"/>
  <c r="BP61" i="7"/>
  <c r="BP84" i="7"/>
  <c r="BP67" i="7"/>
  <c r="BP79" i="7"/>
  <c r="BP59" i="7"/>
  <c r="BP57" i="7"/>
  <c r="BP54" i="7"/>
  <c r="BP60" i="7"/>
  <c r="BP65" i="7"/>
  <c r="BP58" i="7"/>
  <c r="BP56" i="7"/>
  <c r="BP55" i="7"/>
  <c r="BD30" i="7"/>
  <c r="BF101" i="7"/>
  <c r="BF88" i="7"/>
  <c r="BF86" i="7"/>
  <c r="BF89" i="7"/>
  <c r="BF81" i="7"/>
  <c r="BF84" i="7"/>
  <c r="BF87" i="7"/>
  <c r="BF79" i="7"/>
  <c r="BF85" i="7"/>
  <c r="BF67" i="7"/>
  <c r="BF80" i="7"/>
  <c r="BF65" i="7"/>
  <c r="BF78" i="7"/>
  <c r="BF68" i="7"/>
  <c r="BF60" i="7"/>
  <c r="BF54" i="7"/>
  <c r="BF66" i="7"/>
  <c r="BF55" i="7"/>
  <c r="BF58" i="7"/>
  <c r="BF61" i="7"/>
  <c r="BF59" i="7"/>
  <c r="BF57" i="7"/>
  <c r="BF56" i="7"/>
  <c r="BX101" i="7"/>
  <c r="BX86" i="7"/>
  <c r="BX78" i="7"/>
  <c r="BX89" i="7"/>
  <c r="BX84" i="7"/>
  <c r="BX87" i="7"/>
  <c r="BX79" i="7"/>
  <c r="BX85" i="7"/>
  <c r="BX67" i="7"/>
  <c r="BX88" i="7"/>
  <c r="BX65" i="7"/>
  <c r="BX81" i="7"/>
  <c r="BX68" i="7"/>
  <c r="BX60" i="7"/>
  <c r="BX57" i="7"/>
  <c r="BX55" i="7"/>
  <c r="BX58" i="7"/>
  <c r="BX80" i="7"/>
  <c r="BX61" i="7"/>
  <c r="BX54" i="7"/>
  <c r="BX59" i="7"/>
  <c r="BX66" i="7"/>
  <c r="BX56" i="7"/>
  <c r="AR101" i="7"/>
  <c r="AR86" i="7"/>
  <c r="AR78" i="7"/>
  <c r="AR89" i="7"/>
  <c r="AR84" i="7"/>
  <c r="AR87" i="7"/>
  <c r="AR79" i="7"/>
  <c r="AR85" i="7"/>
  <c r="AR81" i="7"/>
  <c r="AR67" i="7"/>
  <c r="AR65" i="7"/>
  <c r="AR88" i="7"/>
  <c r="AR68" i="7"/>
  <c r="AR60" i="7"/>
  <c r="AR80" i="7"/>
  <c r="AR57" i="7"/>
  <c r="AR61" i="7"/>
  <c r="AR55" i="7"/>
  <c r="AR58" i="7"/>
  <c r="AR66" i="7"/>
  <c r="AR54" i="7"/>
  <c r="AR59" i="7"/>
  <c r="AR56" i="7"/>
  <c r="AN30" i="7"/>
  <c r="BT30" i="7"/>
  <c r="AX30" i="7"/>
  <c r="BO30" i="7"/>
  <c r="BN30" i="7"/>
  <c r="BE30" i="7"/>
  <c r="AY30" i="7"/>
  <c r="BU30" i="7"/>
  <c r="BP30" i="7"/>
  <c r="AO30" i="7"/>
  <c r="BH101" i="7"/>
  <c r="BU101" i="7"/>
  <c r="AQ101" i="7"/>
  <c r="BO101" i="7"/>
  <c r="BW101" i="7"/>
  <c r="AN101" i="7"/>
  <c r="AX101" i="7"/>
  <c r="BG101" i="7"/>
  <c r="AP101" i="7"/>
  <c r="AW101" i="7"/>
  <c r="AI14" i="7"/>
  <c r="Y9" i="10"/>
  <c r="Y13" i="10"/>
  <c r="Y15" i="10"/>
  <c r="Y10" i="10"/>
  <c r="Y11" i="10"/>
  <c r="Y12" i="10"/>
  <c r="Y14" i="10"/>
  <c r="AB19" i="10"/>
  <c r="AD19" i="10" s="1"/>
  <c r="Y19" i="10"/>
  <c r="M19" i="10"/>
  <c r="O19" i="10" s="1"/>
  <c r="P19" i="10" s="1"/>
  <c r="BX12" i="8" s="1"/>
  <c r="G19" i="10"/>
  <c r="H19" i="10" s="1"/>
  <c r="BX11" i="8" s="1"/>
  <c r="BX75" i="8" l="1"/>
  <c r="BX73" i="8"/>
  <c r="BX74" i="8"/>
  <c r="BX70" i="8"/>
  <c r="BX68" i="8"/>
  <c r="BX66" i="8"/>
  <c r="BX72" i="8"/>
  <c r="BX87" i="8"/>
  <c r="BX65" i="8"/>
  <c r="BX48" i="8"/>
  <c r="BX46" i="8"/>
  <c r="BX47" i="8"/>
  <c r="AI100" i="7"/>
  <c r="AI73" i="7"/>
  <c r="AI75" i="7"/>
  <c r="AI74" i="7"/>
  <c r="AI76" i="7"/>
  <c r="AI29" i="7"/>
  <c r="BX99" i="8"/>
  <c r="BX97" i="8"/>
  <c r="BX96" i="8"/>
  <c r="AD19" i="9"/>
  <c r="AE19" i="9" s="1"/>
  <c r="AE19" i="10"/>
  <c r="AN19" i="9"/>
  <c r="AO19" i="9" s="1"/>
  <c r="Q19" i="9"/>
  <c r="R19" i="9" s="1"/>
  <c r="BX27" i="8" l="1"/>
  <c r="BX12" i="7"/>
  <c r="BX14" i="7"/>
  <c r="BX13" i="7"/>
  <c r="BX24" i="8"/>
  <c r="BX25" i="8"/>
  <c r="BX38" i="8"/>
  <c r="BX45" i="7"/>
  <c r="BX41" i="7"/>
  <c r="BX37" i="8"/>
  <c r="BX40" i="8"/>
  <c r="BX83" i="7" l="1"/>
  <c r="BX70" i="7"/>
  <c r="BX62" i="7"/>
  <c r="BX72" i="7"/>
  <c r="BX98" i="7"/>
  <c r="BX71" i="7"/>
  <c r="BX82" i="7"/>
  <c r="BX63" i="7"/>
  <c r="BX64" i="7"/>
  <c r="BX69" i="7"/>
  <c r="BX75" i="7"/>
  <c r="BX74" i="7"/>
  <c r="BX73" i="7"/>
  <c r="BX76" i="7"/>
  <c r="BX27" i="7"/>
  <c r="BX99" i="7"/>
  <c r="BX28" i="7"/>
  <c r="BX100" i="7"/>
  <c r="BX43" i="7"/>
  <c r="BX29" i="7"/>
  <c r="BX44" i="7"/>
  <c r="BX42" i="7"/>
  <c r="AB21" i="10"/>
  <c r="AD21" i="10" s="1"/>
  <c r="AB22" i="10"/>
  <c r="AD22" i="10" s="1"/>
  <c r="AB23" i="10"/>
  <c r="AD23" i="10" s="1"/>
  <c r="AB26" i="10"/>
  <c r="AD26" i="10" s="1"/>
  <c r="AB27" i="10"/>
  <c r="AD27" i="10" s="1"/>
  <c r="AB28" i="10"/>
  <c r="AD28" i="10" s="1"/>
  <c r="AB29" i="10"/>
  <c r="AD29" i="10" s="1"/>
  <c r="AB30" i="10"/>
  <c r="AD30" i="10" s="1"/>
  <c r="AB32" i="10"/>
  <c r="AD32" i="10" s="1"/>
  <c r="AB33" i="10"/>
  <c r="AD33" i="10" s="1"/>
  <c r="AB34" i="10"/>
  <c r="AD34" i="10" s="1"/>
  <c r="AB35" i="10"/>
  <c r="AD35" i="10" s="1"/>
  <c r="AB37" i="10"/>
  <c r="AD37" i="10" s="1"/>
  <c r="AB38" i="10"/>
  <c r="AD38" i="10" s="1"/>
  <c r="AB39" i="10"/>
  <c r="AD39" i="10" s="1"/>
  <c r="AB40" i="10"/>
  <c r="AD40" i="10" s="1"/>
  <c r="AB41" i="10"/>
  <c r="AD41" i="10" s="1"/>
  <c r="AB42" i="10"/>
  <c r="AD42" i="10" s="1"/>
  <c r="AB43" i="10"/>
  <c r="AD43" i="10" s="1"/>
  <c r="AB46" i="10"/>
  <c r="AD46" i="10" s="1"/>
  <c r="AB47" i="10"/>
  <c r="AD47" i="10" s="1"/>
  <c r="AB48" i="10"/>
  <c r="AD48" i="10" s="1"/>
  <c r="AB49" i="10"/>
  <c r="AD49" i="10" s="1"/>
  <c r="AB50" i="10"/>
  <c r="AD50" i="10" s="1"/>
  <c r="AB51" i="10"/>
  <c r="AD51" i="10" s="1"/>
  <c r="AB52" i="10"/>
  <c r="AD52" i="10" s="1"/>
  <c r="AB53" i="10"/>
  <c r="AD53" i="10" s="1"/>
  <c r="AB54" i="10"/>
  <c r="AD54" i="10" s="1"/>
  <c r="AB55" i="10"/>
  <c r="AD55" i="10" s="1"/>
  <c r="AB56" i="10"/>
  <c r="AD56" i="10" s="1"/>
  <c r="AB57" i="10"/>
  <c r="AD57" i="10" s="1"/>
  <c r="AB58" i="10"/>
  <c r="AD58" i="10" s="1"/>
  <c r="AB59" i="10"/>
  <c r="AD59" i="10" s="1"/>
  <c r="AB61" i="10"/>
  <c r="AD61" i="10" s="1"/>
  <c r="AB62" i="10"/>
  <c r="AD62" i="10" s="1"/>
  <c r="AB63" i="10"/>
  <c r="AD63" i="10" s="1"/>
  <c r="AB64" i="10"/>
  <c r="AD64" i="10" s="1"/>
  <c r="AB65" i="10"/>
  <c r="AD65" i="10" s="1"/>
  <c r="AB66" i="10"/>
  <c r="AD66" i="10" s="1"/>
  <c r="AB76" i="10"/>
  <c r="AB24" i="10"/>
  <c r="AD24" i="10" s="1"/>
  <c r="AB25" i="10"/>
  <c r="AD25" i="10" s="1"/>
  <c r="AB36" i="10"/>
  <c r="AD36" i="10" s="1"/>
  <c r="AB44" i="10"/>
  <c r="AD44" i="10" s="1"/>
  <c r="AB45" i="10"/>
  <c r="AD45" i="10" s="1"/>
  <c r="AB60" i="10"/>
  <c r="AD60" i="10" s="1"/>
  <c r="AB20" i="10"/>
  <c r="AD20" i="10" s="1"/>
  <c r="Y21" i="10"/>
  <c r="Y22" i="10"/>
  <c r="Y23" i="10"/>
  <c r="Y24" i="10"/>
  <c r="Y25" i="10"/>
  <c r="Y26" i="10"/>
  <c r="Y27" i="10"/>
  <c r="Y28" i="10"/>
  <c r="Y29" i="10"/>
  <c r="Y30" i="10"/>
  <c r="Y32" i="10"/>
  <c r="Y33" i="10"/>
  <c r="Y34" i="10"/>
  <c r="Y20" i="10"/>
  <c r="AM99" i="8" l="1"/>
  <c r="BD99" i="8"/>
  <c r="BT99" i="8"/>
  <c r="AN99" i="8"/>
  <c r="V99" i="8"/>
  <c r="BF99" i="8"/>
  <c r="BV99" i="8"/>
  <c r="AP99" i="8"/>
  <c r="BG99" i="8"/>
  <c r="BW99" i="8"/>
  <c r="AL99" i="8"/>
  <c r="X99" i="8"/>
  <c r="BH99" i="8"/>
  <c r="J99" i="8"/>
  <c r="AR99" i="8"/>
  <c r="BI99" i="8"/>
  <c r="AO99" i="8"/>
  <c r="AT99" i="8"/>
  <c r="BJ99" i="8"/>
  <c r="BE99" i="8"/>
  <c r="K99" i="8"/>
  <c r="AD99" i="8"/>
  <c r="AU99" i="8"/>
  <c r="BK99" i="8"/>
  <c r="AQ99" i="8"/>
  <c r="AE99" i="8"/>
  <c r="AV99" i="8"/>
  <c r="BL99" i="8"/>
  <c r="I99" i="8"/>
  <c r="L99" i="8"/>
  <c r="P99" i="8"/>
  <c r="AW99" i="8"/>
  <c r="BM99" i="8"/>
  <c r="BU99" i="8"/>
  <c r="AB99" i="8"/>
  <c r="O99" i="8"/>
  <c r="Q99" i="8"/>
  <c r="AG99" i="8"/>
  <c r="AX99" i="8"/>
  <c r="BN99" i="8"/>
  <c r="AA99" i="8"/>
  <c r="N99" i="8"/>
  <c r="R99" i="8"/>
  <c r="AH99" i="8"/>
  <c r="AY99" i="8"/>
  <c r="BO99" i="8"/>
  <c r="M99" i="8"/>
  <c r="AF99" i="8"/>
  <c r="S99" i="8"/>
  <c r="AI99" i="8"/>
  <c r="AZ99" i="8"/>
  <c r="BP99" i="8"/>
  <c r="BS99" i="8"/>
  <c r="T99" i="8"/>
  <c r="AJ99" i="8"/>
  <c r="BA99" i="8"/>
  <c r="BQ99" i="8"/>
  <c r="AS99" i="8"/>
  <c r="Z99" i="8"/>
  <c r="AC99" i="8"/>
  <c r="U99" i="8"/>
  <c r="AK99" i="8"/>
  <c r="BB99" i="8"/>
  <c r="BR99" i="8"/>
  <c r="Y40" i="10"/>
  <c r="AE40" i="10" s="1"/>
  <c r="Y52" i="10"/>
  <c r="AE52" i="10" s="1"/>
  <c r="Y56" i="10"/>
  <c r="AE56" i="10" s="1"/>
  <c r="Y60" i="10"/>
  <c r="AE60" i="10" s="1"/>
  <c r="Y46" i="10"/>
  <c r="AE46" i="10" s="1"/>
  <c r="Y54" i="10"/>
  <c r="AE54" i="10" s="1"/>
  <c r="Y62" i="10"/>
  <c r="AE62" i="10" s="1"/>
  <c r="Y43" i="10"/>
  <c r="AE43" i="10" s="1"/>
  <c r="Y51" i="10"/>
  <c r="AE51" i="10" s="1"/>
  <c r="Y41" i="10"/>
  <c r="AE41" i="10" s="1"/>
  <c r="Y45" i="10"/>
  <c r="AE45" i="10" s="1"/>
  <c r="Y53" i="10"/>
  <c r="AE53" i="10" s="1"/>
  <c r="Y57" i="10"/>
  <c r="AE57" i="10" s="1"/>
  <c r="Y42" i="10"/>
  <c r="AE42" i="10" s="1"/>
  <c r="Y50" i="10"/>
  <c r="AE50" i="10" s="1"/>
  <c r="Y58" i="10"/>
  <c r="AE58" i="10" s="1"/>
  <c r="Y66" i="10"/>
  <c r="AE66" i="10" s="1"/>
  <c r="Y47" i="10"/>
  <c r="AE47" i="10" s="1"/>
  <c r="Y55" i="10"/>
  <c r="AE55" i="10" s="1"/>
  <c r="Y63" i="10"/>
  <c r="AE63" i="10" s="1"/>
  <c r="Y37" i="10"/>
  <c r="AE37" i="10" s="1"/>
  <c r="AE34" i="10"/>
  <c r="Y61" i="10"/>
  <c r="AE61" i="10" s="1"/>
  <c r="AE33" i="10"/>
  <c r="Y39" i="10"/>
  <c r="AE39" i="10" s="1"/>
  <c r="Y38" i="10"/>
  <c r="AE38" i="10" s="1"/>
  <c r="AE26" i="10"/>
  <c r="AE25" i="10"/>
  <c r="Y44" i="10"/>
  <c r="AE44" i="10" s="1"/>
  <c r="Y36" i="10"/>
  <c r="AE36" i="10" s="1"/>
  <c r="AE24" i="10"/>
  <c r="AE27" i="10"/>
  <c r="Y86" i="10"/>
  <c r="Y59" i="10"/>
  <c r="AE59" i="10" s="1"/>
  <c r="Y35" i="10"/>
  <c r="AE35" i="10" s="1"/>
  <c r="AE23" i="10"/>
  <c r="AE28" i="10"/>
  <c r="AE22" i="10"/>
  <c r="Y65" i="10"/>
  <c r="AE65" i="10" s="1"/>
  <c r="Y49" i="10"/>
  <c r="AE49" i="10" s="1"/>
  <c r="AE21" i="10"/>
  <c r="AE29" i="10"/>
  <c r="AE20" i="10"/>
  <c r="AE30" i="10"/>
  <c r="Y64" i="10"/>
  <c r="AE64" i="10" s="1"/>
  <c r="Y48" i="10"/>
  <c r="AE48" i="10" s="1"/>
  <c r="AE32" i="10"/>
  <c r="AB75" i="10"/>
  <c r="AB71" i="10"/>
  <c r="AB74" i="10"/>
  <c r="AD74" i="10" s="1"/>
  <c r="AB70" i="10"/>
  <c r="AD70" i="10" s="1"/>
  <c r="AB68" i="10"/>
  <c r="AD68" i="10" s="1"/>
  <c r="AB73" i="10"/>
  <c r="AD73" i="10" s="1"/>
  <c r="AB69" i="10"/>
  <c r="AD69" i="10" s="1"/>
  <c r="AB77" i="10"/>
  <c r="AD76" i="10" s="1"/>
  <c r="AB72" i="10"/>
  <c r="AB67" i="10"/>
  <c r="AD67" i="10" s="1"/>
  <c r="BC99" i="8" l="1"/>
  <c r="AD71" i="10"/>
  <c r="AD75" i="10"/>
  <c r="AD72" i="10"/>
  <c r="Y99" i="8"/>
  <c r="W99" i="8"/>
  <c r="AD78" i="10"/>
  <c r="AD9" i="10"/>
  <c r="AE9" i="10" s="1"/>
  <c r="AD10" i="10"/>
  <c r="AE10" i="10" s="1"/>
  <c r="AD15" i="10"/>
  <c r="AE15" i="10" s="1"/>
  <c r="AD14" i="10"/>
  <c r="AE14" i="10" s="1"/>
  <c r="AD13" i="10"/>
  <c r="AE13" i="10" s="1"/>
  <c r="AF29" i="10"/>
  <c r="BN13" i="8" s="1"/>
  <c r="AD11" i="10"/>
  <c r="AE11" i="10" s="1"/>
  <c r="AD12" i="10"/>
  <c r="AE12" i="10" s="1"/>
  <c r="AD85" i="10"/>
  <c r="AD82" i="10"/>
  <c r="Y74" i="10"/>
  <c r="AE74" i="10" s="1"/>
  <c r="Y82" i="10"/>
  <c r="Y84" i="10"/>
  <c r="Y72" i="10"/>
  <c r="AE72" i="10" s="1"/>
  <c r="Y73" i="10"/>
  <c r="AE73" i="10" s="1"/>
  <c r="Y67" i="10"/>
  <c r="AE67" i="10" s="1"/>
  <c r="Y75" i="10"/>
  <c r="AE75" i="10" s="1"/>
  <c r="Y83" i="10"/>
  <c r="Y68" i="10"/>
  <c r="AE68" i="10" s="1"/>
  <c r="Y76" i="10"/>
  <c r="AE76" i="10" s="1"/>
  <c r="Y69" i="10"/>
  <c r="AE69" i="10" s="1"/>
  <c r="Y77" i="10"/>
  <c r="Y85" i="10"/>
  <c r="Y71" i="10"/>
  <c r="AE71" i="10" s="1"/>
  <c r="Y80" i="10"/>
  <c r="Y70" i="10"/>
  <c r="AE70" i="10" s="1"/>
  <c r="Y78" i="10"/>
  <c r="Y79" i="10"/>
  <c r="Y81" i="10"/>
  <c r="AD81" i="10"/>
  <c r="AD77" i="10"/>
  <c r="AD83" i="10"/>
  <c r="AD84" i="10"/>
  <c r="AD79" i="10"/>
  <c r="AD80" i="10"/>
  <c r="AD86" i="10"/>
  <c r="AE86" i="10" s="1"/>
  <c r="E42" i="7"/>
  <c r="F42" i="7"/>
  <c r="H42" i="7"/>
  <c r="I42" i="7"/>
  <c r="K42" i="7"/>
  <c r="L42" i="7"/>
  <c r="M42" i="7"/>
  <c r="N42" i="7"/>
  <c r="O42" i="7"/>
  <c r="P42" i="7"/>
  <c r="Q42" i="7"/>
  <c r="J42" i="7"/>
  <c r="D45" i="7"/>
  <c r="D44" i="7"/>
  <c r="BN71" i="8" l="1"/>
  <c r="BN69" i="8"/>
  <c r="BN67" i="8"/>
  <c r="AF20" i="10"/>
  <c r="BW13" i="8" s="1"/>
  <c r="AF21" i="10"/>
  <c r="BV13" i="8" s="1"/>
  <c r="BV26" i="8" s="1"/>
  <c r="AF22" i="10"/>
  <c r="BU13" i="8" s="1"/>
  <c r="BU26" i="8" s="1"/>
  <c r="AF23" i="10"/>
  <c r="BT13" i="8" s="1"/>
  <c r="BT98" i="8" s="1"/>
  <c r="AF24" i="10"/>
  <c r="BS13" i="8" s="1"/>
  <c r="BS26" i="8" s="1"/>
  <c r="AF25" i="10"/>
  <c r="BR13" i="8" s="1"/>
  <c r="BR26" i="8" s="1"/>
  <c r="AF26" i="10"/>
  <c r="AF27" i="10"/>
  <c r="BP13" i="8" s="1"/>
  <c r="BP26" i="8" s="1"/>
  <c r="AF28" i="10"/>
  <c r="BO13" i="8" s="1"/>
  <c r="BO98" i="8" s="1"/>
  <c r="AF42" i="10"/>
  <c r="BA13" i="8" s="1"/>
  <c r="BA98" i="8" s="1"/>
  <c r="AF58" i="10"/>
  <c r="AF74" i="10"/>
  <c r="U13" i="8" s="1"/>
  <c r="U26" i="8" s="1"/>
  <c r="AF70" i="10"/>
  <c r="AF43" i="10"/>
  <c r="AZ13" i="8" s="1"/>
  <c r="AF59" i="10"/>
  <c r="AJ13" i="8" s="1"/>
  <c r="AF75" i="10"/>
  <c r="AF64" i="10"/>
  <c r="AE13" i="8" s="1"/>
  <c r="AE26" i="8" s="1"/>
  <c r="AF69" i="10"/>
  <c r="AF44" i="10"/>
  <c r="AF60" i="10"/>
  <c r="AI13" i="8" s="1"/>
  <c r="AI98" i="8" s="1"/>
  <c r="AF76" i="10"/>
  <c r="S13" i="8" s="1"/>
  <c r="AF65" i="10"/>
  <c r="AD13" i="8" s="1"/>
  <c r="AD98" i="8" s="1"/>
  <c r="AF86" i="10"/>
  <c r="I13" i="8" s="1"/>
  <c r="I39" i="8" s="1"/>
  <c r="AF45" i="10"/>
  <c r="AF61" i="10"/>
  <c r="AH13" i="8" s="1"/>
  <c r="AH98" i="8" s="1"/>
  <c r="AF16" i="10"/>
  <c r="CA13" i="8" s="1"/>
  <c r="AF73" i="10"/>
  <c r="V13" i="8" s="1"/>
  <c r="AF30" i="10"/>
  <c r="AF46" i="10"/>
  <c r="AW13" i="8" s="1"/>
  <c r="AF62" i="10"/>
  <c r="AG13" i="8" s="1"/>
  <c r="AF49" i="10"/>
  <c r="AF72" i="10"/>
  <c r="AF31" i="10"/>
  <c r="AF47" i="10"/>
  <c r="AV13" i="8" s="1"/>
  <c r="AF63" i="10"/>
  <c r="AF13" i="8" s="1"/>
  <c r="AF98" i="8" s="1"/>
  <c r="AF32" i="10"/>
  <c r="AF48" i="10"/>
  <c r="AF57" i="10"/>
  <c r="AL13" i="8" s="1"/>
  <c r="AF33" i="10"/>
  <c r="AF71" i="10"/>
  <c r="AF34" i="10"/>
  <c r="BI13" i="8" s="1"/>
  <c r="AF50" i="10"/>
  <c r="AF66" i="10"/>
  <c r="AC13" i="8" s="1"/>
  <c r="AF35" i="10"/>
  <c r="BH13" i="8" s="1"/>
  <c r="BH98" i="8" s="1"/>
  <c r="AF51" i="10"/>
  <c r="AR13" i="8" s="1"/>
  <c r="AF67" i="10"/>
  <c r="AB13" i="8" s="1"/>
  <c r="AF54" i="10"/>
  <c r="AF36" i="10"/>
  <c r="BG13" i="8" s="1"/>
  <c r="AF52" i="10"/>
  <c r="AF68" i="10"/>
  <c r="AA13" i="8" s="1"/>
  <c r="AF55" i="10"/>
  <c r="AF37" i="10"/>
  <c r="BF13" i="8" s="1"/>
  <c r="AF53" i="10"/>
  <c r="AF56" i="10"/>
  <c r="AM13" i="8" s="1"/>
  <c r="AF38" i="10"/>
  <c r="BE13" i="8" s="1"/>
  <c r="AF41" i="10"/>
  <c r="AF39" i="10"/>
  <c r="BD13" i="8" s="1"/>
  <c r="AF40" i="10"/>
  <c r="AF17" i="10"/>
  <c r="BZ13" i="8" s="1"/>
  <c r="AF18" i="10"/>
  <c r="BY13" i="8" s="1"/>
  <c r="AF19" i="10"/>
  <c r="BX13" i="8" s="1"/>
  <c r="BW26" i="8"/>
  <c r="BN26" i="8"/>
  <c r="BN98" i="8"/>
  <c r="AE98" i="8"/>
  <c r="BG98" i="8"/>
  <c r="BV98" i="8"/>
  <c r="BR98" i="8"/>
  <c r="AV98" i="8"/>
  <c r="BW98" i="8"/>
  <c r="BP98" i="8"/>
  <c r="AE78" i="10"/>
  <c r="AE85" i="10"/>
  <c r="AE82" i="10"/>
  <c r="AE81" i="10"/>
  <c r="AF81" i="10" s="1"/>
  <c r="N13" i="8" s="1"/>
  <c r="AE80" i="10"/>
  <c r="AF80" i="10" s="1"/>
  <c r="O13" i="8" s="1"/>
  <c r="AE77" i="10"/>
  <c r="AF77" i="10" s="1"/>
  <c r="R13" i="8" s="1"/>
  <c r="AE79" i="10"/>
  <c r="AF79" i="10" s="1"/>
  <c r="P13" i="8" s="1"/>
  <c r="AE83" i="10"/>
  <c r="AF83" i="10" s="1"/>
  <c r="L13" i="8" s="1"/>
  <c r="AE84" i="10"/>
  <c r="AF84" i="10" s="1"/>
  <c r="K13" i="8" s="1"/>
  <c r="D43" i="7"/>
  <c r="H45" i="7"/>
  <c r="F45" i="7"/>
  <c r="Q44" i="7"/>
  <c r="O44" i="7"/>
  <c r="M44" i="7"/>
  <c r="K44" i="7"/>
  <c r="I44" i="7"/>
  <c r="E44" i="7"/>
  <c r="P43" i="7"/>
  <c r="N43" i="7"/>
  <c r="L43" i="7"/>
  <c r="J43" i="7"/>
  <c r="H43" i="7"/>
  <c r="F43" i="7"/>
  <c r="E45" i="7"/>
  <c r="P44" i="7"/>
  <c r="N44" i="7"/>
  <c r="L44" i="7"/>
  <c r="J44" i="7"/>
  <c r="H44" i="7"/>
  <c r="F44" i="7"/>
  <c r="Q43" i="7"/>
  <c r="O43" i="7"/>
  <c r="M43" i="7"/>
  <c r="K43" i="7"/>
  <c r="I43" i="7"/>
  <c r="E43" i="7"/>
  <c r="D42" i="7"/>
  <c r="M66" i="10"/>
  <c r="O66" i="10" s="1"/>
  <c r="P66" i="10" s="1"/>
  <c r="AC12" i="8" s="1"/>
  <c r="G66" i="10"/>
  <c r="H66" i="10" s="1"/>
  <c r="AC11" i="8" s="1"/>
  <c r="M65" i="10"/>
  <c r="O65" i="10" s="1"/>
  <c r="P65" i="10" s="1"/>
  <c r="AD12" i="8" s="1"/>
  <c r="G65" i="10"/>
  <c r="H65" i="10" s="1"/>
  <c r="AD11" i="8" s="1"/>
  <c r="M64" i="10"/>
  <c r="O64" i="10" s="1"/>
  <c r="P64" i="10" s="1"/>
  <c r="AE12" i="8" s="1"/>
  <c r="G64" i="10"/>
  <c r="H64" i="10" s="1"/>
  <c r="AE11" i="8" s="1"/>
  <c r="M63" i="10"/>
  <c r="O63" i="10" s="1"/>
  <c r="P63" i="10" s="1"/>
  <c r="AF12" i="8" s="1"/>
  <c r="G63" i="10"/>
  <c r="H63" i="10" s="1"/>
  <c r="AF11" i="8" s="1"/>
  <c r="M62" i="10"/>
  <c r="O62" i="10" s="1"/>
  <c r="P62" i="10" s="1"/>
  <c r="AG12" i="8" s="1"/>
  <c r="G62" i="10"/>
  <c r="H62" i="10" s="1"/>
  <c r="AG11" i="8" s="1"/>
  <c r="M61" i="10"/>
  <c r="O61" i="10" s="1"/>
  <c r="P61" i="10" s="1"/>
  <c r="AH12" i="8" s="1"/>
  <c r="G61" i="10"/>
  <c r="H61" i="10" s="1"/>
  <c r="AH11" i="8" s="1"/>
  <c r="M60" i="10"/>
  <c r="O60" i="10" s="1"/>
  <c r="P60" i="10" s="1"/>
  <c r="AI12" i="8" s="1"/>
  <c r="G60" i="10"/>
  <c r="H60" i="10" s="1"/>
  <c r="AI11" i="8" s="1"/>
  <c r="M59" i="10"/>
  <c r="O59" i="10" s="1"/>
  <c r="P59" i="10" s="1"/>
  <c r="AJ12" i="8" s="1"/>
  <c r="G59" i="10"/>
  <c r="H59" i="10" s="1"/>
  <c r="AJ11" i="8" s="1"/>
  <c r="M58" i="10"/>
  <c r="O58" i="10" s="1"/>
  <c r="P58" i="10" s="1"/>
  <c r="AK12" i="8" s="1"/>
  <c r="G58" i="10"/>
  <c r="H58" i="10" s="1"/>
  <c r="AK11" i="8" s="1"/>
  <c r="M57" i="10"/>
  <c r="O57" i="10" s="1"/>
  <c r="P57" i="10" s="1"/>
  <c r="AL12" i="8" s="1"/>
  <c r="G57" i="10"/>
  <c r="H57" i="10" s="1"/>
  <c r="AL11" i="8" s="1"/>
  <c r="M56" i="10"/>
  <c r="O56" i="10" s="1"/>
  <c r="P56" i="10" s="1"/>
  <c r="AM12" i="8" s="1"/>
  <c r="G56" i="10"/>
  <c r="H56" i="10" s="1"/>
  <c r="AM11" i="8" s="1"/>
  <c r="M55" i="10"/>
  <c r="O55" i="10" s="1"/>
  <c r="P55" i="10" s="1"/>
  <c r="AN12" i="8" s="1"/>
  <c r="G55" i="10"/>
  <c r="H55" i="10" s="1"/>
  <c r="AN11" i="8" s="1"/>
  <c r="M54" i="10"/>
  <c r="O54" i="10" s="1"/>
  <c r="P54" i="10" s="1"/>
  <c r="AO12" i="8" s="1"/>
  <c r="G54" i="10"/>
  <c r="H54" i="10" s="1"/>
  <c r="AO11" i="8" s="1"/>
  <c r="M53" i="10"/>
  <c r="O53" i="10" s="1"/>
  <c r="P53" i="10" s="1"/>
  <c r="AP12" i="8" s="1"/>
  <c r="G53" i="10"/>
  <c r="H53" i="10" s="1"/>
  <c r="AP11" i="8" s="1"/>
  <c r="M52" i="10"/>
  <c r="O52" i="10" s="1"/>
  <c r="P52" i="10" s="1"/>
  <c r="AQ12" i="8" s="1"/>
  <c r="G52" i="10"/>
  <c r="H52" i="10" s="1"/>
  <c r="AQ11" i="8" s="1"/>
  <c r="M51" i="10"/>
  <c r="O51" i="10" s="1"/>
  <c r="P51" i="10" s="1"/>
  <c r="AR12" i="8" s="1"/>
  <c r="G51" i="10"/>
  <c r="H51" i="10" s="1"/>
  <c r="AR11" i="8" s="1"/>
  <c r="M50" i="10"/>
  <c r="O50" i="10" s="1"/>
  <c r="P50" i="10" s="1"/>
  <c r="AS12" i="8" s="1"/>
  <c r="G50" i="10"/>
  <c r="H50" i="10" s="1"/>
  <c r="AS11" i="8" s="1"/>
  <c r="M49" i="10"/>
  <c r="O49" i="10" s="1"/>
  <c r="P49" i="10" s="1"/>
  <c r="AT12" i="8" s="1"/>
  <c r="G49" i="10"/>
  <c r="H49" i="10" s="1"/>
  <c r="AT11" i="8" s="1"/>
  <c r="M48" i="10"/>
  <c r="O48" i="10" s="1"/>
  <c r="P48" i="10" s="1"/>
  <c r="AU12" i="8" s="1"/>
  <c r="G48" i="10"/>
  <c r="H48" i="10" s="1"/>
  <c r="AU11" i="8" s="1"/>
  <c r="M47" i="10"/>
  <c r="O47" i="10" s="1"/>
  <c r="P47" i="10" s="1"/>
  <c r="AV12" i="8" s="1"/>
  <c r="G47" i="10"/>
  <c r="H47" i="10" s="1"/>
  <c r="AV11" i="8" s="1"/>
  <c r="M46" i="10"/>
  <c r="O46" i="10" s="1"/>
  <c r="P46" i="10" s="1"/>
  <c r="AW12" i="8" s="1"/>
  <c r="G46" i="10"/>
  <c r="H46" i="10" s="1"/>
  <c r="AW11" i="8" s="1"/>
  <c r="M45" i="10"/>
  <c r="O45" i="10" s="1"/>
  <c r="P45" i="10" s="1"/>
  <c r="AX12" i="8" s="1"/>
  <c r="G45" i="10"/>
  <c r="H45" i="10" s="1"/>
  <c r="AX11" i="8" s="1"/>
  <c r="M44" i="10"/>
  <c r="O44" i="10" s="1"/>
  <c r="P44" i="10" s="1"/>
  <c r="AY12" i="8" s="1"/>
  <c r="G44" i="10"/>
  <c r="H44" i="10" s="1"/>
  <c r="AY11" i="8" s="1"/>
  <c r="M43" i="10"/>
  <c r="O43" i="10" s="1"/>
  <c r="P43" i="10" s="1"/>
  <c r="AZ12" i="8" s="1"/>
  <c r="G43" i="10"/>
  <c r="H43" i="10" s="1"/>
  <c r="AZ11" i="8" s="1"/>
  <c r="M42" i="10"/>
  <c r="O42" i="10" s="1"/>
  <c r="P42" i="10" s="1"/>
  <c r="BA12" i="8" s="1"/>
  <c r="G42" i="10"/>
  <c r="H42" i="10" s="1"/>
  <c r="BA11" i="8" s="1"/>
  <c r="M41" i="10"/>
  <c r="O41" i="10" s="1"/>
  <c r="P41" i="10" s="1"/>
  <c r="BB12" i="8" s="1"/>
  <c r="G41" i="10"/>
  <c r="H41" i="10" s="1"/>
  <c r="BB11" i="8" s="1"/>
  <c r="M40" i="10"/>
  <c r="O40" i="10" s="1"/>
  <c r="P40" i="10" s="1"/>
  <c r="BC12" i="8" s="1"/>
  <c r="G40" i="10"/>
  <c r="H40" i="10" s="1"/>
  <c r="BC11" i="8" s="1"/>
  <c r="M39" i="10"/>
  <c r="O39" i="10" s="1"/>
  <c r="P39" i="10" s="1"/>
  <c r="BD12" i="8" s="1"/>
  <c r="G39" i="10"/>
  <c r="H39" i="10" s="1"/>
  <c r="BD11" i="8" s="1"/>
  <c r="M38" i="10"/>
  <c r="O38" i="10" s="1"/>
  <c r="P38" i="10" s="1"/>
  <c r="BE12" i="8" s="1"/>
  <c r="G38" i="10"/>
  <c r="H38" i="10" s="1"/>
  <c r="BE11" i="8" s="1"/>
  <c r="M37" i="10"/>
  <c r="O37" i="10" s="1"/>
  <c r="P37" i="10" s="1"/>
  <c r="BF12" i="8" s="1"/>
  <c r="G37" i="10"/>
  <c r="H37" i="10" s="1"/>
  <c r="BF11" i="8" s="1"/>
  <c r="M36" i="10"/>
  <c r="O36" i="10" s="1"/>
  <c r="P36" i="10" s="1"/>
  <c r="BG12" i="8" s="1"/>
  <c r="G36" i="10"/>
  <c r="H36" i="10" s="1"/>
  <c r="BG11" i="8" s="1"/>
  <c r="M35" i="10"/>
  <c r="O35" i="10" s="1"/>
  <c r="P35" i="10" s="1"/>
  <c r="BH12" i="8" s="1"/>
  <c r="G35" i="10"/>
  <c r="H35" i="10" s="1"/>
  <c r="BH11" i="8" s="1"/>
  <c r="M34" i="10"/>
  <c r="O34" i="10" s="1"/>
  <c r="P34" i="10" s="1"/>
  <c r="BI12" i="8" s="1"/>
  <c r="G34" i="10"/>
  <c r="H34" i="10" s="1"/>
  <c r="BI11" i="8" s="1"/>
  <c r="M33" i="10"/>
  <c r="O33" i="10" s="1"/>
  <c r="P33" i="10" s="1"/>
  <c r="BJ12" i="8" s="1"/>
  <c r="G33" i="10"/>
  <c r="H33" i="10" s="1"/>
  <c r="BJ11" i="8" s="1"/>
  <c r="M32" i="10"/>
  <c r="O32" i="10" s="1"/>
  <c r="P32" i="10" s="1"/>
  <c r="BK12" i="8" s="1"/>
  <c r="G32" i="10"/>
  <c r="H32" i="10" s="1"/>
  <c r="BK11" i="8" s="1"/>
  <c r="M31" i="10"/>
  <c r="O31" i="10" s="1"/>
  <c r="P31" i="10" s="1"/>
  <c r="BL12" i="8" s="1"/>
  <c r="G31" i="10"/>
  <c r="H31" i="10" s="1"/>
  <c r="BL11" i="8" s="1"/>
  <c r="M30" i="10"/>
  <c r="O30" i="10" s="1"/>
  <c r="P30" i="10" s="1"/>
  <c r="BM12" i="8" s="1"/>
  <c r="G30" i="10"/>
  <c r="H30" i="10" s="1"/>
  <c r="BM11" i="8" s="1"/>
  <c r="M29" i="10"/>
  <c r="O29" i="10" s="1"/>
  <c r="P29" i="10" s="1"/>
  <c r="BN12" i="8" s="1"/>
  <c r="G29" i="10"/>
  <c r="H29" i="10" s="1"/>
  <c r="BN11" i="8" s="1"/>
  <c r="M28" i="10"/>
  <c r="O28" i="10" s="1"/>
  <c r="P28" i="10" s="1"/>
  <c r="BO12" i="8" s="1"/>
  <c r="G28" i="10"/>
  <c r="H28" i="10" s="1"/>
  <c r="BO11" i="8" s="1"/>
  <c r="M27" i="10"/>
  <c r="O27" i="10" s="1"/>
  <c r="P27" i="10" s="1"/>
  <c r="BP12" i="8" s="1"/>
  <c r="G27" i="10"/>
  <c r="H27" i="10" s="1"/>
  <c r="BP11" i="8" s="1"/>
  <c r="M26" i="10"/>
  <c r="O26" i="10" s="1"/>
  <c r="P26" i="10" s="1"/>
  <c r="BQ12" i="8" s="1"/>
  <c r="G26" i="10"/>
  <c r="H26" i="10" s="1"/>
  <c r="BQ11" i="8" s="1"/>
  <c r="M25" i="10"/>
  <c r="O25" i="10" s="1"/>
  <c r="P25" i="10" s="1"/>
  <c r="BR12" i="8" s="1"/>
  <c r="G25" i="10"/>
  <c r="H25" i="10" s="1"/>
  <c r="BR11" i="8" s="1"/>
  <c r="M24" i="10"/>
  <c r="O24" i="10" s="1"/>
  <c r="P24" i="10" s="1"/>
  <c r="BS12" i="8" s="1"/>
  <c r="G24" i="10"/>
  <c r="H24" i="10" s="1"/>
  <c r="BS11" i="8" s="1"/>
  <c r="M23" i="10"/>
  <c r="O23" i="10" s="1"/>
  <c r="P23" i="10" s="1"/>
  <c r="BT12" i="8" s="1"/>
  <c r="G23" i="10"/>
  <c r="H23" i="10" s="1"/>
  <c r="BT11" i="8" s="1"/>
  <c r="M22" i="10"/>
  <c r="O22" i="10" s="1"/>
  <c r="P22" i="10" s="1"/>
  <c r="BU12" i="8" s="1"/>
  <c r="G22" i="10"/>
  <c r="H22" i="10" s="1"/>
  <c r="BU11" i="8" s="1"/>
  <c r="M21" i="10"/>
  <c r="O21" i="10" s="1"/>
  <c r="P21" i="10" s="1"/>
  <c r="BV12" i="8" s="1"/>
  <c r="G21" i="10"/>
  <c r="H21" i="10" s="1"/>
  <c r="BV11" i="8" s="1"/>
  <c r="M20" i="10"/>
  <c r="O20" i="10" s="1"/>
  <c r="P20" i="10" s="1"/>
  <c r="BW12" i="8" s="1"/>
  <c r="G20" i="10"/>
  <c r="H20" i="10" s="1"/>
  <c r="BW11" i="8" s="1"/>
  <c r="AT59" i="9"/>
  <c r="AU59" i="9" s="1"/>
  <c r="AC59" i="9"/>
  <c r="Z40" i="9"/>
  <c r="AD26" i="9"/>
  <c r="AE26" i="9" s="1"/>
  <c r="BU98" i="8" l="1"/>
  <c r="AI26" i="8"/>
  <c r="BI87" i="8"/>
  <c r="BI65" i="8"/>
  <c r="BI48" i="8"/>
  <c r="BI46" i="8"/>
  <c r="BI47" i="8"/>
  <c r="BA74" i="8"/>
  <c r="BA70" i="8"/>
  <c r="BA73" i="8"/>
  <c r="BA68" i="8"/>
  <c r="BA75" i="8"/>
  <c r="BA72" i="8"/>
  <c r="BA66" i="8"/>
  <c r="AS74" i="8"/>
  <c r="AS75" i="8"/>
  <c r="AS72" i="8"/>
  <c r="AS68" i="8"/>
  <c r="AS73" i="8"/>
  <c r="AS66" i="8"/>
  <c r="AS70" i="8"/>
  <c r="AK74" i="8"/>
  <c r="AK75" i="8"/>
  <c r="AK70" i="8"/>
  <c r="AK72" i="8"/>
  <c r="AK68" i="8"/>
  <c r="AK73" i="8"/>
  <c r="AK66" i="8"/>
  <c r="AC74" i="8"/>
  <c r="AC72" i="8"/>
  <c r="AC73" i="8"/>
  <c r="AC68" i="8"/>
  <c r="AC75" i="8"/>
  <c r="AC66" i="8"/>
  <c r="AC70" i="8"/>
  <c r="P69" i="8"/>
  <c r="P71" i="8"/>
  <c r="P67" i="8"/>
  <c r="BY71" i="8"/>
  <c r="BY69" i="8"/>
  <c r="BY67" i="8"/>
  <c r="BH71" i="8"/>
  <c r="BH69" i="8"/>
  <c r="BH67" i="8"/>
  <c r="BM13" i="8"/>
  <c r="U69" i="8"/>
  <c r="U71" i="8"/>
  <c r="U67" i="8"/>
  <c r="BH87" i="8"/>
  <c r="BH65" i="8"/>
  <c r="BH48" i="8"/>
  <c r="BH46" i="8"/>
  <c r="BH47" i="8"/>
  <c r="AZ87" i="8"/>
  <c r="AZ65" i="8"/>
  <c r="AZ47" i="8"/>
  <c r="AZ48" i="8"/>
  <c r="AZ46" i="8"/>
  <c r="AR87" i="8"/>
  <c r="AR65" i="8"/>
  <c r="AR48" i="8"/>
  <c r="AR46" i="8"/>
  <c r="AR47" i="8"/>
  <c r="AJ87" i="8"/>
  <c r="AJ65" i="8"/>
  <c r="AJ47" i="8"/>
  <c r="AJ48" i="8"/>
  <c r="AJ46" i="8"/>
  <c r="R69" i="8"/>
  <c r="R71" i="8"/>
  <c r="R67" i="8"/>
  <c r="BZ71" i="8"/>
  <c r="BZ69" i="8"/>
  <c r="BZ67" i="8"/>
  <c r="AC69" i="8"/>
  <c r="AC71" i="8"/>
  <c r="AC67" i="8"/>
  <c r="V69" i="8"/>
  <c r="V71" i="8"/>
  <c r="V67" i="8"/>
  <c r="AK13" i="8"/>
  <c r="AK26" i="8" s="1"/>
  <c r="AK87" i="8"/>
  <c r="AK65" i="8"/>
  <c r="AK47" i="8"/>
  <c r="AK48" i="8"/>
  <c r="AK46" i="8"/>
  <c r="BH75" i="8"/>
  <c r="BH70" i="8"/>
  <c r="BH68" i="8"/>
  <c r="BH72" i="8"/>
  <c r="BH66" i="8"/>
  <c r="BH73" i="8"/>
  <c r="BH74" i="8"/>
  <c r="AZ74" i="8"/>
  <c r="AZ75" i="8"/>
  <c r="AZ66" i="8"/>
  <c r="AZ73" i="8"/>
  <c r="AZ70" i="8"/>
  <c r="AZ68" i="8"/>
  <c r="AZ72" i="8"/>
  <c r="AR75" i="8"/>
  <c r="AR70" i="8"/>
  <c r="AR72" i="8"/>
  <c r="AR68" i="8"/>
  <c r="AR74" i="8"/>
  <c r="AR73" i="8"/>
  <c r="AR66" i="8"/>
  <c r="AJ74" i="8"/>
  <c r="AJ75" i="8"/>
  <c r="AJ66" i="8"/>
  <c r="AJ70" i="8"/>
  <c r="AJ72" i="8"/>
  <c r="AJ68" i="8"/>
  <c r="AJ73" i="8"/>
  <c r="O69" i="8"/>
  <c r="O71" i="8"/>
  <c r="O67" i="8"/>
  <c r="BC13" i="8"/>
  <c r="AS13" i="8"/>
  <c r="AS98" i="8" s="1"/>
  <c r="CA71" i="8"/>
  <c r="CA69" i="8"/>
  <c r="CA67" i="8"/>
  <c r="BA69" i="8"/>
  <c r="BA67" i="8"/>
  <c r="BA71" i="8"/>
  <c r="BQ74" i="8"/>
  <c r="BQ70" i="8"/>
  <c r="BQ73" i="8"/>
  <c r="BQ75" i="8"/>
  <c r="BQ68" i="8"/>
  <c r="BQ72" i="8"/>
  <c r="BQ66" i="8"/>
  <c r="BG87" i="8"/>
  <c r="BG65" i="8"/>
  <c r="BG48" i="8"/>
  <c r="BG46" i="8"/>
  <c r="BG47" i="8"/>
  <c r="AY87" i="8"/>
  <c r="AY65" i="8"/>
  <c r="AY47" i="8"/>
  <c r="AY48" i="8"/>
  <c r="AY46" i="8"/>
  <c r="AQ87" i="8"/>
  <c r="AQ65" i="8"/>
  <c r="AQ48" i="8"/>
  <c r="AQ46" i="8"/>
  <c r="AQ47" i="8"/>
  <c r="AI87" i="8"/>
  <c r="AI65" i="8"/>
  <c r="AI47" i="8"/>
  <c r="AI48" i="8"/>
  <c r="AI46" i="8"/>
  <c r="N69" i="8"/>
  <c r="N71" i="8"/>
  <c r="N67" i="8"/>
  <c r="BD67" i="8"/>
  <c r="BD71" i="8"/>
  <c r="BD69" i="8"/>
  <c r="BI71" i="8"/>
  <c r="BI69" i="8"/>
  <c r="BI67" i="8"/>
  <c r="AH71" i="8"/>
  <c r="AH69" i="8"/>
  <c r="AH67" i="8"/>
  <c r="BO71" i="8"/>
  <c r="BO69" i="8"/>
  <c r="BO67" i="8"/>
  <c r="BQ87" i="8"/>
  <c r="BQ65" i="8"/>
  <c r="BQ47" i="8"/>
  <c r="BQ48" i="8"/>
  <c r="BQ46" i="8"/>
  <c r="BP87" i="8"/>
  <c r="BP65" i="8"/>
  <c r="BP47" i="8"/>
  <c r="BP48" i="8"/>
  <c r="BP46" i="8"/>
  <c r="BO75" i="8"/>
  <c r="BO72" i="8"/>
  <c r="BO66" i="8"/>
  <c r="BO73" i="8"/>
  <c r="BO74" i="8"/>
  <c r="BO70" i="8"/>
  <c r="BO68" i="8"/>
  <c r="BG75" i="8"/>
  <c r="BG70" i="8"/>
  <c r="BG68" i="8"/>
  <c r="BG72" i="8"/>
  <c r="BG66" i="8"/>
  <c r="BG73" i="8"/>
  <c r="BG74" i="8"/>
  <c r="AY75" i="8"/>
  <c r="AY74" i="8"/>
  <c r="AY66" i="8"/>
  <c r="AY73" i="8"/>
  <c r="AY70" i="8"/>
  <c r="AY68" i="8"/>
  <c r="AY72" i="8"/>
  <c r="AQ75" i="8"/>
  <c r="AQ70" i="8"/>
  <c r="AQ72" i="8"/>
  <c r="AQ68" i="8"/>
  <c r="AQ74" i="8"/>
  <c r="AQ73" i="8"/>
  <c r="AQ66" i="8"/>
  <c r="AI75" i="8"/>
  <c r="AI66" i="8"/>
  <c r="AI70" i="8"/>
  <c r="AI74" i="8"/>
  <c r="AI72" i="8"/>
  <c r="AI68" i="8"/>
  <c r="AI73" i="8"/>
  <c r="BB13" i="8"/>
  <c r="X13" i="8"/>
  <c r="AX13" i="8"/>
  <c r="BP69" i="8"/>
  <c r="BP67" i="8"/>
  <c r="BP71" i="8"/>
  <c r="BI70" i="8"/>
  <c r="BI74" i="8"/>
  <c r="BI68" i="8"/>
  <c r="BI72" i="8"/>
  <c r="BI66" i="8"/>
  <c r="BI75" i="8"/>
  <c r="BI73" i="8"/>
  <c r="BV87" i="8"/>
  <c r="BV65" i="8"/>
  <c r="BV48" i="8"/>
  <c r="BV46" i="8"/>
  <c r="BV47" i="8"/>
  <c r="BN87" i="8"/>
  <c r="BN65" i="8"/>
  <c r="BN47" i="8"/>
  <c r="BN48" i="8"/>
  <c r="BN46" i="8"/>
  <c r="BF65" i="8"/>
  <c r="BF87" i="8"/>
  <c r="BF48" i="8"/>
  <c r="BF46" i="8"/>
  <c r="BF47" i="8"/>
  <c r="AX87" i="8"/>
  <c r="AX65" i="8"/>
  <c r="AX47" i="8"/>
  <c r="AX48" i="8"/>
  <c r="AX46" i="8"/>
  <c r="AP65" i="8"/>
  <c r="AP87" i="8"/>
  <c r="AP48" i="8"/>
  <c r="AP46" i="8"/>
  <c r="AP47" i="8"/>
  <c r="AH87" i="8"/>
  <c r="AH65" i="8"/>
  <c r="AH47" i="8"/>
  <c r="AH48" i="8"/>
  <c r="AH46" i="8"/>
  <c r="BE67" i="8"/>
  <c r="BE71" i="8"/>
  <c r="BE69" i="8"/>
  <c r="BJ13" i="8"/>
  <c r="BJ98" i="8" s="1"/>
  <c r="I67" i="8"/>
  <c r="I71" i="8"/>
  <c r="I69" i="8"/>
  <c r="BQ13" i="8"/>
  <c r="BX71" i="8"/>
  <c r="BX69" i="8"/>
  <c r="BX67" i="8"/>
  <c r="BO87" i="8"/>
  <c r="BO65" i="8"/>
  <c r="BO47" i="8"/>
  <c r="BO48" i="8"/>
  <c r="BO46" i="8"/>
  <c r="BF74" i="8"/>
  <c r="BF75" i="8"/>
  <c r="BF70" i="8"/>
  <c r="BF68" i="8"/>
  <c r="BF72" i="8"/>
  <c r="BF66" i="8"/>
  <c r="BF73" i="8"/>
  <c r="AX74" i="8"/>
  <c r="AX66" i="8"/>
  <c r="AX73" i="8"/>
  <c r="AX70" i="8"/>
  <c r="AX75" i="8"/>
  <c r="AX72" i="8"/>
  <c r="AX68" i="8"/>
  <c r="AP74" i="8"/>
  <c r="AP75" i="8"/>
  <c r="AP70" i="8"/>
  <c r="AP72" i="8"/>
  <c r="AP68" i="8"/>
  <c r="AP73" i="8"/>
  <c r="AP66" i="8"/>
  <c r="AH74" i="8"/>
  <c r="AH73" i="8"/>
  <c r="AH66" i="8"/>
  <c r="AH75" i="8"/>
  <c r="AH70" i="8"/>
  <c r="AH72" i="8"/>
  <c r="AH68" i="8"/>
  <c r="AM67" i="8"/>
  <c r="AM71" i="8"/>
  <c r="AM69" i="8"/>
  <c r="AL69" i="8"/>
  <c r="AL67" i="8"/>
  <c r="AL71" i="8"/>
  <c r="AD69" i="8"/>
  <c r="AD71" i="8"/>
  <c r="AD67" i="8"/>
  <c r="BR69" i="8"/>
  <c r="BR67" i="8"/>
  <c r="BR71" i="8"/>
  <c r="L69" i="8"/>
  <c r="L71" i="8"/>
  <c r="L67" i="8"/>
  <c r="BU87" i="8"/>
  <c r="BU65" i="8"/>
  <c r="BU48" i="8"/>
  <c r="BU46" i="8"/>
  <c r="BU47" i="8"/>
  <c r="BE87" i="8"/>
  <c r="BE65" i="8"/>
  <c r="BE48" i="8"/>
  <c r="BE46" i="8"/>
  <c r="BE47" i="8"/>
  <c r="AW87" i="8"/>
  <c r="AW65" i="8"/>
  <c r="AW47" i="8"/>
  <c r="AW48" i="8"/>
  <c r="AW46" i="8"/>
  <c r="AO87" i="8"/>
  <c r="AO65" i="8"/>
  <c r="AO48" i="8"/>
  <c r="AO46" i="8"/>
  <c r="AO47" i="8"/>
  <c r="AG87" i="8"/>
  <c r="AG65" i="8"/>
  <c r="AG46" i="8"/>
  <c r="AG47" i="8"/>
  <c r="AG48" i="8"/>
  <c r="AC98" i="8"/>
  <c r="AP13" i="8"/>
  <c r="AU13" i="8"/>
  <c r="AU98" i="8" s="1"/>
  <c r="S71" i="8"/>
  <c r="S69" i="8"/>
  <c r="S67" i="8"/>
  <c r="BS67" i="8"/>
  <c r="BS71" i="8"/>
  <c r="BS69" i="8"/>
  <c r="BU74" i="8"/>
  <c r="BU72" i="8"/>
  <c r="BU73" i="8"/>
  <c r="BU75" i="8"/>
  <c r="BU70" i="8"/>
  <c r="BU68" i="8"/>
  <c r="BU66" i="8"/>
  <c r="BE74" i="8"/>
  <c r="BE72" i="8"/>
  <c r="BE70" i="8"/>
  <c r="BE68" i="8"/>
  <c r="BE75" i="8"/>
  <c r="BE66" i="8"/>
  <c r="BE73" i="8"/>
  <c r="AW74" i="8"/>
  <c r="AW72" i="8"/>
  <c r="AW66" i="8"/>
  <c r="AW73" i="8"/>
  <c r="AW70" i="8"/>
  <c r="AW75" i="8"/>
  <c r="AW68" i="8"/>
  <c r="AO74" i="8"/>
  <c r="AO72" i="8"/>
  <c r="AO75" i="8"/>
  <c r="AO70" i="8"/>
  <c r="AO68" i="8"/>
  <c r="AO73" i="8"/>
  <c r="AO66" i="8"/>
  <c r="AG74" i="8"/>
  <c r="AG72" i="8"/>
  <c r="AG73" i="8"/>
  <c r="AG66" i="8"/>
  <c r="AG75" i="8"/>
  <c r="AG70" i="8"/>
  <c r="AG68" i="8"/>
  <c r="BF67" i="8"/>
  <c r="BF71" i="8"/>
  <c r="BF69" i="8"/>
  <c r="BK13" i="8"/>
  <c r="AI71" i="8"/>
  <c r="AI69" i="8"/>
  <c r="AI67" i="8"/>
  <c r="BT67" i="8"/>
  <c r="BT71" i="8"/>
  <c r="BT69" i="8"/>
  <c r="AS87" i="8"/>
  <c r="AS65" i="8"/>
  <c r="AS48" i="8"/>
  <c r="AS46" i="8"/>
  <c r="AS47" i="8"/>
  <c r="BP73" i="8"/>
  <c r="BP74" i="8"/>
  <c r="BP75" i="8"/>
  <c r="BP72" i="8"/>
  <c r="BP66" i="8"/>
  <c r="BP70" i="8"/>
  <c r="BP68" i="8"/>
  <c r="BM87" i="8"/>
  <c r="BM65" i="8"/>
  <c r="BM46" i="8"/>
  <c r="BM47" i="8"/>
  <c r="BM48" i="8"/>
  <c r="BT87" i="8"/>
  <c r="BT65" i="8"/>
  <c r="BT48" i="8"/>
  <c r="BT46" i="8"/>
  <c r="BT47" i="8"/>
  <c r="BL87" i="8"/>
  <c r="BL47" i="8"/>
  <c r="BL65" i="8"/>
  <c r="BL48" i="8"/>
  <c r="BL46" i="8"/>
  <c r="BD87" i="8"/>
  <c r="BD65" i="8"/>
  <c r="BD48" i="8"/>
  <c r="BD46" i="8"/>
  <c r="BD47" i="8"/>
  <c r="AV87" i="8"/>
  <c r="AV46" i="8"/>
  <c r="AV47" i="8"/>
  <c r="AV65" i="8"/>
  <c r="AV48" i="8"/>
  <c r="AN87" i="8"/>
  <c r="AN65" i="8"/>
  <c r="AN48" i="8"/>
  <c r="AN46" i="8"/>
  <c r="AN47" i="8"/>
  <c r="AF87" i="8"/>
  <c r="AF46" i="8"/>
  <c r="AF47" i="8"/>
  <c r="AF65" i="8"/>
  <c r="AF48" i="8"/>
  <c r="AH26" i="8"/>
  <c r="AN13" i="8"/>
  <c r="AF69" i="8"/>
  <c r="AF71" i="8"/>
  <c r="AF67" i="8"/>
  <c r="AY13" i="8"/>
  <c r="BU67" i="8"/>
  <c r="BU71" i="8"/>
  <c r="BU69" i="8"/>
  <c r="Y13" i="8"/>
  <c r="BV74" i="8"/>
  <c r="BV75" i="8"/>
  <c r="BV73" i="8"/>
  <c r="BV70" i="8"/>
  <c r="BV68" i="8"/>
  <c r="BV66" i="8"/>
  <c r="BV72" i="8"/>
  <c r="BL75" i="8"/>
  <c r="BL68" i="8"/>
  <c r="BL72" i="8"/>
  <c r="BL66" i="8"/>
  <c r="BL73" i="8"/>
  <c r="BL74" i="8"/>
  <c r="BL70" i="8"/>
  <c r="BD72" i="8"/>
  <c r="BD75" i="8"/>
  <c r="BD70" i="8"/>
  <c r="BD68" i="8"/>
  <c r="BD66" i="8"/>
  <c r="BD73" i="8"/>
  <c r="BD74" i="8"/>
  <c r="AV75" i="8"/>
  <c r="AV72" i="8"/>
  <c r="AV68" i="8"/>
  <c r="AV74" i="8"/>
  <c r="AV66" i="8"/>
  <c r="AV73" i="8"/>
  <c r="AV70" i="8"/>
  <c r="AN72" i="8"/>
  <c r="AN75" i="8"/>
  <c r="AN70" i="8"/>
  <c r="AN74" i="8"/>
  <c r="AN68" i="8"/>
  <c r="AN73" i="8"/>
  <c r="AN66" i="8"/>
  <c r="AF75" i="8"/>
  <c r="AF68" i="8"/>
  <c r="AF73" i="8"/>
  <c r="AF66" i="8"/>
  <c r="AF74" i="8"/>
  <c r="AF70" i="8"/>
  <c r="AF72" i="8"/>
  <c r="BH26" i="8"/>
  <c r="AA71" i="8"/>
  <c r="AA69" i="8"/>
  <c r="AA67" i="8"/>
  <c r="AV69" i="8"/>
  <c r="AV67" i="8"/>
  <c r="AV71" i="8"/>
  <c r="Z13" i="8"/>
  <c r="BV67" i="8"/>
  <c r="BV71" i="8"/>
  <c r="BV69" i="8"/>
  <c r="BA87" i="8"/>
  <c r="BA65" i="8"/>
  <c r="BA47" i="8"/>
  <c r="BA48" i="8"/>
  <c r="BA46" i="8"/>
  <c r="BW87" i="8"/>
  <c r="BW65" i="8"/>
  <c r="BW48" i="8"/>
  <c r="BW46" i="8"/>
  <c r="BW47" i="8"/>
  <c r="BM74" i="8"/>
  <c r="BM72" i="8"/>
  <c r="BM66" i="8"/>
  <c r="BM75" i="8"/>
  <c r="BM73" i="8"/>
  <c r="BM70" i="8"/>
  <c r="BM68" i="8"/>
  <c r="BS87" i="8"/>
  <c r="BS65" i="8"/>
  <c r="BS47" i="8"/>
  <c r="BS48" i="8"/>
  <c r="BS46" i="8"/>
  <c r="BK87" i="8"/>
  <c r="BK47" i="8"/>
  <c r="BK65" i="8"/>
  <c r="BK46" i="8"/>
  <c r="BK48" i="8"/>
  <c r="BC87" i="8"/>
  <c r="BC65" i="8"/>
  <c r="BC47" i="8"/>
  <c r="BC48" i="8"/>
  <c r="BC46" i="8"/>
  <c r="AU87" i="8"/>
  <c r="AU46" i="8"/>
  <c r="AU47" i="8"/>
  <c r="AU65" i="8"/>
  <c r="AU48" i="8"/>
  <c r="AM87" i="8"/>
  <c r="AM65" i="8"/>
  <c r="AM48" i="8"/>
  <c r="AM46" i="8"/>
  <c r="AM47" i="8"/>
  <c r="AE87" i="8"/>
  <c r="AE46" i="8"/>
  <c r="AE47" i="8"/>
  <c r="AE65" i="8"/>
  <c r="AE48" i="8"/>
  <c r="BA26" i="8"/>
  <c r="AQ13" i="8"/>
  <c r="AQ26" i="8" s="1"/>
  <c r="BL13" i="8"/>
  <c r="BL98" i="8" s="1"/>
  <c r="AE69" i="8"/>
  <c r="AE71" i="8"/>
  <c r="AE67" i="8"/>
  <c r="BW71" i="8"/>
  <c r="BW69" i="8"/>
  <c r="BW67" i="8"/>
  <c r="AR71" i="8"/>
  <c r="AR69" i="8"/>
  <c r="AR67" i="8"/>
  <c r="BW75" i="8"/>
  <c r="BW74" i="8"/>
  <c r="BW70" i="8"/>
  <c r="BW68" i="8"/>
  <c r="BW66" i="8"/>
  <c r="BW72" i="8"/>
  <c r="BW73" i="8"/>
  <c r="BT72" i="8"/>
  <c r="BT75" i="8"/>
  <c r="BT73" i="8"/>
  <c r="BT74" i="8"/>
  <c r="BT70" i="8"/>
  <c r="BT68" i="8"/>
  <c r="BT66" i="8"/>
  <c r="BK75" i="8"/>
  <c r="BK73" i="8"/>
  <c r="BK68" i="8"/>
  <c r="BK72" i="8"/>
  <c r="BK66" i="8"/>
  <c r="BK74" i="8"/>
  <c r="BK70" i="8"/>
  <c r="BC75" i="8"/>
  <c r="BC73" i="8"/>
  <c r="BC70" i="8"/>
  <c r="BC68" i="8"/>
  <c r="BC72" i="8"/>
  <c r="BC66" i="8"/>
  <c r="BC74" i="8"/>
  <c r="AU75" i="8"/>
  <c r="AU73" i="8"/>
  <c r="AU72" i="8"/>
  <c r="AU68" i="8"/>
  <c r="AU74" i="8"/>
  <c r="AU66" i="8"/>
  <c r="AU70" i="8"/>
  <c r="AM75" i="8"/>
  <c r="AM73" i="8"/>
  <c r="AM70" i="8"/>
  <c r="AM72" i="8"/>
  <c r="AM74" i="8"/>
  <c r="AM68" i="8"/>
  <c r="AM66" i="8"/>
  <c r="AE75" i="8"/>
  <c r="AE73" i="8"/>
  <c r="AE68" i="8"/>
  <c r="AE66" i="8"/>
  <c r="AE74" i="8"/>
  <c r="AE70" i="8"/>
  <c r="AE72" i="8"/>
  <c r="BG71" i="8"/>
  <c r="BG69" i="8"/>
  <c r="BG67" i="8"/>
  <c r="W13" i="8"/>
  <c r="W26" i="8" s="1"/>
  <c r="T13" i="8"/>
  <c r="T26" i="8" s="1"/>
  <c r="AC87" i="8"/>
  <c r="AC65" i="8"/>
  <c r="AC48" i="8"/>
  <c r="AC46" i="8"/>
  <c r="AC47" i="8"/>
  <c r="BN74" i="8"/>
  <c r="BN72" i="8"/>
  <c r="BN66" i="8"/>
  <c r="BN75" i="8"/>
  <c r="BN73" i="8"/>
  <c r="BN70" i="8"/>
  <c r="BN68" i="8"/>
  <c r="BS75" i="8"/>
  <c r="BS73" i="8"/>
  <c r="BS74" i="8"/>
  <c r="BS70" i="8"/>
  <c r="BS68" i="8"/>
  <c r="BS72" i="8"/>
  <c r="BS66" i="8"/>
  <c r="BR87" i="8"/>
  <c r="BR65" i="8"/>
  <c r="BR48" i="8"/>
  <c r="BR46" i="8"/>
  <c r="BR47" i="8"/>
  <c r="BJ87" i="8"/>
  <c r="BJ65" i="8"/>
  <c r="BJ46" i="8"/>
  <c r="BJ47" i="8"/>
  <c r="BJ48" i="8"/>
  <c r="BB87" i="8"/>
  <c r="BB65" i="8"/>
  <c r="BB47" i="8"/>
  <c r="BB48" i="8"/>
  <c r="BB46" i="8"/>
  <c r="AT87" i="8"/>
  <c r="AT65" i="8"/>
  <c r="AT47" i="8"/>
  <c r="AT48" i="8"/>
  <c r="AT46" i="8"/>
  <c r="AL87" i="8"/>
  <c r="AL65" i="8"/>
  <c r="AL48" i="8"/>
  <c r="AL46" i="8"/>
  <c r="AL47" i="8"/>
  <c r="AD87" i="8"/>
  <c r="AD65" i="8"/>
  <c r="AD46" i="8"/>
  <c r="AD47" i="8"/>
  <c r="AD48" i="8"/>
  <c r="BS98" i="8"/>
  <c r="BT26" i="8"/>
  <c r="AO13" i="8"/>
  <c r="AO26" i="8" s="1"/>
  <c r="AT13" i="8"/>
  <c r="AT98" i="8" s="1"/>
  <c r="AJ69" i="8"/>
  <c r="AJ67" i="8"/>
  <c r="AJ71" i="8"/>
  <c r="AW69" i="8"/>
  <c r="AW67" i="8"/>
  <c r="AW71" i="8"/>
  <c r="BR73" i="8"/>
  <c r="BR75" i="8"/>
  <c r="BR74" i="8"/>
  <c r="BR70" i="8"/>
  <c r="BR68" i="8"/>
  <c r="BR72" i="8"/>
  <c r="BR66" i="8"/>
  <c r="BJ73" i="8"/>
  <c r="BJ70" i="8"/>
  <c r="BJ68" i="8"/>
  <c r="BJ72" i="8"/>
  <c r="BJ66" i="8"/>
  <c r="BJ75" i="8"/>
  <c r="BJ74" i="8"/>
  <c r="BB74" i="8"/>
  <c r="BB70" i="8"/>
  <c r="BB68" i="8"/>
  <c r="BB75" i="8"/>
  <c r="BB72" i="8"/>
  <c r="BB66" i="8"/>
  <c r="BB73" i="8"/>
  <c r="AT73" i="8"/>
  <c r="AT72" i="8"/>
  <c r="AT68" i="8"/>
  <c r="AT74" i="8"/>
  <c r="AT66" i="8"/>
  <c r="AT75" i="8"/>
  <c r="AT70" i="8"/>
  <c r="AL75" i="8"/>
  <c r="AL70" i="8"/>
  <c r="AL72" i="8"/>
  <c r="AL74" i="8"/>
  <c r="AL68" i="8"/>
  <c r="AL73" i="8"/>
  <c r="AL66" i="8"/>
  <c r="AD73" i="8"/>
  <c r="AD68" i="8"/>
  <c r="AD75" i="8"/>
  <c r="AD66" i="8"/>
  <c r="AD74" i="8"/>
  <c r="AD70" i="8"/>
  <c r="AD72" i="8"/>
  <c r="K71" i="8"/>
  <c r="K69" i="8"/>
  <c r="K67" i="8"/>
  <c r="AB69" i="8"/>
  <c r="AB71" i="8"/>
  <c r="AB67" i="8"/>
  <c r="AG69" i="8"/>
  <c r="AG71" i="8"/>
  <c r="AG67" i="8"/>
  <c r="AZ69" i="8"/>
  <c r="AZ67" i="8"/>
  <c r="AZ71" i="8"/>
  <c r="BB98" i="8"/>
  <c r="BI98" i="8"/>
  <c r="BI26" i="8"/>
  <c r="AG26" i="8"/>
  <c r="AF85" i="10"/>
  <c r="J13" i="8" s="1"/>
  <c r="AG98" i="8"/>
  <c r="AF82" i="10"/>
  <c r="M13" i="8" s="1"/>
  <c r="AF78" i="10"/>
  <c r="BG26" i="8"/>
  <c r="BE26" i="8"/>
  <c r="BE98" i="8"/>
  <c r="N98" i="8"/>
  <c r="AU26" i="8"/>
  <c r="AN26" i="8"/>
  <c r="AF26" i="8"/>
  <c r="BO26" i="8"/>
  <c r="AP26" i="8"/>
  <c r="BF26" i="8"/>
  <c r="BJ26" i="8"/>
  <c r="BX26" i="8"/>
  <c r="BX98" i="8"/>
  <c r="BX39" i="8"/>
  <c r="AR98" i="8"/>
  <c r="AR26" i="8"/>
  <c r="AV26" i="8"/>
  <c r="AD26" i="8"/>
  <c r="BY39" i="8"/>
  <c r="BY26" i="8"/>
  <c r="BY98" i="8"/>
  <c r="BZ98" i="8"/>
  <c r="BZ26" i="8"/>
  <c r="BZ39" i="8"/>
  <c r="BD98" i="8"/>
  <c r="BD26" i="8"/>
  <c r="AW98" i="8"/>
  <c r="AW26" i="8"/>
  <c r="AM26" i="8"/>
  <c r="AM98" i="8"/>
  <c r="BM26" i="8"/>
  <c r="AJ26" i="8"/>
  <c r="AJ98" i="8"/>
  <c r="AZ98" i="8"/>
  <c r="AZ26" i="8"/>
  <c r="BF98" i="8"/>
  <c r="AL98" i="8"/>
  <c r="AL26" i="8"/>
  <c r="CA39" i="8"/>
  <c r="CA26" i="8"/>
  <c r="CA98" i="8"/>
  <c r="AC26" i="8"/>
  <c r="BC26" i="8"/>
  <c r="AJ15" i="7"/>
  <c r="BQ13" i="7"/>
  <c r="Y26" i="8"/>
  <c r="Z26" i="8"/>
  <c r="I26" i="8"/>
  <c r="U98" i="8"/>
  <c r="L98" i="8"/>
  <c r="X98" i="8"/>
  <c r="AB98" i="8"/>
  <c r="R98" i="8"/>
  <c r="S98" i="8"/>
  <c r="V98" i="8"/>
  <c r="I98" i="8"/>
  <c r="AA98" i="8"/>
  <c r="K98" i="8"/>
  <c r="O98" i="8"/>
  <c r="V26" i="8"/>
  <c r="AA26" i="8"/>
  <c r="AB26" i="8"/>
  <c r="S26" i="8"/>
  <c r="P98" i="8"/>
  <c r="AL97" i="8"/>
  <c r="AS97" i="8"/>
  <c r="AC97" i="8"/>
  <c r="AK97" i="8"/>
  <c r="AJ97" i="8"/>
  <c r="AT97" i="8"/>
  <c r="AR97" i="8"/>
  <c r="AQ97" i="8"/>
  <c r="BB97" i="8"/>
  <c r="AY97" i="8"/>
  <c r="AI97" i="8"/>
  <c r="BQ97" i="8"/>
  <c r="BF97" i="8"/>
  <c r="AX97" i="8"/>
  <c r="AH97" i="8"/>
  <c r="BW97" i="8"/>
  <c r="AP97" i="8"/>
  <c r="BJ97" i="8"/>
  <c r="BO97" i="8"/>
  <c r="AW97" i="8"/>
  <c r="AG97" i="8"/>
  <c r="BH97" i="8"/>
  <c r="BM97" i="8"/>
  <c r="AO97" i="8"/>
  <c r="BA97" i="8"/>
  <c r="BN97" i="8"/>
  <c r="AV97" i="8"/>
  <c r="AF97" i="8"/>
  <c r="BU97" i="8"/>
  <c r="BL97" i="8"/>
  <c r="AN97" i="8"/>
  <c r="BI97" i="8"/>
  <c r="BG97" i="8"/>
  <c r="BE97" i="8"/>
  <c r="BS97" i="8"/>
  <c r="BC97" i="8"/>
  <c r="AM97" i="8"/>
  <c r="BP97" i="8"/>
  <c r="BV97" i="8"/>
  <c r="BT97" i="8"/>
  <c r="BD97" i="8"/>
  <c r="BK97" i="8"/>
  <c r="AU97" i="8"/>
  <c r="AE97" i="8"/>
  <c r="BQ96" i="8"/>
  <c r="AR96" i="8"/>
  <c r="AJ96" i="8"/>
  <c r="AZ96" i="8"/>
  <c r="AY96" i="8"/>
  <c r="AI96" i="8"/>
  <c r="AS96" i="8"/>
  <c r="BV96" i="8"/>
  <c r="BF96" i="8"/>
  <c r="AX96" i="8"/>
  <c r="AH96" i="8"/>
  <c r="BP96" i="8"/>
  <c r="BN96" i="8"/>
  <c r="AP96" i="8"/>
  <c r="BW96" i="8"/>
  <c r="AW96" i="8"/>
  <c r="AG96" i="8"/>
  <c r="BA96" i="8"/>
  <c r="BE96" i="8"/>
  <c r="AO96" i="8"/>
  <c r="BI96" i="8"/>
  <c r="BU96" i="8"/>
  <c r="BD96" i="8"/>
  <c r="AV96" i="8"/>
  <c r="AF96" i="8"/>
  <c r="BO96" i="8"/>
  <c r="BL96" i="8"/>
  <c r="AN96" i="8"/>
  <c r="BM96" i="8"/>
  <c r="BK96" i="8"/>
  <c r="AU96" i="8"/>
  <c r="AE96" i="8"/>
  <c r="BH96" i="8"/>
  <c r="BS96" i="8"/>
  <c r="AM96" i="8"/>
  <c r="BT96" i="8"/>
  <c r="BR96" i="8"/>
  <c r="BJ96" i="8"/>
  <c r="BB96" i="8"/>
  <c r="AT96" i="8"/>
  <c r="AL96" i="8"/>
  <c r="AD96" i="8"/>
  <c r="AD21" i="9"/>
  <c r="AE21" i="9" s="1"/>
  <c r="K26" i="8"/>
  <c r="L26" i="8"/>
  <c r="N26" i="8"/>
  <c r="Q28" i="9"/>
  <c r="R28" i="9" s="1"/>
  <c r="AD30" i="9"/>
  <c r="AE30" i="9" s="1"/>
  <c r="Q32" i="9"/>
  <c r="R32" i="9" s="1"/>
  <c r="AD34" i="9"/>
  <c r="AE34" i="9" s="1"/>
  <c r="Q36" i="9"/>
  <c r="R36" i="9" s="1"/>
  <c r="AD38" i="9"/>
  <c r="AE38" i="9" s="1"/>
  <c r="Q21" i="9"/>
  <c r="R21" i="9" s="1"/>
  <c r="AD23" i="9"/>
  <c r="AE23" i="9" s="1"/>
  <c r="Q25" i="9"/>
  <c r="R25" i="9" s="1"/>
  <c r="AD20" i="9"/>
  <c r="AE20" i="9" s="1"/>
  <c r="Q22" i="9"/>
  <c r="R22" i="9" s="1"/>
  <c r="AD24" i="9"/>
  <c r="AE24" i="9" s="1"/>
  <c r="Q26" i="9"/>
  <c r="R26" i="9" s="1"/>
  <c r="AD27" i="9"/>
  <c r="AE27" i="9" s="1"/>
  <c r="Q29" i="9"/>
  <c r="R29" i="9" s="1"/>
  <c r="AD31" i="9"/>
  <c r="AE31" i="9" s="1"/>
  <c r="Q33" i="9"/>
  <c r="R33" i="9" s="1"/>
  <c r="AD35" i="9"/>
  <c r="AE35" i="9" s="1"/>
  <c r="Q37" i="9"/>
  <c r="R37" i="9" s="1"/>
  <c r="AD39" i="9"/>
  <c r="AE39" i="9" s="1"/>
  <c r="Q20" i="9"/>
  <c r="R20" i="9" s="1"/>
  <c r="AD22" i="9"/>
  <c r="AE22" i="9" s="1"/>
  <c r="Q24" i="9"/>
  <c r="R24" i="9" s="1"/>
  <c r="Q27" i="9"/>
  <c r="R27" i="9" s="1"/>
  <c r="AD29" i="9"/>
  <c r="AE29" i="9" s="1"/>
  <c r="Q31" i="9"/>
  <c r="R31" i="9" s="1"/>
  <c r="AD33" i="9"/>
  <c r="AE33" i="9" s="1"/>
  <c r="Q35" i="9"/>
  <c r="R35" i="9" s="1"/>
  <c r="AD37" i="9"/>
  <c r="AE37" i="9" s="1"/>
  <c r="Q39" i="9"/>
  <c r="R39" i="9" s="1"/>
  <c r="AD40" i="9"/>
  <c r="AE40" i="9" s="1"/>
  <c r="Q23" i="9"/>
  <c r="R23" i="9" s="1"/>
  <c r="AD25" i="9"/>
  <c r="AE25" i="9" s="1"/>
  <c r="AD28" i="9"/>
  <c r="AE28" i="9" s="1"/>
  <c r="Q30" i="9"/>
  <c r="R30" i="9" s="1"/>
  <c r="AD32" i="9"/>
  <c r="AE32" i="9" s="1"/>
  <c r="Q34" i="9"/>
  <c r="R34" i="9" s="1"/>
  <c r="AD36" i="9"/>
  <c r="AE36" i="9" s="1"/>
  <c r="Q38" i="9"/>
  <c r="R38" i="9" s="1"/>
  <c r="AN23" i="9"/>
  <c r="AO23" i="9" s="1"/>
  <c r="AN27" i="9"/>
  <c r="AO27" i="9" s="1"/>
  <c r="AN31" i="9"/>
  <c r="AO31" i="9" s="1"/>
  <c r="AN35" i="9"/>
  <c r="AO35" i="9" s="1"/>
  <c r="AN39" i="9"/>
  <c r="AO39" i="9" s="1"/>
  <c r="AN41" i="9"/>
  <c r="AO41" i="9" s="1"/>
  <c r="AN45" i="9"/>
  <c r="AO45" i="9" s="1"/>
  <c r="AN49" i="9"/>
  <c r="AO49" i="9" s="1"/>
  <c r="AN53" i="9"/>
  <c r="AO53" i="9" s="1"/>
  <c r="AN57" i="9"/>
  <c r="AO57" i="9" s="1"/>
  <c r="AN20" i="9"/>
  <c r="AO20" i="9" s="1"/>
  <c r="AN24" i="9"/>
  <c r="AO24" i="9" s="1"/>
  <c r="AN28" i="9"/>
  <c r="AO28" i="9" s="1"/>
  <c r="AN32" i="9"/>
  <c r="AO32" i="9" s="1"/>
  <c r="AN36" i="9"/>
  <c r="AO36" i="9" s="1"/>
  <c r="Z41" i="9"/>
  <c r="AN42" i="9"/>
  <c r="AO42" i="9" s="1"/>
  <c r="Z45" i="9"/>
  <c r="AN46" i="9"/>
  <c r="AO46" i="9" s="1"/>
  <c r="Z49" i="9"/>
  <c r="AN50" i="9"/>
  <c r="AO50" i="9" s="1"/>
  <c r="Z53" i="9"/>
  <c r="AN54" i="9"/>
  <c r="AO54" i="9" s="1"/>
  <c r="Z57" i="9"/>
  <c r="AN58" i="9"/>
  <c r="AO58" i="9" s="1"/>
  <c r="Z74" i="9"/>
  <c r="Z42" i="9"/>
  <c r="Z46" i="9"/>
  <c r="Z50" i="9"/>
  <c r="Z54" i="9"/>
  <c r="Z58" i="9"/>
  <c r="Z60" i="9"/>
  <c r="Z61" i="9"/>
  <c r="Z62" i="9"/>
  <c r="Z63" i="9"/>
  <c r="Z64" i="9"/>
  <c r="Z65" i="9"/>
  <c r="Z66" i="9"/>
  <c r="Z67" i="9"/>
  <c r="Z73" i="9"/>
  <c r="Z77" i="9"/>
  <c r="G23" i="9"/>
  <c r="H23" i="9" s="1"/>
  <c r="G35" i="9"/>
  <c r="H35" i="9" s="1"/>
  <c r="P43" i="9"/>
  <c r="G45" i="9"/>
  <c r="H45" i="9" s="1"/>
  <c r="P51" i="9"/>
  <c r="Q51" i="9" s="1"/>
  <c r="R51" i="9" s="1"/>
  <c r="P55" i="9"/>
  <c r="Q55" i="9" s="1"/>
  <c r="R55" i="9" s="1"/>
  <c r="G57" i="9"/>
  <c r="H57" i="9" s="1"/>
  <c r="P59" i="9"/>
  <c r="AT60" i="9"/>
  <c r="AU60" i="9" s="1"/>
  <c r="AT61" i="9"/>
  <c r="AU61" i="9" s="1"/>
  <c r="AT62" i="9"/>
  <c r="AU62" i="9" s="1"/>
  <c r="AT63" i="9"/>
  <c r="AU63" i="9" s="1"/>
  <c r="AT64" i="9"/>
  <c r="AU64" i="9" s="1"/>
  <c r="AT65" i="9"/>
  <c r="AU65" i="9" s="1"/>
  <c r="AT66" i="9"/>
  <c r="AU66" i="9" s="1"/>
  <c r="AT67" i="9"/>
  <c r="AU67" i="9" s="1"/>
  <c r="AT69" i="9"/>
  <c r="AU69" i="9" s="1"/>
  <c r="AT71" i="9"/>
  <c r="AU71" i="9" s="1"/>
  <c r="AT76" i="9"/>
  <c r="AU76" i="9" s="1"/>
  <c r="AT86" i="9"/>
  <c r="AU86" i="9" s="1"/>
  <c r="AN21" i="9"/>
  <c r="AO21" i="9" s="1"/>
  <c r="G24" i="9"/>
  <c r="H24" i="9" s="1"/>
  <c r="G28" i="9"/>
  <c r="H28" i="9" s="1"/>
  <c r="AN33" i="9"/>
  <c r="AO33" i="9" s="1"/>
  <c r="AN37" i="9"/>
  <c r="AO37" i="9" s="1"/>
  <c r="G42" i="9"/>
  <c r="H42" i="9" s="1"/>
  <c r="AN43" i="9"/>
  <c r="AO43" i="9" s="1"/>
  <c r="G46" i="9"/>
  <c r="H46" i="9" s="1"/>
  <c r="G27" i="9"/>
  <c r="H27" i="9" s="1"/>
  <c r="G31" i="9"/>
  <c r="H31" i="9" s="1"/>
  <c r="G39" i="9"/>
  <c r="H39" i="9" s="1"/>
  <c r="G41" i="9"/>
  <c r="H41" i="9" s="1"/>
  <c r="P47" i="9"/>
  <c r="Q47" i="9" s="1"/>
  <c r="R47" i="9" s="1"/>
  <c r="G49" i="9"/>
  <c r="H49" i="9" s="1"/>
  <c r="G53" i="9"/>
  <c r="H53" i="9" s="1"/>
  <c r="AT68" i="9"/>
  <c r="AU68" i="9" s="1"/>
  <c r="AT70" i="9"/>
  <c r="AU70" i="9" s="1"/>
  <c r="AT72" i="9"/>
  <c r="AU72" i="9" s="1"/>
  <c r="AC75" i="9"/>
  <c r="AT78" i="9"/>
  <c r="AU78" i="9" s="1"/>
  <c r="AT82" i="9"/>
  <c r="AU82" i="9" s="1"/>
  <c r="G20" i="9"/>
  <c r="H20" i="9" s="1"/>
  <c r="AN25" i="9"/>
  <c r="AO25" i="9" s="1"/>
  <c r="AN29" i="9"/>
  <c r="AO29" i="9" s="1"/>
  <c r="G32" i="9"/>
  <c r="H32" i="9" s="1"/>
  <c r="G36" i="9"/>
  <c r="H36" i="9" s="1"/>
  <c r="G40" i="9"/>
  <c r="H40" i="9" s="1"/>
  <c r="P44" i="9"/>
  <c r="P48" i="9"/>
  <c r="G50" i="9"/>
  <c r="H50" i="9" s="1"/>
  <c r="AN51" i="9"/>
  <c r="AO51" i="9" s="1"/>
  <c r="G54" i="9"/>
  <c r="H54" i="9" s="1"/>
  <c r="AN55" i="9"/>
  <c r="AO55" i="9" s="1"/>
  <c r="G60" i="9"/>
  <c r="H60" i="9" s="1"/>
  <c r="G62" i="9"/>
  <c r="H62" i="9" s="1"/>
  <c r="G64" i="9"/>
  <c r="H64" i="9" s="1"/>
  <c r="G66" i="9"/>
  <c r="H66" i="9" s="1"/>
  <c r="P69" i="9"/>
  <c r="P71" i="9"/>
  <c r="AT79" i="9"/>
  <c r="AU79" i="9" s="1"/>
  <c r="G22" i="9"/>
  <c r="H22" i="9" s="1"/>
  <c r="G26" i="9"/>
  <c r="H26" i="9" s="1"/>
  <c r="G30" i="9"/>
  <c r="H30" i="9" s="1"/>
  <c r="G34" i="9"/>
  <c r="H34" i="9" s="1"/>
  <c r="G38" i="9"/>
  <c r="H38" i="9" s="1"/>
  <c r="P73" i="9"/>
  <c r="P77" i="9"/>
  <c r="P74" i="9"/>
  <c r="P40" i="9"/>
  <c r="P75" i="9"/>
  <c r="P76" i="9"/>
  <c r="P42" i="9"/>
  <c r="Q42" i="9" s="1"/>
  <c r="R42" i="9" s="1"/>
  <c r="G44" i="9"/>
  <c r="H44" i="9" s="1"/>
  <c r="Z44" i="9"/>
  <c r="P46" i="9"/>
  <c r="G48" i="9"/>
  <c r="H48" i="9" s="1"/>
  <c r="Z48" i="9"/>
  <c r="P50" i="9"/>
  <c r="Q50" i="9" s="1"/>
  <c r="R50" i="9" s="1"/>
  <c r="G52" i="9"/>
  <c r="H52" i="9" s="1"/>
  <c r="Z52" i="9"/>
  <c r="P54" i="9"/>
  <c r="Q54" i="9" s="1"/>
  <c r="R54" i="9" s="1"/>
  <c r="G56" i="9"/>
  <c r="H56" i="9" s="1"/>
  <c r="Z56" i="9"/>
  <c r="P58" i="9"/>
  <c r="P60" i="9"/>
  <c r="P61" i="9"/>
  <c r="P62" i="9"/>
  <c r="P63" i="9"/>
  <c r="P64" i="9"/>
  <c r="Q64" i="9" s="1"/>
  <c r="R64" i="9" s="1"/>
  <c r="P65" i="9"/>
  <c r="Q65" i="9" s="1"/>
  <c r="R65" i="9" s="1"/>
  <c r="P66" i="9"/>
  <c r="Q66" i="9" s="1"/>
  <c r="R66" i="9" s="1"/>
  <c r="P67" i="9"/>
  <c r="AJ67" i="9"/>
  <c r="AJ72" i="9"/>
  <c r="AJ70" i="9"/>
  <c r="AJ73" i="9"/>
  <c r="AJ71" i="9"/>
  <c r="AJ76" i="9"/>
  <c r="AJ77" i="9"/>
  <c r="AJ68" i="9"/>
  <c r="AC68" i="9"/>
  <c r="AC69" i="9"/>
  <c r="AC70" i="9"/>
  <c r="AC71" i="9"/>
  <c r="AC72" i="9"/>
  <c r="AT73" i="9"/>
  <c r="AU73" i="9" s="1"/>
  <c r="Z75" i="9"/>
  <c r="AC76" i="9"/>
  <c r="AT77" i="9"/>
  <c r="AU77" i="9" s="1"/>
  <c r="AT81" i="9"/>
  <c r="AU81" i="9" s="1"/>
  <c r="AT85" i="9"/>
  <c r="AU85" i="9" s="1"/>
  <c r="AN47" i="9"/>
  <c r="AO47" i="9" s="1"/>
  <c r="P52" i="9"/>
  <c r="P56" i="9"/>
  <c r="G58" i="9"/>
  <c r="H58" i="9" s="1"/>
  <c r="G61" i="9"/>
  <c r="H61" i="9" s="1"/>
  <c r="G63" i="9"/>
  <c r="H63" i="9" s="1"/>
  <c r="G65" i="9"/>
  <c r="H65" i="9" s="1"/>
  <c r="G67" i="9"/>
  <c r="H67" i="9" s="1"/>
  <c r="E70" i="9"/>
  <c r="G70" i="9" s="1"/>
  <c r="H70" i="9" s="1"/>
  <c r="E73" i="9"/>
  <c r="G73" i="9" s="1"/>
  <c r="H73" i="9" s="1"/>
  <c r="E74" i="9"/>
  <c r="G74" i="9" s="1"/>
  <c r="H74" i="9" s="1"/>
  <c r="E77" i="9"/>
  <c r="G78" i="9" s="1"/>
  <c r="E71" i="9"/>
  <c r="G71" i="9" s="1"/>
  <c r="H71" i="9" s="1"/>
  <c r="G68" i="9"/>
  <c r="H68" i="9" s="1"/>
  <c r="E75" i="9"/>
  <c r="G75" i="9" s="1"/>
  <c r="H75" i="9" s="1"/>
  <c r="E72" i="9"/>
  <c r="G72" i="9" s="1"/>
  <c r="H72" i="9" s="1"/>
  <c r="E69" i="9"/>
  <c r="G69" i="9" s="1"/>
  <c r="H69" i="9" s="1"/>
  <c r="E76" i="9"/>
  <c r="P68" i="9"/>
  <c r="P70" i="9"/>
  <c r="P72" i="9"/>
  <c r="AC74" i="9"/>
  <c r="AT75" i="9"/>
  <c r="AU75" i="9" s="1"/>
  <c r="AT83" i="9"/>
  <c r="AU83" i="9" s="1"/>
  <c r="G21" i="9"/>
  <c r="H21" i="9" s="1"/>
  <c r="AN22" i="9"/>
  <c r="AO22" i="9" s="1"/>
  <c r="G25" i="9"/>
  <c r="H25" i="9" s="1"/>
  <c r="AN26" i="9"/>
  <c r="AO26" i="9" s="1"/>
  <c r="G29" i="9"/>
  <c r="H29" i="9" s="1"/>
  <c r="AN30" i="9"/>
  <c r="AO30" i="9" s="1"/>
  <c r="G33" i="9"/>
  <c r="H33" i="9" s="1"/>
  <c r="AN34" i="9"/>
  <c r="AO34" i="9" s="1"/>
  <c r="G37" i="9"/>
  <c r="H37" i="9" s="1"/>
  <c r="AN38" i="9"/>
  <c r="AO38" i="9" s="1"/>
  <c r="AN40" i="9"/>
  <c r="AO40" i="9" s="1"/>
  <c r="P41" i="9"/>
  <c r="Q41" i="9" s="1"/>
  <c r="R41" i="9" s="1"/>
  <c r="G43" i="9"/>
  <c r="H43" i="9" s="1"/>
  <c r="Z43" i="9"/>
  <c r="AN44" i="9"/>
  <c r="AO44" i="9" s="1"/>
  <c r="P45" i="9"/>
  <c r="G47" i="9"/>
  <c r="H47" i="9" s="1"/>
  <c r="Z47" i="9"/>
  <c r="AN48" i="9"/>
  <c r="AO48" i="9" s="1"/>
  <c r="P49" i="9"/>
  <c r="G51" i="9"/>
  <c r="H51" i="9" s="1"/>
  <c r="Z51" i="9"/>
  <c r="AD51" i="9" s="1"/>
  <c r="AE51" i="9" s="1"/>
  <c r="AN52" i="9"/>
  <c r="AO52" i="9" s="1"/>
  <c r="P53" i="9"/>
  <c r="Q53" i="9" s="1"/>
  <c r="R53" i="9" s="1"/>
  <c r="G55" i="9"/>
  <c r="H55" i="9" s="1"/>
  <c r="Z55" i="9"/>
  <c r="AN56" i="9"/>
  <c r="AO56" i="9" s="1"/>
  <c r="P57" i="9"/>
  <c r="G59" i="9"/>
  <c r="H59" i="9" s="1"/>
  <c r="Z59" i="9"/>
  <c r="AM61" i="9"/>
  <c r="AN61" i="9" s="1"/>
  <c r="AO61" i="9" s="1"/>
  <c r="AM65" i="9"/>
  <c r="AN65" i="9" s="1"/>
  <c r="AO65" i="9" s="1"/>
  <c r="AM69" i="9"/>
  <c r="AM73" i="9"/>
  <c r="AM77" i="9"/>
  <c r="AM62" i="9"/>
  <c r="AN62" i="9" s="1"/>
  <c r="AO62" i="9" s="1"/>
  <c r="AM66" i="9"/>
  <c r="AN66" i="9" s="1"/>
  <c r="AO66" i="9" s="1"/>
  <c r="AM70" i="9"/>
  <c r="AM59" i="9"/>
  <c r="AN59" i="9" s="1"/>
  <c r="AO59" i="9" s="1"/>
  <c r="AM63" i="9"/>
  <c r="AN63" i="9" s="1"/>
  <c r="AO63" i="9" s="1"/>
  <c r="AM67" i="9"/>
  <c r="AM71" i="9"/>
  <c r="AM75" i="9"/>
  <c r="AM64" i="9"/>
  <c r="AN64" i="9" s="1"/>
  <c r="AO64" i="9" s="1"/>
  <c r="AM68" i="9"/>
  <c r="AM72" i="9"/>
  <c r="AM76" i="9"/>
  <c r="AC60" i="9"/>
  <c r="AC61" i="9"/>
  <c r="AC62" i="9"/>
  <c r="AC63" i="9"/>
  <c r="AC64" i="9"/>
  <c r="AC65" i="9"/>
  <c r="AC66" i="9"/>
  <c r="M67" i="9"/>
  <c r="M75" i="9"/>
  <c r="M68" i="9"/>
  <c r="M76" i="9"/>
  <c r="M74" i="9"/>
  <c r="M69" i="9"/>
  <c r="M77" i="9"/>
  <c r="M71" i="9"/>
  <c r="M72" i="9"/>
  <c r="M70" i="9"/>
  <c r="M73" i="9"/>
  <c r="AC67" i="9"/>
  <c r="Z68" i="9"/>
  <c r="Z69" i="9"/>
  <c r="Z70" i="9"/>
  <c r="Z71" i="9"/>
  <c r="Z72" i="9"/>
  <c r="AC73" i="9"/>
  <c r="AT74" i="9"/>
  <c r="AU74" i="9" s="1"/>
  <c r="Z76" i="9"/>
  <c r="AC77" i="9"/>
  <c r="AT80" i="9"/>
  <c r="AU80" i="9" s="1"/>
  <c r="AT84" i="9"/>
  <c r="AU84" i="9" s="1"/>
  <c r="M72" i="10"/>
  <c r="M77" i="10"/>
  <c r="M71" i="10"/>
  <c r="M73" i="10"/>
  <c r="M74" i="10"/>
  <c r="M67" i="10"/>
  <c r="O67" i="10" s="1"/>
  <c r="P67" i="10" s="1"/>
  <c r="AB12" i="8" s="1"/>
  <c r="M75" i="10"/>
  <c r="M68" i="10"/>
  <c r="O68" i="10" s="1"/>
  <c r="P68" i="10" s="1"/>
  <c r="AA12" i="8" s="1"/>
  <c r="M76" i="10"/>
  <c r="M69" i="10"/>
  <c r="O69" i="10" s="1"/>
  <c r="P69" i="10" s="1"/>
  <c r="Z12" i="8" s="1"/>
  <c r="M70" i="10"/>
  <c r="O70" i="10" s="1"/>
  <c r="P70" i="10" s="1"/>
  <c r="Y12" i="8" s="1"/>
  <c r="E70" i="10"/>
  <c r="G67" i="10"/>
  <c r="H67" i="10" s="1"/>
  <c r="AB11" i="8" s="1"/>
  <c r="E74" i="10"/>
  <c r="E77" i="10"/>
  <c r="G13" i="10" s="1"/>
  <c r="E71" i="10"/>
  <c r="E73" i="10"/>
  <c r="E69" i="10"/>
  <c r="E72" i="10"/>
  <c r="G72" i="10" s="1"/>
  <c r="H72" i="10" s="1"/>
  <c r="W11" i="8" s="1"/>
  <c r="E75" i="10"/>
  <c r="E68" i="10"/>
  <c r="E76" i="10"/>
  <c r="BM27" i="8"/>
  <c r="AW27" i="8"/>
  <c r="P27" i="8"/>
  <c r="BP27" i="8"/>
  <c r="BK27" i="8"/>
  <c r="BB27" i="8"/>
  <c r="R27" i="8"/>
  <c r="AL25" i="8"/>
  <c r="BS25" i="8"/>
  <c r="BO25" i="8"/>
  <c r="BI25" i="8"/>
  <c r="BG25" i="8"/>
  <c r="BC25" i="8"/>
  <c r="AS25" i="8"/>
  <c r="AM25" i="8"/>
  <c r="AK25" i="8"/>
  <c r="AC25" i="8"/>
  <c r="BJ25" i="8"/>
  <c r="AP25" i="8"/>
  <c r="AJ25" i="8"/>
  <c r="AD25" i="8"/>
  <c r="BW25" i="8"/>
  <c r="BU24" i="8"/>
  <c r="BS24" i="8"/>
  <c r="BG24" i="8"/>
  <c r="BE24" i="8"/>
  <c r="BC24" i="8"/>
  <c r="AY24" i="8"/>
  <c r="AW24" i="8"/>
  <c r="AQ24" i="8"/>
  <c r="AO24" i="8"/>
  <c r="AM24" i="8"/>
  <c r="AI24" i="8"/>
  <c r="AG24" i="8"/>
  <c r="AE24" i="8"/>
  <c r="BL24" i="8"/>
  <c r="BJ24" i="8"/>
  <c r="BF24" i="8"/>
  <c r="AT24" i="8"/>
  <c r="AH24" i="8"/>
  <c r="AF24" i="8"/>
  <c r="H38" i="8"/>
  <c r="F38" i="8"/>
  <c r="H39" i="8"/>
  <c r="D40" i="8"/>
  <c r="D38" i="8"/>
  <c r="H40" i="8"/>
  <c r="F39" i="8"/>
  <c r="E38" i="8"/>
  <c r="G38" i="8"/>
  <c r="G39" i="8"/>
  <c r="E39" i="8"/>
  <c r="G40" i="8"/>
  <c r="E40" i="8"/>
  <c r="D39" i="8"/>
  <c r="F40" i="8"/>
  <c r="AK98" i="8" l="1"/>
  <c r="AB75" i="8"/>
  <c r="AB70" i="8"/>
  <c r="AB72" i="8"/>
  <c r="AB73" i="8"/>
  <c r="AB68" i="8"/>
  <c r="AB66" i="8"/>
  <c r="AB74" i="8"/>
  <c r="AO67" i="8"/>
  <c r="AO71" i="8"/>
  <c r="AO69" i="8"/>
  <c r="Y67" i="8"/>
  <c r="Y69" i="8"/>
  <c r="Y71" i="8"/>
  <c r="AU69" i="8"/>
  <c r="AU67" i="8"/>
  <c r="AU71" i="8"/>
  <c r="AO98" i="8"/>
  <c r="Y98" i="8"/>
  <c r="BQ69" i="8"/>
  <c r="BQ67" i="8"/>
  <c r="BQ71" i="8"/>
  <c r="BQ26" i="8"/>
  <c r="BK71" i="8"/>
  <c r="BK69" i="8"/>
  <c r="BK67" i="8"/>
  <c r="BK26" i="8"/>
  <c r="AP67" i="8"/>
  <c r="AP71" i="8"/>
  <c r="AP69" i="8"/>
  <c r="BQ98" i="8"/>
  <c r="W87" i="8"/>
  <c r="W65" i="8"/>
  <c r="W47" i="8"/>
  <c r="W48" i="8"/>
  <c r="W46" i="8"/>
  <c r="BK98" i="8"/>
  <c r="AP98" i="8"/>
  <c r="AX71" i="8"/>
  <c r="AX69" i="8"/>
  <c r="AX67" i="8"/>
  <c r="AX26" i="8"/>
  <c r="BM69" i="8"/>
  <c r="BM67" i="8"/>
  <c r="BM71" i="8"/>
  <c r="AX98" i="8"/>
  <c r="BM98" i="8"/>
  <c r="T69" i="8"/>
  <c r="T71" i="8"/>
  <c r="T67" i="8"/>
  <c r="AY71" i="8"/>
  <c r="AY69" i="8"/>
  <c r="AY67" i="8"/>
  <c r="AY26" i="8"/>
  <c r="X71" i="8"/>
  <c r="X67" i="8"/>
  <c r="X69" i="8"/>
  <c r="T98" i="8"/>
  <c r="BL69" i="8"/>
  <c r="BL67" i="8"/>
  <c r="BL71" i="8"/>
  <c r="BL26" i="8"/>
  <c r="AY98" i="8"/>
  <c r="BJ71" i="8"/>
  <c r="BJ69" i="8"/>
  <c r="BJ67" i="8"/>
  <c r="X26" i="8"/>
  <c r="AS69" i="8"/>
  <c r="AS67" i="8"/>
  <c r="AS71" i="8"/>
  <c r="AS26" i="8"/>
  <c r="W71" i="8"/>
  <c r="W67" i="8"/>
  <c r="W69" i="8"/>
  <c r="BB69" i="8"/>
  <c r="BB67" i="8"/>
  <c r="BB71" i="8"/>
  <c r="W98" i="8"/>
  <c r="AQ71" i="8"/>
  <c r="AQ69" i="8"/>
  <c r="AQ67" i="8"/>
  <c r="BB26" i="8"/>
  <c r="BC67" i="8"/>
  <c r="BC71" i="8"/>
  <c r="BC69" i="8"/>
  <c r="AB87" i="8"/>
  <c r="AB65" i="8"/>
  <c r="AB48" i="8"/>
  <c r="AB46" i="8"/>
  <c r="AB47" i="8"/>
  <c r="BQ99" i="7"/>
  <c r="BQ72" i="7"/>
  <c r="BQ83" i="7"/>
  <c r="BQ70" i="7"/>
  <c r="BQ62" i="7"/>
  <c r="AQ98" i="8"/>
  <c r="BC98" i="8"/>
  <c r="AJ101" i="7"/>
  <c r="AJ87" i="7"/>
  <c r="AJ85" i="7"/>
  <c r="AJ88" i="7"/>
  <c r="AJ80" i="7"/>
  <c r="AJ86" i="7"/>
  <c r="AJ89" i="7"/>
  <c r="AJ81" i="7"/>
  <c r="AJ68" i="7"/>
  <c r="AJ66" i="7"/>
  <c r="AJ61" i="7"/>
  <c r="AJ78" i="7"/>
  <c r="AJ67" i="7"/>
  <c r="AJ79" i="7"/>
  <c r="AJ84" i="7"/>
  <c r="AJ59" i="7"/>
  <c r="AJ54" i="7"/>
  <c r="AJ57" i="7"/>
  <c r="AJ60" i="7"/>
  <c r="AJ65" i="7"/>
  <c r="AJ58" i="7"/>
  <c r="AJ56" i="7"/>
  <c r="AJ55" i="7"/>
  <c r="Q13" i="8"/>
  <c r="Q26" i="8" s="1"/>
  <c r="AN67" i="8"/>
  <c r="AN71" i="8"/>
  <c r="AN69" i="8"/>
  <c r="H78" i="9"/>
  <c r="Q11" i="7" s="1"/>
  <c r="Q97" i="7" s="1"/>
  <c r="Y74" i="8"/>
  <c r="Y72" i="8"/>
  <c r="Y70" i="8"/>
  <c r="Y73" i="8"/>
  <c r="Y68" i="8"/>
  <c r="Y75" i="8"/>
  <c r="Y66" i="8"/>
  <c r="M69" i="8"/>
  <c r="M71" i="8"/>
  <c r="M67" i="8"/>
  <c r="AN98" i="8"/>
  <c r="Z74" i="8"/>
  <c r="Z75" i="8"/>
  <c r="Z70" i="8"/>
  <c r="Z72" i="8"/>
  <c r="Z73" i="8"/>
  <c r="Z68" i="8"/>
  <c r="Z66" i="8"/>
  <c r="J67" i="8"/>
  <c r="J71" i="8"/>
  <c r="J69" i="8"/>
  <c r="Z67" i="8"/>
  <c r="Z69" i="8"/>
  <c r="Z71" i="8"/>
  <c r="AA75" i="8"/>
  <c r="AA70" i="8"/>
  <c r="AA72" i="8"/>
  <c r="AA73" i="8"/>
  <c r="AA68" i="8"/>
  <c r="AA66" i="8"/>
  <c r="AA74" i="8"/>
  <c r="AT69" i="8"/>
  <c r="AT67" i="8"/>
  <c r="AT71" i="8"/>
  <c r="AT26" i="8"/>
  <c r="Z98" i="8"/>
  <c r="AK69" i="8"/>
  <c r="AK67" i="8"/>
  <c r="AK71" i="8"/>
  <c r="AJ30" i="7"/>
  <c r="AV24" i="8"/>
  <c r="BR24" i="8"/>
  <c r="BV24" i="8"/>
  <c r="BT24" i="8"/>
  <c r="BD24" i="8"/>
  <c r="AT25" i="8"/>
  <c r="BH25" i="8"/>
  <c r="AR25" i="8"/>
  <c r="BR25" i="8"/>
  <c r="BP25" i="8"/>
  <c r="AQ25" i="8"/>
  <c r="J98" i="8"/>
  <c r="J26" i="8"/>
  <c r="M98" i="8"/>
  <c r="M26" i="8"/>
  <c r="BC96" i="8"/>
  <c r="BQ28" i="7"/>
  <c r="AN73" i="9"/>
  <c r="AO73" i="9" s="1"/>
  <c r="AI25" i="8"/>
  <c r="BD25" i="8"/>
  <c r="BB25" i="8"/>
  <c r="BV25" i="8"/>
  <c r="BA25" i="8"/>
  <c r="O76" i="10"/>
  <c r="P76" i="10" s="1"/>
  <c r="S12" i="8" s="1"/>
  <c r="S97" i="8" s="1"/>
  <c r="O75" i="10"/>
  <c r="O74" i="10"/>
  <c r="P74" i="10" s="1"/>
  <c r="U12" i="8" s="1"/>
  <c r="O73" i="10"/>
  <c r="O71" i="10"/>
  <c r="P71" i="10" s="1"/>
  <c r="X12" i="8" s="1"/>
  <c r="O72" i="10"/>
  <c r="P72" i="10" s="1"/>
  <c r="W12" i="8" s="1"/>
  <c r="AX24" i="8"/>
  <c r="BB24" i="8"/>
  <c r="BO24" i="8"/>
  <c r="AY25" i="8"/>
  <c r="AN24" i="8"/>
  <c r="BK25" i="8"/>
  <c r="BQ25" i="8"/>
  <c r="AF25" i="8"/>
  <c r="AL24" i="8"/>
  <c r="AG15" i="7"/>
  <c r="AH15" i="7"/>
  <c r="AH30" i="7" s="1"/>
  <c r="L15" i="7"/>
  <c r="M15" i="7"/>
  <c r="AI15" i="7"/>
  <c r="AI30" i="7" s="1"/>
  <c r="T15" i="7"/>
  <c r="Q15" i="7"/>
  <c r="K15" i="7"/>
  <c r="O15" i="7"/>
  <c r="W15" i="7"/>
  <c r="Y15" i="7"/>
  <c r="Y30" i="7" s="1"/>
  <c r="AA15" i="7"/>
  <c r="I15" i="7"/>
  <c r="U15" i="7"/>
  <c r="S15" i="7"/>
  <c r="X15" i="7"/>
  <c r="J15" i="7"/>
  <c r="Z15" i="7"/>
  <c r="Z30" i="7" s="1"/>
  <c r="N15" i="7"/>
  <c r="AB15" i="7"/>
  <c r="R15" i="7"/>
  <c r="AC15" i="7"/>
  <c r="AD15" i="7"/>
  <c r="AE15" i="7"/>
  <c r="V15" i="7"/>
  <c r="P15" i="7"/>
  <c r="AF15" i="7"/>
  <c r="AF30" i="7" s="1"/>
  <c r="AD24" i="8"/>
  <c r="AM14" i="7"/>
  <c r="BC14" i="7"/>
  <c r="BO14" i="7"/>
  <c r="BK13" i="7"/>
  <c r="BD13" i="7"/>
  <c r="BI13" i="7"/>
  <c r="BE14" i="7"/>
  <c r="AR14" i="7"/>
  <c r="AR29" i="7" s="1"/>
  <c r="BS14" i="7"/>
  <c r="BS29" i="7" s="1"/>
  <c r="BM12" i="7"/>
  <c r="BF12" i="7"/>
  <c r="BK12" i="7"/>
  <c r="AF14" i="7"/>
  <c r="AV14" i="7"/>
  <c r="BW14" i="7"/>
  <c r="BW29" i="7" s="1"/>
  <c r="BO13" i="7"/>
  <c r="BH13" i="7"/>
  <c r="BM13" i="7"/>
  <c r="AR12" i="7"/>
  <c r="AP12" i="7"/>
  <c r="BI14" i="7"/>
  <c r="AO12" i="7"/>
  <c r="AV12" i="7"/>
  <c r="AL14" i="7"/>
  <c r="BR13" i="7"/>
  <c r="BJ12" i="7"/>
  <c r="BO12" i="7"/>
  <c r="BB12" i="7"/>
  <c r="AJ14" i="7"/>
  <c r="AU25" i="8"/>
  <c r="AQ14" i="7"/>
  <c r="AQ29" i="7" s="1"/>
  <c r="AK14" i="7"/>
  <c r="AK29" i="7" s="1"/>
  <c r="AP14" i="7"/>
  <c r="BT12" i="7"/>
  <c r="BL13" i="7"/>
  <c r="BI12" i="7"/>
  <c r="AR13" i="7"/>
  <c r="AR28" i="7" s="1"/>
  <c r="BM14" i="7"/>
  <c r="AT14" i="7"/>
  <c r="BC13" i="7"/>
  <c r="BN12" i="7"/>
  <c r="AZ25" i="8"/>
  <c r="AC14" i="7"/>
  <c r="AS12" i="7"/>
  <c r="AO14" i="7"/>
  <c r="AX14" i="7"/>
  <c r="AX29" i="7" s="1"/>
  <c r="BD12" i="7"/>
  <c r="BP13" i="7"/>
  <c r="BW12" i="7"/>
  <c r="AG14" i="7"/>
  <c r="BQ14" i="7"/>
  <c r="BB14" i="7"/>
  <c r="BF13" i="7"/>
  <c r="BQ12" i="7"/>
  <c r="BG12" i="7"/>
  <c r="AU14" i="7"/>
  <c r="AU29" i="7" s="1"/>
  <c r="BN14" i="7"/>
  <c r="BN29" i="7" s="1"/>
  <c r="AS14" i="7"/>
  <c r="BD14" i="7"/>
  <c r="BH12" i="7"/>
  <c r="BS13" i="7"/>
  <c r="BU14" i="7"/>
  <c r="AC12" i="7"/>
  <c r="BR14" i="7"/>
  <c r="AZ14" i="7"/>
  <c r="BH14" i="7"/>
  <c r="BJ13" i="7"/>
  <c r="BU12" i="7"/>
  <c r="BV13" i="7"/>
  <c r="BK14" i="7"/>
  <c r="BK29" i="7" s="1"/>
  <c r="AD12" i="7"/>
  <c r="AW14" i="7"/>
  <c r="AW29" i="7" s="1"/>
  <c r="BL14" i="7"/>
  <c r="BL12" i="7"/>
  <c r="BW13" i="7"/>
  <c r="BV14" i="7"/>
  <c r="AD14" i="7"/>
  <c r="AE12" i="7"/>
  <c r="BF14" i="7"/>
  <c r="BP14" i="7"/>
  <c r="BP29" i="7" s="1"/>
  <c r="BN13" i="7"/>
  <c r="BR12" i="7"/>
  <c r="BM24" i="8"/>
  <c r="AH14" i="7"/>
  <c r="AY14" i="7"/>
  <c r="BA12" i="7"/>
  <c r="BJ14" i="7"/>
  <c r="BA14" i="7"/>
  <c r="BT14" i="7"/>
  <c r="BP12" i="7"/>
  <c r="BT13" i="7"/>
  <c r="BN24" i="8"/>
  <c r="BE12" i="7"/>
  <c r="BS12" i="7"/>
  <c r="BS27" i="7" s="1"/>
  <c r="BV12" i="7"/>
  <c r="BV27" i="7" s="1"/>
  <c r="AN14" i="7"/>
  <c r="AE14" i="7"/>
  <c r="AN12" i="7"/>
  <c r="AN27" i="7" s="1"/>
  <c r="BG14" i="7"/>
  <c r="BG13" i="7"/>
  <c r="BU13" i="7"/>
  <c r="BE13" i="7"/>
  <c r="AE25" i="8"/>
  <c r="AU24" i="8"/>
  <c r="O26" i="8"/>
  <c r="R26" i="8"/>
  <c r="P26" i="8"/>
  <c r="BJ11" i="7"/>
  <c r="T11" i="7"/>
  <c r="BI11" i="7"/>
  <c r="BB11" i="7"/>
  <c r="AQ11" i="7"/>
  <c r="BM11" i="7"/>
  <c r="BC11" i="7"/>
  <c r="BD11" i="7"/>
  <c r="BN11" i="7"/>
  <c r="X11" i="7"/>
  <c r="X26" i="7" s="1"/>
  <c r="BQ11" i="7"/>
  <c r="BG11" i="7"/>
  <c r="BL11" i="7"/>
  <c r="BU11" i="7"/>
  <c r="BK11" i="7"/>
  <c r="BP11" i="7"/>
  <c r="AR11" i="7"/>
  <c r="U11" i="7"/>
  <c r="U26" i="7" s="1"/>
  <c r="AU11" i="7"/>
  <c r="AW11" i="7"/>
  <c r="BE11" i="7"/>
  <c r="BR11" i="7"/>
  <c r="V11" i="7"/>
  <c r="AV11" i="7"/>
  <c r="BV11" i="7"/>
  <c r="Y11" i="7"/>
  <c r="BW11" i="7"/>
  <c r="BW26" i="7" s="1"/>
  <c r="BA11" i="7"/>
  <c r="BA26" i="7" s="1"/>
  <c r="AB11" i="7"/>
  <c r="AY11" i="7"/>
  <c r="AC11" i="7"/>
  <c r="AD11" i="7"/>
  <c r="AE11" i="7"/>
  <c r="AF11" i="7"/>
  <c r="AG11" i="7"/>
  <c r="BO11" i="7"/>
  <c r="AL11" i="7"/>
  <c r="AJ11" i="7"/>
  <c r="AH11" i="7"/>
  <c r="AI11" i="7"/>
  <c r="BS11" i="7"/>
  <c r="AZ11" i="7"/>
  <c r="AK11" i="7"/>
  <c r="AK26" i="7" s="1"/>
  <c r="W11" i="7"/>
  <c r="AO11" i="7"/>
  <c r="AX11" i="7"/>
  <c r="AA11" i="7"/>
  <c r="AP11" i="7"/>
  <c r="BT11" i="7"/>
  <c r="AN11" i="7"/>
  <c r="BF11" i="7"/>
  <c r="Z11" i="7"/>
  <c r="AM11" i="7"/>
  <c r="AS11" i="7"/>
  <c r="AT11" i="7"/>
  <c r="BH11" i="7"/>
  <c r="BL25" i="8"/>
  <c r="AH25" i="8"/>
  <c r="BR97" i="8"/>
  <c r="AB97" i="8"/>
  <c r="AZ97" i="8"/>
  <c r="AD97" i="8"/>
  <c r="W97" i="8"/>
  <c r="BK24" i="8"/>
  <c r="AP24" i="8"/>
  <c r="BG96" i="8"/>
  <c r="AQ96" i="8"/>
  <c r="AB96" i="8"/>
  <c r="AK96" i="8"/>
  <c r="AC96" i="8"/>
  <c r="AJ29" i="7"/>
  <c r="AP29" i="7"/>
  <c r="AS27" i="7"/>
  <c r="AO29" i="7"/>
  <c r="BB27" i="7"/>
  <c r="BC29" i="7"/>
  <c r="AA30" i="7"/>
  <c r="I30" i="7"/>
  <c r="AS29" i="7"/>
  <c r="BD29" i="7"/>
  <c r="AH29" i="7"/>
  <c r="U30" i="7"/>
  <c r="S30" i="7"/>
  <c r="BU27" i="7"/>
  <c r="BH28" i="7"/>
  <c r="G10" i="9"/>
  <c r="G13" i="9"/>
  <c r="G14" i="9"/>
  <c r="G12" i="9"/>
  <c r="G11" i="9"/>
  <c r="G15" i="9"/>
  <c r="G9" i="9"/>
  <c r="O13" i="10"/>
  <c r="O15" i="10"/>
  <c r="O11" i="10"/>
  <c r="O12" i="10"/>
  <c r="O14" i="10"/>
  <c r="O9" i="10"/>
  <c r="O10" i="10"/>
  <c r="G15" i="10"/>
  <c r="G9" i="10"/>
  <c r="G14" i="10"/>
  <c r="G12" i="10"/>
  <c r="G10" i="10"/>
  <c r="G11" i="10"/>
  <c r="G84" i="9"/>
  <c r="H84" i="9" s="1"/>
  <c r="G77" i="9"/>
  <c r="H77" i="9" s="1"/>
  <c r="G76" i="9"/>
  <c r="H76" i="9" s="1"/>
  <c r="AY40" i="8"/>
  <c r="AY27" i="8"/>
  <c r="BQ40" i="8"/>
  <c r="BQ27" i="8"/>
  <c r="BO40" i="8"/>
  <c r="BO27" i="8"/>
  <c r="O27" i="8"/>
  <c r="AU27" i="8"/>
  <c r="V40" i="8"/>
  <c r="V27" i="8"/>
  <c r="AJ40" i="8"/>
  <c r="AJ27" i="8"/>
  <c r="AG27" i="8"/>
  <c r="BH37" i="8"/>
  <c r="BH24" i="8"/>
  <c r="AX25" i="8"/>
  <c r="X40" i="8"/>
  <c r="X27" i="8"/>
  <c r="AC24" i="8"/>
  <c r="AS24" i="8"/>
  <c r="BI24" i="8"/>
  <c r="AH40" i="8"/>
  <c r="AH27" i="8"/>
  <c r="W27" i="8"/>
  <c r="BC40" i="8"/>
  <c r="BC27" i="8"/>
  <c r="BF40" i="8"/>
  <c r="BF27" i="8"/>
  <c r="AR40" i="8"/>
  <c r="AR27" i="8"/>
  <c r="N40" i="8"/>
  <c r="N27" i="8"/>
  <c r="I27" i="8"/>
  <c r="AO27" i="8"/>
  <c r="BU40" i="8"/>
  <c r="BU27" i="8"/>
  <c r="AR37" i="8"/>
  <c r="AR24" i="8"/>
  <c r="BN25" i="8"/>
  <c r="AN40" i="8"/>
  <c r="AN27" i="8"/>
  <c r="AO38" i="8"/>
  <c r="AO25" i="8"/>
  <c r="BE38" i="8"/>
  <c r="BE25" i="8"/>
  <c r="BU38" i="8"/>
  <c r="BU25" i="8"/>
  <c r="AT40" i="8"/>
  <c r="AT27" i="8"/>
  <c r="AA27" i="8"/>
  <c r="BG40" i="8"/>
  <c r="BG27" i="8"/>
  <c r="BR40" i="8"/>
  <c r="BR27" i="8"/>
  <c r="AV40" i="8"/>
  <c r="AV27" i="8"/>
  <c r="AD40" i="8"/>
  <c r="AD27" i="8"/>
  <c r="M27" i="8"/>
  <c r="AS27" i="8"/>
  <c r="BW24" i="8"/>
  <c r="AP40" i="8"/>
  <c r="AP27" i="8"/>
  <c r="AE27" i="8"/>
  <c r="L40" i="8"/>
  <c r="L27" i="8"/>
  <c r="AZ40" i="8"/>
  <c r="AZ27" i="8"/>
  <c r="AL40" i="8"/>
  <c r="AL27" i="8"/>
  <c r="Q27" i="8"/>
  <c r="BJ40" i="8"/>
  <c r="BJ27" i="8"/>
  <c r="AX40" i="8"/>
  <c r="AX27" i="8"/>
  <c r="BA40" i="8"/>
  <c r="BA27" i="8"/>
  <c r="S27" i="8"/>
  <c r="AK27" i="8"/>
  <c r="AZ37" i="8"/>
  <c r="AZ24" i="8"/>
  <c r="BF25" i="8"/>
  <c r="AI27" i="8"/>
  <c r="BD40" i="8"/>
  <c r="BD27" i="8"/>
  <c r="U27" i="8"/>
  <c r="AK24" i="8"/>
  <c r="BA24" i="8"/>
  <c r="BQ24" i="8"/>
  <c r="AV25" i="8"/>
  <c r="BV40" i="8"/>
  <c r="BV27" i="8"/>
  <c r="AM27" i="8"/>
  <c r="BS40" i="8"/>
  <c r="BS27" i="8"/>
  <c r="AB40" i="8"/>
  <c r="AB27" i="8"/>
  <c r="BH40" i="8"/>
  <c r="BH27" i="8"/>
  <c r="BN40" i="8"/>
  <c r="BN27" i="8"/>
  <c r="Y27" i="8"/>
  <c r="BE40" i="8"/>
  <c r="BE27" i="8"/>
  <c r="Z40" i="8"/>
  <c r="Z27" i="8"/>
  <c r="BT40" i="8"/>
  <c r="BT27" i="8"/>
  <c r="AJ37" i="8"/>
  <c r="AJ24" i="8"/>
  <c r="BP37" i="8"/>
  <c r="BP24" i="8"/>
  <c r="AN25" i="8"/>
  <c r="T40" i="8"/>
  <c r="T27" i="8"/>
  <c r="AG38" i="8"/>
  <c r="AG25" i="8"/>
  <c r="AW38" i="8"/>
  <c r="AW25" i="8"/>
  <c r="BM38" i="8"/>
  <c r="BM25" i="8"/>
  <c r="BT25" i="8"/>
  <c r="K27" i="8"/>
  <c r="AQ27" i="8"/>
  <c r="J40" i="8"/>
  <c r="J27" i="8"/>
  <c r="AF40" i="8"/>
  <c r="AF27" i="8"/>
  <c r="BL40" i="8"/>
  <c r="BL27" i="8"/>
  <c r="BW40" i="8"/>
  <c r="BW27" i="8"/>
  <c r="AC27" i="8"/>
  <c r="BI40" i="8"/>
  <c r="BI27" i="8"/>
  <c r="Q71" i="9"/>
  <c r="R71" i="9" s="1"/>
  <c r="Q73" i="9"/>
  <c r="R73" i="9" s="1"/>
  <c r="Q76" i="9"/>
  <c r="R76" i="9" s="1"/>
  <c r="AD77" i="9"/>
  <c r="AE77" i="9" s="1"/>
  <c r="AD70" i="9"/>
  <c r="AE70" i="9" s="1"/>
  <c r="AD75" i="9"/>
  <c r="AE75" i="9" s="1"/>
  <c r="Q70" i="9"/>
  <c r="R70" i="9" s="1"/>
  <c r="Q75" i="9"/>
  <c r="R75" i="9" s="1"/>
  <c r="AD65" i="9"/>
  <c r="AE65" i="9" s="1"/>
  <c r="AD61" i="9"/>
  <c r="AE61" i="9" s="1"/>
  <c r="AD76" i="9"/>
  <c r="AE76" i="9" s="1"/>
  <c r="AD64" i="9"/>
  <c r="AE64" i="9" s="1"/>
  <c r="AD60" i="9"/>
  <c r="AE60" i="9" s="1"/>
  <c r="Q77" i="9"/>
  <c r="R77" i="9" s="1"/>
  <c r="Q68" i="9"/>
  <c r="R68" i="9" s="1"/>
  <c r="AD50" i="9"/>
  <c r="AE50" i="9" s="1"/>
  <c r="AD45" i="9"/>
  <c r="AE45" i="9" s="1"/>
  <c r="AD74" i="9"/>
  <c r="AE74" i="9" s="1"/>
  <c r="AD56" i="9"/>
  <c r="AE56" i="9" s="1"/>
  <c r="AD46" i="9"/>
  <c r="AE46" i="9" s="1"/>
  <c r="Q48" i="9"/>
  <c r="R48" i="9" s="1"/>
  <c r="AD71" i="9"/>
  <c r="AE71" i="9" s="1"/>
  <c r="Q69" i="9"/>
  <c r="R69" i="9" s="1"/>
  <c r="AD59" i="9"/>
  <c r="AE59" i="9" s="1"/>
  <c r="AD55" i="9"/>
  <c r="AE55" i="9" s="1"/>
  <c r="AD47" i="9"/>
  <c r="AE47" i="9" s="1"/>
  <c r="AD43" i="9"/>
  <c r="AE43" i="9" s="1"/>
  <c r="AD44" i="9"/>
  <c r="AE44" i="9" s="1"/>
  <c r="AD63" i="9"/>
  <c r="AE63" i="9" s="1"/>
  <c r="AD58" i="9"/>
  <c r="AE58" i="9" s="1"/>
  <c r="AD42" i="9"/>
  <c r="AE42" i="9" s="1"/>
  <c r="AD57" i="9"/>
  <c r="AE57" i="9" s="1"/>
  <c r="AD49" i="9"/>
  <c r="AE49" i="9" s="1"/>
  <c r="AD41" i="9"/>
  <c r="AE41" i="9" s="1"/>
  <c r="Q63" i="9"/>
  <c r="R63" i="9" s="1"/>
  <c r="Q49" i="9"/>
  <c r="R49" i="9" s="1"/>
  <c r="Q43" i="9"/>
  <c r="R43" i="9" s="1"/>
  <c r="Q44" i="9"/>
  <c r="R44" i="9" s="1"/>
  <c r="AD73" i="9"/>
  <c r="AE73" i="9" s="1"/>
  <c r="AD52" i="9"/>
  <c r="AE52" i="9" s="1"/>
  <c r="AD53" i="9"/>
  <c r="AE53" i="9" s="1"/>
  <c r="Q57" i="9"/>
  <c r="R57" i="9" s="1"/>
  <c r="Q59" i="9"/>
  <c r="R59" i="9" s="1"/>
  <c r="Q58" i="9"/>
  <c r="R58" i="9" s="1"/>
  <c r="Q52" i="9"/>
  <c r="R52" i="9" s="1"/>
  <c r="AD72" i="9"/>
  <c r="AE72" i="9" s="1"/>
  <c r="AD68" i="9"/>
  <c r="AE68" i="9" s="1"/>
  <c r="AD69" i="9"/>
  <c r="AE69" i="9" s="1"/>
  <c r="Q72" i="9"/>
  <c r="R72" i="9" s="1"/>
  <c r="Q74" i="9"/>
  <c r="R74" i="9" s="1"/>
  <c r="Q67" i="9"/>
  <c r="R67" i="9" s="1"/>
  <c r="AD48" i="9"/>
  <c r="AE48" i="9" s="1"/>
  <c r="AD67" i="9"/>
  <c r="AE67" i="9" s="1"/>
  <c r="AD66" i="9"/>
  <c r="AE66" i="9" s="1"/>
  <c r="AD62" i="9"/>
  <c r="AE62" i="9" s="1"/>
  <c r="AD54" i="9"/>
  <c r="AE54" i="9" s="1"/>
  <c r="Q61" i="9"/>
  <c r="R61" i="9" s="1"/>
  <c r="Q45" i="9"/>
  <c r="R45" i="9" s="1"/>
  <c r="Q62" i="9"/>
  <c r="R62" i="9" s="1"/>
  <c r="Q40" i="9"/>
  <c r="R40" i="9" s="1"/>
  <c r="Q56" i="9"/>
  <c r="R56" i="9" s="1"/>
  <c r="Q60" i="9"/>
  <c r="R60" i="9" s="1"/>
  <c r="Q46" i="9"/>
  <c r="R46" i="9" s="1"/>
  <c r="AI40" i="8"/>
  <c r="G76" i="10"/>
  <c r="H76" i="10" s="1"/>
  <c r="S11" i="8" s="1"/>
  <c r="G69" i="10"/>
  <c r="H69" i="10" s="1"/>
  <c r="Z11" i="8" s="1"/>
  <c r="G74" i="10"/>
  <c r="H74" i="10" s="1"/>
  <c r="U11" i="8" s="1"/>
  <c r="G68" i="10"/>
  <c r="H68" i="10" s="1"/>
  <c r="AA11" i="8" s="1"/>
  <c r="G73" i="10"/>
  <c r="H73" i="10" s="1"/>
  <c r="V11" i="8" s="1"/>
  <c r="G75" i="10"/>
  <c r="H75" i="10" s="1"/>
  <c r="T11" i="8" s="1"/>
  <c r="G71" i="10"/>
  <c r="H71" i="10" s="1"/>
  <c r="X11" i="8" s="1"/>
  <c r="G70" i="10"/>
  <c r="H70" i="10" s="1"/>
  <c r="Y11" i="8" s="1"/>
  <c r="AN67" i="9"/>
  <c r="AO67" i="9" s="1"/>
  <c r="AN68" i="9"/>
  <c r="AO68" i="9" s="1"/>
  <c r="AN71" i="9"/>
  <c r="AO71" i="9" s="1"/>
  <c r="AN70" i="9"/>
  <c r="AO70" i="9" s="1"/>
  <c r="AN76" i="9"/>
  <c r="AO76" i="9" s="1"/>
  <c r="AN69" i="9"/>
  <c r="AO69" i="9" s="1"/>
  <c r="G81" i="9"/>
  <c r="H81" i="9" s="1"/>
  <c r="G85" i="9"/>
  <c r="H85" i="9" s="1"/>
  <c r="G89" i="9"/>
  <c r="H89" i="9" s="1"/>
  <c r="G82" i="9"/>
  <c r="H82" i="9" s="1"/>
  <c r="G86" i="9"/>
  <c r="H86" i="9" s="1"/>
  <c r="G90" i="9"/>
  <c r="G79" i="9"/>
  <c r="H79" i="9" s="1"/>
  <c r="G83" i="9"/>
  <c r="H83" i="9" s="1"/>
  <c r="G87" i="9"/>
  <c r="H87" i="9" s="1"/>
  <c r="G91" i="9"/>
  <c r="H91" i="9" s="1"/>
  <c r="G80" i="9"/>
  <c r="H80" i="9" s="1"/>
  <c r="G88" i="9"/>
  <c r="H88" i="9" s="1"/>
  <c r="AN77" i="9"/>
  <c r="AO77" i="9" s="1"/>
  <c r="AN72" i="9"/>
  <c r="AO72" i="9" s="1"/>
  <c r="AN75" i="9"/>
  <c r="AO75" i="9" s="1"/>
  <c r="M40" i="8"/>
  <c r="AS40" i="8"/>
  <c r="W40" i="8"/>
  <c r="AS37" i="8"/>
  <c r="BI37" i="8"/>
  <c r="AC37" i="8"/>
  <c r="AA40" i="8"/>
  <c r="I40" i="8"/>
  <c r="BA37" i="8"/>
  <c r="G77" i="10"/>
  <c r="H77" i="10" s="1"/>
  <c r="R11" i="8" s="1"/>
  <c r="G89" i="10"/>
  <c r="H89" i="10" s="1"/>
  <c r="F11" i="8" s="1"/>
  <c r="G80" i="10"/>
  <c r="H80" i="10" s="1"/>
  <c r="O11" i="8" s="1"/>
  <c r="G84" i="10"/>
  <c r="H84" i="10" s="1"/>
  <c r="K11" i="8" s="1"/>
  <c r="G86" i="10"/>
  <c r="H86" i="10" s="1"/>
  <c r="I11" i="8" s="1"/>
  <c r="G83" i="10"/>
  <c r="H83" i="10" s="1"/>
  <c r="L11" i="8" s="1"/>
  <c r="G88" i="10"/>
  <c r="H88" i="10" s="1"/>
  <c r="G11" i="8" s="1"/>
  <c r="G90" i="10"/>
  <c r="G79" i="10"/>
  <c r="H79" i="10" s="1"/>
  <c r="P11" i="8" s="1"/>
  <c r="G82" i="10"/>
  <c r="H82" i="10" s="1"/>
  <c r="M11" i="8" s="1"/>
  <c r="G85" i="10"/>
  <c r="H85" i="10" s="1"/>
  <c r="J11" i="8" s="1"/>
  <c r="G87" i="10"/>
  <c r="H87" i="10" s="1"/>
  <c r="H11" i="8" s="1"/>
  <c r="G78" i="10"/>
  <c r="H78" i="10" s="1"/>
  <c r="Q11" i="8" s="1"/>
  <c r="G81" i="10"/>
  <c r="H81" i="10" s="1"/>
  <c r="N11" i="8" s="1"/>
  <c r="G91" i="10"/>
  <c r="K40" i="8"/>
  <c r="AM40" i="8"/>
  <c r="BQ37" i="8"/>
  <c r="Y40" i="8"/>
  <c r="O77" i="10"/>
  <c r="P77" i="10" s="1"/>
  <c r="R12" i="8" s="1"/>
  <c r="O84" i="10"/>
  <c r="P84" i="10" s="1"/>
  <c r="K12" i="8" s="1"/>
  <c r="O80" i="10"/>
  <c r="P80" i="10" s="1"/>
  <c r="O12" i="8" s="1"/>
  <c r="O83" i="10"/>
  <c r="P83" i="10" s="1"/>
  <c r="L12" i="8" s="1"/>
  <c r="O78" i="10"/>
  <c r="P78" i="10" s="1"/>
  <c r="Q12" i="8" s="1"/>
  <c r="O82" i="10"/>
  <c r="P82" i="10" s="1"/>
  <c r="M12" i="8" s="1"/>
  <c r="O86" i="10"/>
  <c r="P86" i="10" s="1"/>
  <c r="I12" i="8" s="1"/>
  <c r="O79" i="10"/>
  <c r="P79" i="10" s="1"/>
  <c r="P12" i="8" s="1"/>
  <c r="O85" i="10"/>
  <c r="P85" i="10" s="1"/>
  <c r="J12" i="8" s="1"/>
  <c r="O81" i="10"/>
  <c r="P81" i="10" s="1"/>
  <c r="N12" i="8" s="1"/>
  <c r="AK37" i="8"/>
  <c r="AO40" i="8"/>
  <c r="BW37" i="8"/>
  <c r="S40" i="8"/>
  <c r="AC40" i="8"/>
  <c r="AQ40" i="8"/>
  <c r="BV45" i="7"/>
  <c r="BT38" i="8"/>
  <c r="BF38" i="8"/>
  <c r="U40" i="8"/>
  <c r="AK40" i="8"/>
  <c r="O40" i="8"/>
  <c r="AE40" i="8"/>
  <c r="AU40" i="8"/>
  <c r="BP40" i="8"/>
  <c r="BK40" i="8"/>
  <c r="Q40" i="8"/>
  <c r="AG40" i="8"/>
  <c r="BB40" i="8"/>
  <c r="R40" i="8"/>
  <c r="AW40" i="8"/>
  <c r="BM40" i="8"/>
  <c r="P40" i="8"/>
  <c r="BK39" i="8"/>
  <c r="BN39" i="8"/>
  <c r="BM39" i="8"/>
  <c r="BP39" i="8"/>
  <c r="BJ39" i="8"/>
  <c r="AX38" i="8"/>
  <c r="BN38" i="8"/>
  <c r="AV38" i="8"/>
  <c r="AN38" i="8"/>
  <c r="AD38" i="8"/>
  <c r="AY38" i="8"/>
  <c r="BB38" i="8"/>
  <c r="BJ38" i="8"/>
  <c r="BR38" i="8"/>
  <c r="AL38" i="8"/>
  <c r="AI38" i="8"/>
  <c r="BW38" i="8"/>
  <c r="BO38" i="8"/>
  <c r="AD37" i="8"/>
  <c r="AL37" i="8"/>
  <c r="AT37" i="8"/>
  <c r="BB37" i="8"/>
  <c r="BJ37" i="8"/>
  <c r="BR37" i="8"/>
  <c r="AE37" i="8"/>
  <c r="AM37" i="8"/>
  <c r="AU37" i="8"/>
  <c r="BC37" i="8"/>
  <c r="BK37" i="8"/>
  <c r="AO37" i="8"/>
  <c r="AW37" i="8"/>
  <c r="BU37" i="8"/>
  <c r="AH37" i="8"/>
  <c r="AP37" i="8"/>
  <c r="BF37" i="8"/>
  <c r="BN37" i="8"/>
  <c r="AI37" i="8"/>
  <c r="AQ37" i="8"/>
  <c r="AY37" i="8"/>
  <c r="BG37" i="8"/>
  <c r="BS37" i="8"/>
  <c r="AX37" i="8"/>
  <c r="BV37" i="8"/>
  <c r="BO37" i="8"/>
  <c r="BU39" i="8"/>
  <c r="AT38" i="8"/>
  <c r="AZ38" i="8"/>
  <c r="AQ38" i="8"/>
  <c r="BG38" i="8"/>
  <c r="AP38" i="8"/>
  <c r="BH38" i="8"/>
  <c r="BP38" i="8"/>
  <c r="AV37" i="8"/>
  <c r="BE37" i="8"/>
  <c r="AG37" i="8"/>
  <c r="AF37" i="8"/>
  <c r="BL37" i="8"/>
  <c r="AE38" i="8"/>
  <c r="AM38" i="8"/>
  <c r="AU38" i="8"/>
  <c r="BC38" i="8"/>
  <c r="BK38" i="8"/>
  <c r="BS38" i="8"/>
  <c r="BM37" i="8"/>
  <c r="BA38" i="8"/>
  <c r="AH38" i="8"/>
  <c r="AR38" i="8"/>
  <c r="BD37" i="8"/>
  <c r="AN37" i="8"/>
  <c r="BT37" i="8"/>
  <c r="BV38" i="8"/>
  <c r="AC38" i="8"/>
  <c r="BI38" i="8"/>
  <c r="AK38" i="8"/>
  <c r="BQ38" i="8"/>
  <c r="AF38" i="8"/>
  <c r="AJ38" i="8"/>
  <c r="BD38" i="8"/>
  <c r="BL38" i="8"/>
  <c r="AS38" i="8"/>
  <c r="BR39" i="8"/>
  <c r="AJ45" i="7"/>
  <c r="BW45" i="7"/>
  <c r="BR45" i="7"/>
  <c r="BN45" i="7"/>
  <c r="BJ45" i="7"/>
  <c r="BS45" i="7"/>
  <c r="BO45" i="7"/>
  <c r="BK45" i="7"/>
  <c r="BG45" i="7"/>
  <c r="BC45" i="7"/>
  <c r="AY45" i="7"/>
  <c r="AU45" i="7"/>
  <c r="AQ45" i="7"/>
  <c r="AM45" i="7"/>
  <c r="BH45" i="7"/>
  <c r="BD45" i="7"/>
  <c r="AZ45" i="7"/>
  <c r="AV45" i="7"/>
  <c r="AR45" i="7"/>
  <c r="AN45" i="7"/>
  <c r="BT45" i="7"/>
  <c r="BP45" i="7"/>
  <c r="BL45" i="7"/>
  <c r="BU45" i="7"/>
  <c r="BQ45" i="7"/>
  <c r="BM45" i="7"/>
  <c r="BI45" i="7"/>
  <c r="BE45" i="7"/>
  <c r="BA45" i="7"/>
  <c r="AW45" i="7"/>
  <c r="AS45" i="7"/>
  <c r="AO45" i="7"/>
  <c r="AK45" i="7"/>
  <c r="BF45" i="7"/>
  <c r="BB45" i="7"/>
  <c r="AX45" i="7"/>
  <c r="AT45" i="7"/>
  <c r="AP45" i="7"/>
  <c r="AL45" i="7"/>
  <c r="Q98" i="8" l="1"/>
  <c r="T87" i="8"/>
  <c r="T65" i="8"/>
  <c r="T47" i="8"/>
  <c r="T48" i="8"/>
  <c r="T46" i="8"/>
  <c r="W97" i="7"/>
  <c r="W77" i="7"/>
  <c r="W52" i="7"/>
  <c r="W53" i="7"/>
  <c r="W51" i="7"/>
  <c r="BA97" i="7"/>
  <c r="BA77" i="7"/>
  <c r="BA53" i="7"/>
  <c r="BA51" i="7"/>
  <c r="BA52" i="7"/>
  <c r="BG97" i="7"/>
  <c r="BG77" i="7"/>
  <c r="BG51" i="7"/>
  <c r="BG52" i="7"/>
  <c r="BG53" i="7"/>
  <c r="BA100" i="7"/>
  <c r="BA73" i="7"/>
  <c r="BA76" i="7"/>
  <c r="BA75" i="7"/>
  <c r="BA74" i="7"/>
  <c r="AW100" i="7"/>
  <c r="AW74" i="7"/>
  <c r="AW75" i="7"/>
  <c r="AW76" i="7"/>
  <c r="AW73" i="7"/>
  <c r="AU100" i="7"/>
  <c r="AU75" i="7"/>
  <c r="AU73" i="7"/>
  <c r="AU76" i="7"/>
  <c r="AU74" i="7"/>
  <c r="BC99" i="7"/>
  <c r="BC83" i="7"/>
  <c r="BC70" i="7"/>
  <c r="BC72" i="7"/>
  <c r="BC62" i="7"/>
  <c r="AL100" i="7"/>
  <c r="AL75" i="7"/>
  <c r="AL73" i="7"/>
  <c r="AL76" i="7"/>
  <c r="AL74" i="7"/>
  <c r="AR100" i="7"/>
  <c r="AR73" i="7"/>
  <c r="AR76" i="7"/>
  <c r="AR75" i="7"/>
  <c r="AR74" i="7"/>
  <c r="AB101" i="7"/>
  <c r="AB86" i="7"/>
  <c r="AB78" i="7"/>
  <c r="AB89" i="7"/>
  <c r="AB84" i="7"/>
  <c r="AB87" i="7"/>
  <c r="AB79" i="7"/>
  <c r="AB85" i="7"/>
  <c r="AB80" i="7"/>
  <c r="AB67" i="7"/>
  <c r="AB81" i="7"/>
  <c r="AB65" i="7"/>
  <c r="AB88" i="7"/>
  <c r="AB68" i="7"/>
  <c r="AB57" i="7"/>
  <c r="AB60" i="7"/>
  <c r="AB55" i="7"/>
  <c r="AB58" i="7"/>
  <c r="AB66" i="7"/>
  <c r="AB54" i="7"/>
  <c r="AB61" i="7"/>
  <c r="AB56" i="7"/>
  <c r="AB59" i="7"/>
  <c r="M101" i="7"/>
  <c r="M86" i="7"/>
  <c r="M89" i="7"/>
  <c r="M81" i="7"/>
  <c r="M84" i="7"/>
  <c r="M87" i="7"/>
  <c r="M85" i="7"/>
  <c r="M88" i="7"/>
  <c r="M80" i="7"/>
  <c r="M68" i="7"/>
  <c r="M79" i="7"/>
  <c r="M78" i="7"/>
  <c r="M61" i="7"/>
  <c r="M60" i="7"/>
  <c r="M58" i="7"/>
  <c r="M67" i="7"/>
  <c r="M59" i="7"/>
  <c r="M54" i="7"/>
  <c r="M65" i="7"/>
  <c r="M66" i="7"/>
  <c r="M55" i="7"/>
  <c r="M57" i="7"/>
  <c r="M56" i="7"/>
  <c r="U74" i="8"/>
  <c r="U72" i="8"/>
  <c r="U70" i="8"/>
  <c r="U75" i="8"/>
  <c r="U73" i="8"/>
  <c r="U68" i="8"/>
  <c r="U66" i="8"/>
  <c r="AV98" i="7"/>
  <c r="AV82" i="7"/>
  <c r="AV71" i="7"/>
  <c r="AV63" i="7"/>
  <c r="AV69" i="7"/>
  <c r="AV64" i="7"/>
  <c r="N87" i="8"/>
  <c r="N65" i="8"/>
  <c r="N46" i="8"/>
  <c r="N47" i="8"/>
  <c r="N48" i="8"/>
  <c r="H90" i="9"/>
  <c r="E11" i="7" s="1"/>
  <c r="AA87" i="8"/>
  <c r="AA65" i="8"/>
  <c r="AA48" i="8"/>
  <c r="AA46" i="8"/>
  <c r="AA47" i="8"/>
  <c r="AZ97" i="7"/>
  <c r="AZ77" i="7"/>
  <c r="AZ53" i="7"/>
  <c r="AZ51" i="7"/>
  <c r="AZ52" i="7"/>
  <c r="Y97" i="7"/>
  <c r="Y52" i="7"/>
  <c r="Y77" i="7"/>
  <c r="Y53" i="7"/>
  <c r="Y51" i="7"/>
  <c r="X97" i="7"/>
  <c r="X77" i="7"/>
  <c r="X52" i="7"/>
  <c r="X53" i="7"/>
  <c r="X51" i="7"/>
  <c r="BE99" i="7"/>
  <c r="BE83" i="7"/>
  <c r="BE70" i="7"/>
  <c r="BE72" i="7"/>
  <c r="BE62" i="7"/>
  <c r="BA98" i="7"/>
  <c r="BA82" i="7"/>
  <c r="BA71" i="7"/>
  <c r="BA69" i="7"/>
  <c r="BA64" i="7"/>
  <c r="BA63" i="7"/>
  <c r="BK100" i="7"/>
  <c r="BK75" i="7"/>
  <c r="BK74" i="7"/>
  <c r="BK73" i="7"/>
  <c r="BK76" i="7"/>
  <c r="BQ98" i="7"/>
  <c r="BQ82" i="7"/>
  <c r="BQ69" i="7"/>
  <c r="BQ71" i="7"/>
  <c r="BQ64" i="7"/>
  <c r="BQ63" i="7"/>
  <c r="BM100" i="7"/>
  <c r="BM74" i="7"/>
  <c r="BM75" i="7"/>
  <c r="BM76" i="7"/>
  <c r="BM73" i="7"/>
  <c r="AO98" i="7"/>
  <c r="AO82" i="7"/>
  <c r="AO69" i="7"/>
  <c r="AO71" i="7"/>
  <c r="AO63" i="7"/>
  <c r="AO64" i="7"/>
  <c r="BI99" i="7"/>
  <c r="BI83" i="7"/>
  <c r="BI72" i="7"/>
  <c r="BI70" i="7"/>
  <c r="BI62" i="7"/>
  <c r="Z101" i="7"/>
  <c r="Z88" i="7"/>
  <c r="Z86" i="7"/>
  <c r="Z89" i="7"/>
  <c r="Z81" i="7"/>
  <c r="Z84" i="7"/>
  <c r="Z87" i="7"/>
  <c r="Z78" i="7"/>
  <c r="Z80" i="7"/>
  <c r="Z79" i="7"/>
  <c r="Z67" i="7"/>
  <c r="Z85" i="7"/>
  <c r="Z65" i="7"/>
  <c r="Z68" i="7"/>
  <c r="Z54" i="7"/>
  <c r="Z61" i="7"/>
  <c r="Z60" i="7"/>
  <c r="Z55" i="7"/>
  <c r="Z66" i="7"/>
  <c r="Z58" i="7"/>
  <c r="Z59" i="7"/>
  <c r="Z57" i="7"/>
  <c r="Z56" i="7"/>
  <c r="AH101" i="7"/>
  <c r="AH84" i="7"/>
  <c r="AH87" i="7"/>
  <c r="AH79" i="7"/>
  <c r="AH85" i="7"/>
  <c r="AH88" i="7"/>
  <c r="AH80" i="7"/>
  <c r="AH86" i="7"/>
  <c r="AH68" i="7"/>
  <c r="AH89" i="7"/>
  <c r="AH81" i="7"/>
  <c r="AH66" i="7"/>
  <c r="AH61" i="7"/>
  <c r="AH78" i="7"/>
  <c r="AH67" i="7"/>
  <c r="AH65" i="7"/>
  <c r="AH58" i="7"/>
  <c r="AH56" i="7"/>
  <c r="AH59" i="7"/>
  <c r="AH55" i="7"/>
  <c r="AH54" i="7"/>
  <c r="AH60" i="7"/>
  <c r="AH57" i="7"/>
  <c r="S75" i="8"/>
  <c r="S66" i="8"/>
  <c r="S74" i="8"/>
  <c r="S72" i="8"/>
  <c r="S70" i="8"/>
  <c r="S73" i="8"/>
  <c r="S68" i="8"/>
  <c r="H91" i="10"/>
  <c r="D11" i="8" s="1"/>
  <c r="D24" i="8" s="1"/>
  <c r="N101" i="7"/>
  <c r="N86" i="7"/>
  <c r="N89" i="7"/>
  <c r="N81" i="7"/>
  <c r="N87" i="7"/>
  <c r="N85" i="7"/>
  <c r="N88" i="7"/>
  <c r="N80" i="7"/>
  <c r="N84" i="7"/>
  <c r="N67" i="7"/>
  <c r="N65" i="7"/>
  <c r="N68" i="7"/>
  <c r="N79" i="7"/>
  <c r="N78" i="7"/>
  <c r="N66" i="7"/>
  <c r="N60" i="7"/>
  <c r="N58" i="7"/>
  <c r="N56" i="7"/>
  <c r="N61" i="7"/>
  <c r="N59" i="7"/>
  <c r="N57" i="7"/>
  <c r="N55" i="7"/>
  <c r="N54" i="7"/>
  <c r="N73" i="8"/>
  <c r="N68" i="8"/>
  <c r="N66" i="8"/>
  <c r="N74" i="8"/>
  <c r="N72" i="8"/>
  <c r="N75" i="8"/>
  <c r="N70" i="8"/>
  <c r="Q87" i="8"/>
  <c r="Q65" i="8"/>
  <c r="Q47" i="8"/>
  <c r="Q48" i="8"/>
  <c r="Q46" i="8"/>
  <c r="U87" i="8"/>
  <c r="U65" i="8"/>
  <c r="U47" i="8"/>
  <c r="U48" i="8"/>
  <c r="U46" i="8"/>
  <c r="BS97" i="7"/>
  <c r="BS77" i="7"/>
  <c r="BS52" i="7"/>
  <c r="BS53" i="7"/>
  <c r="BS51" i="7"/>
  <c r="BV97" i="7"/>
  <c r="BV77" i="7"/>
  <c r="BV52" i="7"/>
  <c r="BV51" i="7"/>
  <c r="BV53" i="7"/>
  <c r="BN97" i="7"/>
  <c r="BN77" i="7"/>
  <c r="BN51" i="7"/>
  <c r="BN52" i="7"/>
  <c r="BN53" i="7"/>
  <c r="BU99" i="7"/>
  <c r="BU83" i="7"/>
  <c r="BU72" i="7"/>
  <c r="BU70" i="7"/>
  <c r="BU62" i="7"/>
  <c r="AY100" i="7"/>
  <c r="AY73" i="7"/>
  <c r="AY76" i="7"/>
  <c r="AY75" i="7"/>
  <c r="AY74" i="7"/>
  <c r="BV99" i="7"/>
  <c r="BV83" i="7"/>
  <c r="BV72" i="7"/>
  <c r="BV70" i="7"/>
  <c r="BV62" i="7"/>
  <c r="BF99" i="7"/>
  <c r="BF83" i="7"/>
  <c r="BF70" i="7"/>
  <c r="BF62" i="7"/>
  <c r="BF72" i="7"/>
  <c r="AR99" i="7"/>
  <c r="AR83" i="7"/>
  <c r="AR72" i="7"/>
  <c r="AR70" i="7"/>
  <c r="AR62" i="7"/>
  <c r="BI100" i="7"/>
  <c r="BI76" i="7"/>
  <c r="BI75" i="7"/>
  <c r="BI73" i="7"/>
  <c r="BI74" i="7"/>
  <c r="BD99" i="7"/>
  <c r="BD72" i="7"/>
  <c r="BD83" i="7"/>
  <c r="BD70" i="7"/>
  <c r="BD62" i="7"/>
  <c r="J101" i="7"/>
  <c r="J88" i="7"/>
  <c r="J86" i="7"/>
  <c r="J89" i="7"/>
  <c r="J81" i="7"/>
  <c r="J84" i="7"/>
  <c r="J87" i="7"/>
  <c r="J67" i="7"/>
  <c r="J85" i="7"/>
  <c r="J80" i="7"/>
  <c r="J65" i="7"/>
  <c r="J79" i="7"/>
  <c r="J68" i="7"/>
  <c r="J78" i="7"/>
  <c r="J54" i="7"/>
  <c r="J66" i="7"/>
  <c r="J60" i="7"/>
  <c r="J55" i="7"/>
  <c r="J58" i="7"/>
  <c r="J59" i="7"/>
  <c r="J56" i="7"/>
  <c r="J61" i="7"/>
  <c r="J57" i="7"/>
  <c r="AG101" i="7"/>
  <c r="AG89" i="7"/>
  <c r="AG81" i="7"/>
  <c r="AG84" i="7"/>
  <c r="AG87" i="7"/>
  <c r="AG79" i="7"/>
  <c r="AG85" i="7"/>
  <c r="AG88" i="7"/>
  <c r="AG86" i="7"/>
  <c r="AG78" i="7"/>
  <c r="AG66" i="7"/>
  <c r="AG67" i="7"/>
  <c r="AG60" i="7"/>
  <c r="AG65" i="7"/>
  <c r="AG56" i="7"/>
  <c r="AG68" i="7"/>
  <c r="AG59" i="7"/>
  <c r="AG80" i="7"/>
  <c r="AG54" i="7"/>
  <c r="AG55" i="7"/>
  <c r="AG58" i="7"/>
  <c r="AG61" i="7"/>
  <c r="AG57" i="7"/>
  <c r="Q77" i="7"/>
  <c r="Q51" i="7"/>
  <c r="Q52" i="7"/>
  <c r="Q53" i="7"/>
  <c r="AD98" i="7"/>
  <c r="AD82" i="7"/>
  <c r="AD71" i="7"/>
  <c r="AD63" i="7"/>
  <c r="AD69" i="7"/>
  <c r="AD64" i="7"/>
  <c r="J74" i="8"/>
  <c r="J75" i="8"/>
  <c r="J72" i="8"/>
  <c r="J70" i="8"/>
  <c r="J73" i="8"/>
  <c r="J68" i="8"/>
  <c r="J66" i="8"/>
  <c r="H87" i="8"/>
  <c r="H65" i="8"/>
  <c r="H48" i="8"/>
  <c r="H46" i="8"/>
  <c r="H47" i="8"/>
  <c r="Z65" i="8"/>
  <c r="Z87" i="8"/>
  <c r="Z48" i="8"/>
  <c r="Z46" i="8"/>
  <c r="Z47" i="8"/>
  <c r="BH26" i="7"/>
  <c r="BH77" i="7"/>
  <c r="BH51" i="7"/>
  <c r="BH52" i="7"/>
  <c r="BH53" i="7"/>
  <c r="AI77" i="7"/>
  <c r="AI51" i="7"/>
  <c r="AI52" i="7"/>
  <c r="AI53" i="7"/>
  <c r="AV77" i="7"/>
  <c r="AV53" i="7"/>
  <c r="AV52" i="7"/>
  <c r="AV51" i="7"/>
  <c r="BD52" i="7"/>
  <c r="BD77" i="7"/>
  <c r="BD53" i="7"/>
  <c r="BD51" i="7"/>
  <c r="BG99" i="7"/>
  <c r="BG83" i="7"/>
  <c r="BG70" i="7"/>
  <c r="BG72" i="7"/>
  <c r="BG62" i="7"/>
  <c r="AH100" i="7"/>
  <c r="AH76" i="7"/>
  <c r="AH74" i="7"/>
  <c r="AH73" i="7"/>
  <c r="AH75" i="7"/>
  <c r="BU98" i="7"/>
  <c r="BU71" i="7"/>
  <c r="BU82" i="7"/>
  <c r="BU69" i="7"/>
  <c r="BU63" i="7"/>
  <c r="BU64" i="7"/>
  <c r="BB100" i="7"/>
  <c r="BB76" i="7"/>
  <c r="BB75" i="7"/>
  <c r="BB74" i="7"/>
  <c r="BB73" i="7"/>
  <c r="BI98" i="7"/>
  <c r="BI82" i="7"/>
  <c r="BI71" i="7"/>
  <c r="BI69" i="7"/>
  <c r="BI64" i="7"/>
  <c r="BI63" i="7"/>
  <c r="AP98" i="7"/>
  <c r="AP82" i="7"/>
  <c r="AP69" i="7"/>
  <c r="AP71" i="7"/>
  <c r="AP63" i="7"/>
  <c r="AP64" i="7"/>
  <c r="BK99" i="7"/>
  <c r="BK72" i="7"/>
  <c r="BK83" i="7"/>
  <c r="BK70" i="7"/>
  <c r="BK62" i="7"/>
  <c r="X101" i="7"/>
  <c r="X85" i="7"/>
  <c r="X88" i="7"/>
  <c r="X80" i="7"/>
  <c r="X86" i="7"/>
  <c r="X89" i="7"/>
  <c r="X81" i="7"/>
  <c r="X84" i="7"/>
  <c r="X87" i="7"/>
  <c r="X79" i="7"/>
  <c r="X66" i="7"/>
  <c r="X78" i="7"/>
  <c r="X67" i="7"/>
  <c r="X65" i="7"/>
  <c r="X68" i="7"/>
  <c r="X59" i="7"/>
  <c r="X61" i="7"/>
  <c r="X57" i="7"/>
  <c r="X60" i="7"/>
  <c r="X56" i="7"/>
  <c r="X54" i="7"/>
  <c r="X58" i="7"/>
  <c r="X55" i="7"/>
  <c r="P75" i="8"/>
  <c r="P68" i="8"/>
  <c r="P66" i="8"/>
  <c r="P74" i="8"/>
  <c r="P72" i="8"/>
  <c r="P70" i="8"/>
  <c r="P73" i="8"/>
  <c r="J65" i="8"/>
  <c r="J87" i="8"/>
  <c r="J48" i="8"/>
  <c r="J46" i="8"/>
  <c r="J47" i="8"/>
  <c r="S87" i="8"/>
  <c r="S65" i="8"/>
  <c r="S47" i="8"/>
  <c r="S48" i="8"/>
  <c r="S46" i="8"/>
  <c r="AT97" i="7"/>
  <c r="AT77" i="7"/>
  <c r="AT52" i="7"/>
  <c r="AT53" i="7"/>
  <c r="AT51" i="7"/>
  <c r="AH97" i="7"/>
  <c r="AH77" i="7"/>
  <c r="AH51" i="7"/>
  <c r="AH52" i="7"/>
  <c r="AH53" i="7"/>
  <c r="V97" i="7"/>
  <c r="V77" i="7"/>
  <c r="V53" i="7"/>
  <c r="V52" i="7"/>
  <c r="V51" i="7"/>
  <c r="BC97" i="7"/>
  <c r="BC52" i="7"/>
  <c r="BC77" i="7"/>
  <c r="BC53" i="7"/>
  <c r="BC51" i="7"/>
  <c r="BG100" i="7"/>
  <c r="BG73" i="7"/>
  <c r="BG74" i="7"/>
  <c r="BG75" i="7"/>
  <c r="BG76" i="7"/>
  <c r="BJ99" i="7"/>
  <c r="BJ70" i="7"/>
  <c r="BJ83" i="7"/>
  <c r="BJ72" i="7"/>
  <c r="BJ62" i="7"/>
  <c r="BQ100" i="7"/>
  <c r="BQ73" i="7"/>
  <c r="BQ76" i="7"/>
  <c r="BQ75" i="7"/>
  <c r="BQ74" i="7"/>
  <c r="BL99" i="7"/>
  <c r="BL83" i="7"/>
  <c r="BL70" i="7"/>
  <c r="BL72" i="7"/>
  <c r="BL62" i="7"/>
  <c r="AR98" i="7"/>
  <c r="AR82" i="7"/>
  <c r="AR71" i="7"/>
  <c r="AR63" i="7"/>
  <c r="AR69" i="7"/>
  <c r="AR64" i="7"/>
  <c r="BO100" i="7"/>
  <c r="BO73" i="7"/>
  <c r="BO76" i="7"/>
  <c r="BO75" i="7"/>
  <c r="BO74" i="7"/>
  <c r="S101" i="7"/>
  <c r="S84" i="7"/>
  <c r="S87" i="7"/>
  <c r="S85" i="7"/>
  <c r="S88" i="7"/>
  <c r="S80" i="7"/>
  <c r="S86" i="7"/>
  <c r="S78" i="7"/>
  <c r="S89" i="7"/>
  <c r="S81" i="7"/>
  <c r="S68" i="7"/>
  <c r="S79" i="7"/>
  <c r="S67" i="7"/>
  <c r="S54" i="7"/>
  <c r="S59" i="7"/>
  <c r="S61" i="7"/>
  <c r="S65" i="7"/>
  <c r="S60" i="7"/>
  <c r="S66" i="7"/>
  <c r="S55" i="7"/>
  <c r="S58" i="7"/>
  <c r="S57" i="7"/>
  <c r="S56" i="7"/>
  <c r="I72" i="8"/>
  <c r="I75" i="8"/>
  <c r="I70" i="8"/>
  <c r="I73" i="8"/>
  <c r="I68" i="8"/>
  <c r="I74" i="8"/>
  <c r="I66" i="8"/>
  <c r="M87" i="8"/>
  <c r="M65" i="8"/>
  <c r="M48" i="8"/>
  <c r="M46" i="8"/>
  <c r="M47" i="8"/>
  <c r="AS97" i="7"/>
  <c r="AS77" i="7"/>
  <c r="AS53" i="7"/>
  <c r="AS52" i="7"/>
  <c r="AS51" i="7"/>
  <c r="AJ97" i="7"/>
  <c r="AJ77" i="7"/>
  <c r="AJ53" i="7"/>
  <c r="AJ51" i="7"/>
  <c r="AJ52" i="7"/>
  <c r="BR97" i="7"/>
  <c r="BR77" i="7"/>
  <c r="BR53" i="7"/>
  <c r="BR52" i="7"/>
  <c r="BR51" i="7"/>
  <c r="BM97" i="7"/>
  <c r="BM77" i="7"/>
  <c r="BM51" i="7"/>
  <c r="BM52" i="7"/>
  <c r="BM53" i="7"/>
  <c r="AN98" i="7"/>
  <c r="AN69" i="7"/>
  <c r="AN64" i="7"/>
  <c r="AN63" i="7"/>
  <c r="AN82" i="7"/>
  <c r="AN71" i="7"/>
  <c r="BR98" i="7"/>
  <c r="BR82" i="7"/>
  <c r="BR69" i="7"/>
  <c r="BR71" i="7"/>
  <c r="BR64" i="7"/>
  <c r="BR63" i="7"/>
  <c r="BH100" i="7"/>
  <c r="BH75" i="7"/>
  <c r="BH74" i="7"/>
  <c r="BH73" i="7"/>
  <c r="BH76" i="7"/>
  <c r="AG100" i="7"/>
  <c r="AG74" i="7"/>
  <c r="AG75" i="7"/>
  <c r="AG76" i="7"/>
  <c r="AG73" i="7"/>
  <c r="BT98" i="7"/>
  <c r="BT69" i="7"/>
  <c r="BT71" i="7"/>
  <c r="BT64" i="7"/>
  <c r="BT82" i="7"/>
  <c r="BT63" i="7"/>
  <c r="BM99" i="7"/>
  <c r="BM83" i="7"/>
  <c r="BM72" i="7"/>
  <c r="BM70" i="7"/>
  <c r="BM62" i="7"/>
  <c r="BC100" i="7"/>
  <c r="BC75" i="7"/>
  <c r="BC76" i="7"/>
  <c r="BC74" i="7"/>
  <c r="BC73" i="7"/>
  <c r="U87" i="7"/>
  <c r="U85" i="7"/>
  <c r="U88" i="7"/>
  <c r="U80" i="7"/>
  <c r="U86" i="7"/>
  <c r="U89" i="7"/>
  <c r="U81" i="7"/>
  <c r="U84" i="7"/>
  <c r="U79" i="7"/>
  <c r="U78" i="7"/>
  <c r="U65" i="7"/>
  <c r="U67" i="7"/>
  <c r="U59" i="7"/>
  <c r="U61" i="7"/>
  <c r="U54" i="7"/>
  <c r="U57" i="7"/>
  <c r="U60" i="7"/>
  <c r="U68" i="7"/>
  <c r="U58" i="7"/>
  <c r="U55" i="7"/>
  <c r="U56" i="7"/>
  <c r="U66" i="7"/>
  <c r="V87" i="8"/>
  <c r="V65" i="8"/>
  <c r="V47" i="8"/>
  <c r="V48" i="8"/>
  <c r="V46" i="8"/>
  <c r="BJ100" i="7"/>
  <c r="BJ73" i="7"/>
  <c r="BJ74" i="7"/>
  <c r="BJ76" i="7"/>
  <c r="BJ75" i="7"/>
  <c r="M74" i="8"/>
  <c r="M73" i="8"/>
  <c r="M68" i="8"/>
  <c r="M66" i="8"/>
  <c r="M72" i="8"/>
  <c r="M70" i="8"/>
  <c r="M75" i="8"/>
  <c r="P87" i="8"/>
  <c r="P47" i="8"/>
  <c r="P48" i="8"/>
  <c r="P65" i="8"/>
  <c r="P46" i="8"/>
  <c r="AM97" i="7"/>
  <c r="AM77" i="7"/>
  <c r="AM52" i="7"/>
  <c r="AM53" i="7"/>
  <c r="AM51" i="7"/>
  <c r="AL97" i="7"/>
  <c r="AL77" i="7"/>
  <c r="AL53" i="7"/>
  <c r="AL51" i="7"/>
  <c r="AL52" i="7"/>
  <c r="BE97" i="7"/>
  <c r="BE77" i="7"/>
  <c r="BE52" i="7"/>
  <c r="BE53" i="7"/>
  <c r="BE51" i="7"/>
  <c r="AQ97" i="7"/>
  <c r="AQ77" i="7"/>
  <c r="AQ51" i="7"/>
  <c r="AQ53" i="7"/>
  <c r="AQ52" i="7"/>
  <c r="AE75" i="7"/>
  <c r="AE76" i="7"/>
  <c r="AE74" i="7"/>
  <c r="AE73" i="7"/>
  <c r="BN99" i="7"/>
  <c r="BN72" i="7"/>
  <c r="BN83" i="7"/>
  <c r="BN62" i="7"/>
  <c r="BN70" i="7"/>
  <c r="AZ100" i="7"/>
  <c r="AZ74" i="7"/>
  <c r="AZ75" i="7"/>
  <c r="AZ73" i="7"/>
  <c r="AZ76" i="7"/>
  <c r="BW98" i="7"/>
  <c r="BW82" i="7"/>
  <c r="BW71" i="7"/>
  <c r="BW64" i="7"/>
  <c r="BW63" i="7"/>
  <c r="BW69" i="7"/>
  <c r="AP100" i="7"/>
  <c r="AP75" i="7"/>
  <c r="AP76" i="7"/>
  <c r="AP74" i="7"/>
  <c r="AP73" i="7"/>
  <c r="BH99" i="7"/>
  <c r="BH83" i="7"/>
  <c r="BH70" i="7"/>
  <c r="BH62" i="7"/>
  <c r="BH72" i="7"/>
  <c r="AM100" i="7"/>
  <c r="AM75" i="7"/>
  <c r="AM76" i="7"/>
  <c r="AM74" i="7"/>
  <c r="AM73" i="7"/>
  <c r="I101" i="7"/>
  <c r="I85" i="7"/>
  <c r="I88" i="7"/>
  <c r="I86" i="7"/>
  <c r="I78" i="7"/>
  <c r="I89" i="7"/>
  <c r="I81" i="7"/>
  <c r="I84" i="7"/>
  <c r="I87" i="7"/>
  <c r="I79" i="7"/>
  <c r="I80" i="7"/>
  <c r="I68" i="7"/>
  <c r="I65" i="7"/>
  <c r="I66" i="7"/>
  <c r="I55" i="7"/>
  <c r="I60" i="7"/>
  <c r="I67" i="7"/>
  <c r="I61" i="7"/>
  <c r="I56" i="7"/>
  <c r="I59" i="7"/>
  <c r="I54" i="7"/>
  <c r="I58" i="7"/>
  <c r="I57" i="7"/>
  <c r="Q69" i="8"/>
  <c r="Q71" i="8"/>
  <c r="Q67" i="8"/>
  <c r="Q72" i="8"/>
  <c r="Q66" i="8"/>
  <c r="Q74" i="8"/>
  <c r="Q70" i="8"/>
  <c r="Q75" i="8"/>
  <c r="Q68" i="8"/>
  <c r="Q73" i="8"/>
  <c r="H90" i="10"/>
  <c r="E11" i="8" s="1"/>
  <c r="E24" i="8" s="1"/>
  <c r="Z97" i="7"/>
  <c r="Z77" i="7"/>
  <c r="Z52" i="7"/>
  <c r="Z51" i="7"/>
  <c r="Z53" i="7"/>
  <c r="BO97" i="7"/>
  <c r="BO77" i="7"/>
  <c r="BO51" i="7"/>
  <c r="BO52" i="7"/>
  <c r="BO53" i="7"/>
  <c r="AW97" i="7"/>
  <c r="AW51" i="7"/>
  <c r="AW52" i="7"/>
  <c r="AW77" i="7"/>
  <c r="AW53" i="7"/>
  <c r="BB97" i="7"/>
  <c r="BB77" i="7"/>
  <c r="BB53" i="7"/>
  <c r="BB51" i="7"/>
  <c r="BB52" i="7"/>
  <c r="AN100" i="7"/>
  <c r="AN73" i="7"/>
  <c r="AN74" i="7"/>
  <c r="AN76" i="7"/>
  <c r="AN75" i="7"/>
  <c r="BP100" i="7"/>
  <c r="BP74" i="7"/>
  <c r="BP75" i="7"/>
  <c r="BP73" i="7"/>
  <c r="BP76" i="7"/>
  <c r="BR100" i="7"/>
  <c r="BR73" i="7"/>
  <c r="BR76" i="7"/>
  <c r="BR75" i="7"/>
  <c r="BR74" i="7"/>
  <c r="BP99" i="7"/>
  <c r="BP83" i="7"/>
  <c r="BP72" i="7"/>
  <c r="BP70" i="7"/>
  <c r="BP62" i="7"/>
  <c r="AK100" i="7"/>
  <c r="AK73" i="7"/>
  <c r="AK76" i="7"/>
  <c r="AK75" i="7"/>
  <c r="AK74" i="7"/>
  <c r="BO99" i="7"/>
  <c r="BO83" i="7"/>
  <c r="BO72" i="7"/>
  <c r="BO70" i="7"/>
  <c r="BO62" i="7"/>
  <c r="AA101" i="7"/>
  <c r="AA88" i="7"/>
  <c r="AA80" i="7"/>
  <c r="AA86" i="7"/>
  <c r="AA89" i="7"/>
  <c r="AA81" i="7"/>
  <c r="AA84" i="7"/>
  <c r="AA87" i="7"/>
  <c r="AA85" i="7"/>
  <c r="AA79" i="7"/>
  <c r="AA66" i="7"/>
  <c r="AA61" i="7"/>
  <c r="AA60" i="7"/>
  <c r="AA65" i="7"/>
  <c r="AA55" i="7"/>
  <c r="AA78" i="7"/>
  <c r="AA58" i="7"/>
  <c r="AA68" i="7"/>
  <c r="AA59" i="7"/>
  <c r="AA67" i="7"/>
  <c r="AA57" i="7"/>
  <c r="AA56" i="7"/>
  <c r="AA54" i="7"/>
  <c r="AT100" i="7"/>
  <c r="AT73" i="7"/>
  <c r="AT74" i="7"/>
  <c r="AT76" i="7"/>
  <c r="AT75" i="7"/>
  <c r="L70" i="8"/>
  <c r="L73" i="8"/>
  <c r="L68" i="8"/>
  <c r="L74" i="8"/>
  <c r="L66" i="8"/>
  <c r="L72" i="8"/>
  <c r="L75" i="8"/>
  <c r="G24" i="8"/>
  <c r="G87" i="8"/>
  <c r="G65" i="8"/>
  <c r="G48" i="8"/>
  <c r="G46" i="8"/>
  <c r="G47" i="8"/>
  <c r="BF97" i="7"/>
  <c r="BF77" i="7"/>
  <c r="BF52" i="7"/>
  <c r="BF51" i="7"/>
  <c r="BF53" i="7"/>
  <c r="AG97" i="7"/>
  <c r="AG51" i="7"/>
  <c r="AG77" i="7"/>
  <c r="AG52" i="7"/>
  <c r="AG53" i="7"/>
  <c r="AU97" i="7"/>
  <c r="AU77" i="7"/>
  <c r="AU53" i="7"/>
  <c r="AU51" i="7"/>
  <c r="AU52" i="7"/>
  <c r="BI97" i="7"/>
  <c r="BI77" i="7"/>
  <c r="BI53" i="7"/>
  <c r="BI52" i="7"/>
  <c r="BI51" i="7"/>
  <c r="BV98" i="7"/>
  <c r="BV82" i="7"/>
  <c r="BV69" i="7"/>
  <c r="BV71" i="7"/>
  <c r="BV64" i="7"/>
  <c r="BV63" i="7"/>
  <c r="BF100" i="7"/>
  <c r="BF75" i="7"/>
  <c r="BF76" i="7"/>
  <c r="BF74" i="7"/>
  <c r="BF73" i="7"/>
  <c r="AC98" i="7"/>
  <c r="AC82" i="7"/>
  <c r="AC71" i="7"/>
  <c r="AC69" i="7"/>
  <c r="AC64" i="7"/>
  <c r="AC63" i="7"/>
  <c r="BD98" i="7"/>
  <c r="BD69" i="7"/>
  <c r="BD64" i="7"/>
  <c r="BD82" i="7"/>
  <c r="BD71" i="7"/>
  <c r="BD63" i="7"/>
  <c r="AQ100" i="7"/>
  <c r="AQ73" i="7"/>
  <c r="AQ74" i="7"/>
  <c r="AQ76" i="7"/>
  <c r="AQ75" i="7"/>
  <c r="BW100" i="7"/>
  <c r="BW73" i="7"/>
  <c r="BW74" i="7"/>
  <c r="BW76" i="7"/>
  <c r="BW75" i="7"/>
  <c r="AF101" i="7"/>
  <c r="AF89" i="7"/>
  <c r="AF81" i="7"/>
  <c r="AF84" i="7"/>
  <c r="AF87" i="7"/>
  <c r="AF85" i="7"/>
  <c r="AF88" i="7"/>
  <c r="AF86" i="7"/>
  <c r="AF68" i="7"/>
  <c r="AF60" i="7"/>
  <c r="AF66" i="7"/>
  <c r="AF61" i="7"/>
  <c r="AF78" i="7"/>
  <c r="AF79" i="7"/>
  <c r="AF55" i="7"/>
  <c r="AF65" i="7"/>
  <c r="AF58" i="7"/>
  <c r="AF59" i="7"/>
  <c r="AF56" i="7"/>
  <c r="AF67" i="7"/>
  <c r="AF80" i="7"/>
  <c r="AF54" i="7"/>
  <c r="AF57" i="7"/>
  <c r="Y101" i="7"/>
  <c r="Y85" i="7"/>
  <c r="Y88" i="7"/>
  <c r="Y86" i="7"/>
  <c r="Y78" i="7"/>
  <c r="Y89" i="7"/>
  <c r="Y81" i="7"/>
  <c r="Y84" i="7"/>
  <c r="Y87" i="7"/>
  <c r="Y79" i="7"/>
  <c r="Y80" i="7"/>
  <c r="Y68" i="7"/>
  <c r="Y67" i="7"/>
  <c r="Y61" i="7"/>
  <c r="Y55" i="7"/>
  <c r="Y65" i="7"/>
  <c r="Y60" i="7"/>
  <c r="Y66" i="7"/>
  <c r="Y58" i="7"/>
  <c r="Y56" i="7"/>
  <c r="Y59" i="7"/>
  <c r="Y57" i="7"/>
  <c r="Y54" i="7"/>
  <c r="BQ97" i="7"/>
  <c r="BQ77" i="7"/>
  <c r="BQ53" i="7"/>
  <c r="BQ51" i="7"/>
  <c r="BQ52" i="7"/>
  <c r="BE100" i="7"/>
  <c r="BE74" i="7"/>
  <c r="BE76" i="7"/>
  <c r="BE73" i="7"/>
  <c r="BE75" i="7"/>
  <c r="O75" i="8"/>
  <c r="O73" i="8"/>
  <c r="O68" i="8"/>
  <c r="O66" i="8"/>
  <c r="O74" i="8"/>
  <c r="O72" i="8"/>
  <c r="O70" i="8"/>
  <c r="L87" i="8"/>
  <c r="L65" i="8"/>
  <c r="L48" i="8"/>
  <c r="L46" i="8"/>
  <c r="L47" i="8"/>
  <c r="AN97" i="7"/>
  <c r="AN77" i="7"/>
  <c r="AN52" i="7"/>
  <c r="AN51" i="7"/>
  <c r="AN53" i="7"/>
  <c r="AF97" i="7"/>
  <c r="AF77" i="7"/>
  <c r="AF53" i="7"/>
  <c r="AF52" i="7"/>
  <c r="AF51" i="7"/>
  <c r="U97" i="7"/>
  <c r="U77" i="7"/>
  <c r="U53" i="7"/>
  <c r="U51" i="7"/>
  <c r="U52" i="7"/>
  <c r="T97" i="7"/>
  <c r="T77" i="7"/>
  <c r="T53" i="7"/>
  <c r="T51" i="7"/>
  <c r="T52" i="7"/>
  <c r="BS98" i="7"/>
  <c r="BS82" i="7"/>
  <c r="BS71" i="7"/>
  <c r="BS64" i="7"/>
  <c r="BS69" i="7"/>
  <c r="BS63" i="7"/>
  <c r="AE98" i="7"/>
  <c r="AE82" i="7"/>
  <c r="AE71" i="7"/>
  <c r="AE69" i="7"/>
  <c r="AE64" i="7"/>
  <c r="AE63" i="7"/>
  <c r="BU74" i="7"/>
  <c r="BU76" i="7"/>
  <c r="BU75" i="7"/>
  <c r="BU73" i="7"/>
  <c r="AX100" i="7"/>
  <c r="AX76" i="7"/>
  <c r="AX75" i="7"/>
  <c r="AX74" i="7"/>
  <c r="AX73" i="7"/>
  <c r="AV100" i="7"/>
  <c r="AV76" i="7"/>
  <c r="AV75" i="7"/>
  <c r="AV74" i="7"/>
  <c r="AV73" i="7"/>
  <c r="P101" i="7"/>
  <c r="P89" i="7"/>
  <c r="P81" i="7"/>
  <c r="P84" i="7"/>
  <c r="P87" i="7"/>
  <c r="P85" i="7"/>
  <c r="P88" i="7"/>
  <c r="P86" i="7"/>
  <c r="P68" i="7"/>
  <c r="P80" i="7"/>
  <c r="P79" i="7"/>
  <c r="P78" i="7"/>
  <c r="P66" i="7"/>
  <c r="P61" i="7"/>
  <c r="P55" i="7"/>
  <c r="P67" i="7"/>
  <c r="P56" i="7"/>
  <c r="P59" i="7"/>
  <c r="P65" i="7"/>
  <c r="P60" i="7"/>
  <c r="P58" i="7"/>
  <c r="P57" i="7"/>
  <c r="P54" i="7"/>
  <c r="W101" i="7"/>
  <c r="W85" i="7"/>
  <c r="W88" i="7"/>
  <c r="W80" i="7"/>
  <c r="W86" i="7"/>
  <c r="W89" i="7"/>
  <c r="W84" i="7"/>
  <c r="W87" i="7"/>
  <c r="W79" i="7"/>
  <c r="W78" i="7"/>
  <c r="W81" i="7"/>
  <c r="W67" i="7"/>
  <c r="W68" i="7"/>
  <c r="W60" i="7"/>
  <c r="W59" i="7"/>
  <c r="W61" i="7"/>
  <c r="W57" i="7"/>
  <c r="W65" i="7"/>
  <c r="W66" i="7"/>
  <c r="W55" i="7"/>
  <c r="W56" i="7"/>
  <c r="W54" i="7"/>
  <c r="W58" i="7"/>
  <c r="K75" i="8"/>
  <c r="K70" i="8"/>
  <c r="K73" i="8"/>
  <c r="K68" i="8"/>
  <c r="K74" i="8"/>
  <c r="K66" i="8"/>
  <c r="K72" i="8"/>
  <c r="I87" i="8"/>
  <c r="I65" i="8"/>
  <c r="I48" i="8"/>
  <c r="I46" i="8"/>
  <c r="I47" i="8"/>
  <c r="Y26" i="7"/>
  <c r="AZ26" i="7"/>
  <c r="BT97" i="7"/>
  <c r="BT52" i="7"/>
  <c r="BT77" i="7"/>
  <c r="BT53" i="7"/>
  <c r="BT51" i="7"/>
  <c r="AE97" i="7"/>
  <c r="AE53" i="7"/>
  <c r="AE77" i="7"/>
  <c r="AE51" i="7"/>
  <c r="AE52" i="7"/>
  <c r="AR97" i="7"/>
  <c r="AR77" i="7"/>
  <c r="AR52" i="7"/>
  <c r="AR53" i="7"/>
  <c r="AR51" i="7"/>
  <c r="BJ97" i="7"/>
  <c r="BJ77" i="7"/>
  <c r="BJ52" i="7"/>
  <c r="BJ53" i="7"/>
  <c r="BJ51" i="7"/>
  <c r="BE98" i="7"/>
  <c r="BE71" i="7"/>
  <c r="BE82" i="7"/>
  <c r="BE69" i="7"/>
  <c r="BE63" i="7"/>
  <c r="BE64" i="7"/>
  <c r="AD100" i="7"/>
  <c r="AD73" i="7"/>
  <c r="AD74" i="7"/>
  <c r="AD75" i="7"/>
  <c r="AD76" i="7"/>
  <c r="BS99" i="7"/>
  <c r="BS83" i="7"/>
  <c r="BS72" i="7"/>
  <c r="BS70" i="7"/>
  <c r="BS62" i="7"/>
  <c r="AO100" i="7"/>
  <c r="AO74" i="7"/>
  <c r="AO73" i="7"/>
  <c r="AO76" i="7"/>
  <c r="AO75" i="7"/>
  <c r="AJ100" i="7"/>
  <c r="AJ74" i="7"/>
  <c r="AJ75" i="7"/>
  <c r="AJ73" i="7"/>
  <c r="AJ76" i="7"/>
  <c r="AF100" i="7"/>
  <c r="AF76" i="7"/>
  <c r="AF75" i="7"/>
  <c r="AF74" i="7"/>
  <c r="AF73" i="7"/>
  <c r="V101" i="7"/>
  <c r="V85" i="7"/>
  <c r="V88" i="7"/>
  <c r="V86" i="7"/>
  <c r="V78" i="7"/>
  <c r="V89" i="7"/>
  <c r="V84" i="7"/>
  <c r="V79" i="7"/>
  <c r="V80" i="7"/>
  <c r="V61" i="7"/>
  <c r="V81" i="7"/>
  <c r="V67" i="7"/>
  <c r="V87" i="7"/>
  <c r="V56" i="7"/>
  <c r="V59" i="7"/>
  <c r="V54" i="7"/>
  <c r="V57" i="7"/>
  <c r="V60" i="7"/>
  <c r="V65" i="7"/>
  <c r="V68" i="7"/>
  <c r="V66" i="7"/>
  <c r="V55" i="7"/>
  <c r="V58" i="7"/>
  <c r="O101" i="7"/>
  <c r="O86" i="7"/>
  <c r="O89" i="7"/>
  <c r="O84" i="7"/>
  <c r="O87" i="7"/>
  <c r="O79" i="7"/>
  <c r="O85" i="7"/>
  <c r="O88" i="7"/>
  <c r="O80" i="7"/>
  <c r="O78" i="7"/>
  <c r="O81" i="7"/>
  <c r="O56" i="7"/>
  <c r="O67" i="7"/>
  <c r="O61" i="7"/>
  <c r="O59" i="7"/>
  <c r="O57" i="7"/>
  <c r="O66" i="7"/>
  <c r="O65" i="7"/>
  <c r="O58" i="7"/>
  <c r="O55" i="7"/>
  <c r="O68" i="7"/>
  <c r="O60" i="7"/>
  <c r="O54" i="7"/>
  <c r="BW97" i="7"/>
  <c r="BW77" i="7"/>
  <c r="BW51" i="7"/>
  <c r="BW53" i="7"/>
  <c r="BW52" i="7"/>
  <c r="R74" i="8"/>
  <c r="R66" i="8"/>
  <c r="R72" i="8"/>
  <c r="R70" i="8"/>
  <c r="R75" i="8"/>
  <c r="R73" i="8"/>
  <c r="R68" i="8"/>
  <c r="K87" i="8"/>
  <c r="K65" i="8"/>
  <c r="K48" i="8"/>
  <c r="K46" i="8"/>
  <c r="K47" i="8"/>
  <c r="AN26" i="7"/>
  <c r="AP77" i="7"/>
  <c r="AP52" i="7"/>
  <c r="AP51" i="7"/>
  <c r="AP53" i="7"/>
  <c r="AD26" i="7"/>
  <c r="AD77" i="7"/>
  <c r="AD52" i="7"/>
  <c r="AD53" i="7"/>
  <c r="AD51" i="7"/>
  <c r="BP77" i="7"/>
  <c r="BP53" i="7"/>
  <c r="BP51" i="7"/>
  <c r="BP52" i="7"/>
  <c r="BV75" i="7"/>
  <c r="BV76" i="7"/>
  <c r="BV74" i="7"/>
  <c r="BV73" i="7"/>
  <c r="BH98" i="7"/>
  <c r="BH71" i="7"/>
  <c r="BH82" i="7"/>
  <c r="BH63" i="7"/>
  <c r="BH64" i="7"/>
  <c r="BH69" i="7"/>
  <c r="AS98" i="7"/>
  <c r="AS82" i="7"/>
  <c r="AS71" i="7"/>
  <c r="AS69" i="7"/>
  <c r="AS64" i="7"/>
  <c r="AS63" i="7"/>
  <c r="BB98" i="7"/>
  <c r="BB82" i="7"/>
  <c r="BB71" i="7"/>
  <c r="BB69" i="7"/>
  <c r="BB64" i="7"/>
  <c r="BB63" i="7"/>
  <c r="BK98" i="7"/>
  <c r="BK71" i="7"/>
  <c r="BK82" i="7"/>
  <c r="BK69" i="7"/>
  <c r="BK64" i="7"/>
  <c r="BK63" i="7"/>
  <c r="AE101" i="7"/>
  <c r="AE86" i="7"/>
  <c r="AE89" i="7"/>
  <c r="AE84" i="7"/>
  <c r="AE87" i="7"/>
  <c r="AE79" i="7"/>
  <c r="AE85" i="7"/>
  <c r="AE88" i="7"/>
  <c r="AE80" i="7"/>
  <c r="AE81" i="7"/>
  <c r="AE78" i="7"/>
  <c r="AE60" i="7"/>
  <c r="AE65" i="7"/>
  <c r="AE66" i="7"/>
  <c r="AE68" i="7"/>
  <c r="AE56" i="7"/>
  <c r="AE59" i="7"/>
  <c r="AE61" i="7"/>
  <c r="AE57" i="7"/>
  <c r="AE67" i="7"/>
  <c r="AE54" i="7"/>
  <c r="AE55" i="7"/>
  <c r="AE58" i="7"/>
  <c r="K101" i="7"/>
  <c r="K88" i="7"/>
  <c r="K80" i="7"/>
  <c r="K86" i="7"/>
  <c r="K89" i="7"/>
  <c r="K81" i="7"/>
  <c r="K84" i="7"/>
  <c r="K87" i="7"/>
  <c r="K85" i="7"/>
  <c r="K79" i="7"/>
  <c r="K78" i="7"/>
  <c r="K66" i="7"/>
  <c r="K65" i="7"/>
  <c r="K60" i="7"/>
  <c r="K55" i="7"/>
  <c r="K58" i="7"/>
  <c r="K67" i="7"/>
  <c r="K61" i="7"/>
  <c r="K68" i="7"/>
  <c r="K59" i="7"/>
  <c r="K57" i="7"/>
  <c r="K56" i="7"/>
  <c r="K54" i="7"/>
  <c r="AK97" i="7"/>
  <c r="AK77" i="7"/>
  <c r="AK52" i="7"/>
  <c r="AK51" i="7"/>
  <c r="AK53" i="7"/>
  <c r="O87" i="8"/>
  <c r="O46" i="8"/>
  <c r="O47" i="8"/>
  <c r="O65" i="8"/>
  <c r="O48" i="8"/>
  <c r="BQ26" i="7"/>
  <c r="AA97" i="7"/>
  <c r="AA77" i="7"/>
  <c r="AA51" i="7"/>
  <c r="AA53" i="7"/>
  <c r="AA52" i="7"/>
  <c r="AC97" i="7"/>
  <c r="AC77" i="7"/>
  <c r="AC53" i="7"/>
  <c r="AC51" i="7"/>
  <c r="AC52" i="7"/>
  <c r="BK77" i="7"/>
  <c r="BK53" i="7"/>
  <c r="BK52" i="7"/>
  <c r="BK51" i="7"/>
  <c r="BT99" i="7"/>
  <c r="BT72" i="7"/>
  <c r="BT83" i="7"/>
  <c r="BT70" i="7"/>
  <c r="BT62" i="7"/>
  <c r="BW99" i="7"/>
  <c r="BW83" i="7"/>
  <c r="BW70" i="7"/>
  <c r="BW72" i="7"/>
  <c r="BW62" i="7"/>
  <c r="BD100" i="7"/>
  <c r="BD73" i="7"/>
  <c r="BD76" i="7"/>
  <c r="BD75" i="7"/>
  <c r="BD74" i="7"/>
  <c r="AC100" i="7"/>
  <c r="AC76" i="7"/>
  <c r="AC75" i="7"/>
  <c r="AC74" i="7"/>
  <c r="AC73" i="7"/>
  <c r="BO98" i="7"/>
  <c r="BO82" i="7"/>
  <c r="BO69" i="7"/>
  <c r="BO71" i="7"/>
  <c r="BO63" i="7"/>
  <c r="BO64" i="7"/>
  <c r="BF98" i="7"/>
  <c r="BF82" i="7"/>
  <c r="BF69" i="7"/>
  <c r="BF71" i="7"/>
  <c r="BF64" i="7"/>
  <c r="BF63" i="7"/>
  <c r="AD101" i="7"/>
  <c r="AD86" i="7"/>
  <c r="AD89" i="7"/>
  <c r="AD81" i="7"/>
  <c r="AD87" i="7"/>
  <c r="AD85" i="7"/>
  <c r="AD88" i="7"/>
  <c r="AD80" i="7"/>
  <c r="AD67" i="7"/>
  <c r="AD65" i="7"/>
  <c r="AD68" i="7"/>
  <c r="AD60" i="7"/>
  <c r="AD66" i="7"/>
  <c r="AD78" i="7"/>
  <c r="AD84" i="7"/>
  <c r="AD58" i="7"/>
  <c r="AD56" i="7"/>
  <c r="AD59" i="7"/>
  <c r="AD61" i="7"/>
  <c r="AD57" i="7"/>
  <c r="AD79" i="7"/>
  <c r="AD54" i="7"/>
  <c r="AD55" i="7"/>
  <c r="Q101" i="7"/>
  <c r="Q89" i="7"/>
  <c r="Q81" i="7"/>
  <c r="Q84" i="7"/>
  <c r="Q87" i="7"/>
  <c r="Q79" i="7"/>
  <c r="Q85" i="7"/>
  <c r="Q88" i="7"/>
  <c r="Q86" i="7"/>
  <c r="Q78" i="7"/>
  <c r="Q80" i="7"/>
  <c r="Q66" i="7"/>
  <c r="Q67" i="7"/>
  <c r="Q56" i="7"/>
  <c r="Q61" i="7"/>
  <c r="Q59" i="7"/>
  <c r="Q68" i="7"/>
  <c r="Q60" i="7"/>
  <c r="Q58" i="7"/>
  <c r="Q55" i="7"/>
  <c r="Q57" i="7"/>
  <c r="Q54" i="7"/>
  <c r="Q65" i="7"/>
  <c r="W75" i="8"/>
  <c r="W73" i="8"/>
  <c r="W74" i="8"/>
  <c r="W72" i="8"/>
  <c r="W70" i="8"/>
  <c r="W68" i="8"/>
  <c r="W66" i="8"/>
  <c r="BG27" i="7"/>
  <c r="BG82" i="7"/>
  <c r="BG71" i="7"/>
  <c r="BG64" i="7"/>
  <c r="BG63" i="7"/>
  <c r="BG69" i="7"/>
  <c r="P75" i="10"/>
  <c r="T12" i="8" s="1"/>
  <c r="T25" i="8" s="1"/>
  <c r="F87" i="8"/>
  <c r="F65" i="8"/>
  <c r="F47" i="8"/>
  <c r="F48" i="8"/>
  <c r="F46" i="8"/>
  <c r="Y87" i="8"/>
  <c r="Y65" i="8"/>
  <c r="Y48" i="8"/>
  <c r="Y46" i="8"/>
  <c r="Y47" i="8"/>
  <c r="BA29" i="7"/>
  <c r="AX97" i="7"/>
  <c r="AX77" i="7"/>
  <c r="AX51" i="7"/>
  <c r="AX53" i="7"/>
  <c r="AX52" i="7"/>
  <c r="AY97" i="7"/>
  <c r="AY77" i="7"/>
  <c r="AY51" i="7"/>
  <c r="AY53" i="7"/>
  <c r="AY52" i="7"/>
  <c r="BU97" i="7"/>
  <c r="BU77" i="7"/>
  <c r="BU52" i="7"/>
  <c r="BU51" i="7"/>
  <c r="BU53" i="7"/>
  <c r="BP98" i="7"/>
  <c r="BP82" i="7"/>
  <c r="BP69" i="7"/>
  <c r="BP71" i="7"/>
  <c r="BP64" i="7"/>
  <c r="BP63" i="7"/>
  <c r="BL98" i="7"/>
  <c r="BL82" i="7"/>
  <c r="BL63" i="7"/>
  <c r="BL71" i="7"/>
  <c r="BL69" i="7"/>
  <c r="BL64" i="7"/>
  <c r="AS100" i="7"/>
  <c r="AS76" i="7"/>
  <c r="AS73" i="7"/>
  <c r="AS75" i="7"/>
  <c r="AS74" i="7"/>
  <c r="BJ98" i="7"/>
  <c r="BJ82" i="7"/>
  <c r="BJ63" i="7"/>
  <c r="BJ71" i="7"/>
  <c r="BJ69" i="7"/>
  <c r="BJ64" i="7"/>
  <c r="BM98" i="7"/>
  <c r="BM82" i="7"/>
  <c r="BM71" i="7"/>
  <c r="BM69" i="7"/>
  <c r="BM63" i="7"/>
  <c r="BM64" i="7"/>
  <c r="AC101" i="7"/>
  <c r="AC86" i="7"/>
  <c r="AC89" i="7"/>
  <c r="AC81" i="7"/>
  <c r="AC84" i="7"/>
  <c r="AC87" i="7"/>
  <c r="AC85" i="7"/>
  <c r="AC88" i="7"/>
  <c r="AC80" i="7"/>
  <c r="AC67" i="7"/>
  <c r="AC68" i="7"/>
  <c r="AC61" i="7"/>
  <c r="AC79" i="7"/>
  <c r="AC60" i="7"/>
  <c r="AC65" i="7"/>
  <c r="AC78" i="7"/>
  <c r="AC58" i="7"/>
  <c r="AC66" i="7"/>
  <c r="AC59" i="7"/>
  <c r="AC54" i="7"/>
  <c r="AC57" i="7"/>
  <c r="AC56" i="7"/>
  <c r="AC55" i="7"/>
  <c r="T101" i="7"/>
  <c r="T87" i="7"/>
  <c r="T85" i="7"/>
  <c r="T88" i="7"/>
  <c r="T80" i="7"/>
  <c r="T86" i="7"/>
  <c r="T89" i="7"/>
  <c r="T81" i="7"/>
  <c r="T68" i="7"/>
  <c r="T79" i="7"/>
  <c r="T78" i="7"/>
  <c r="T66" i="7"/>
  <c r="T61" i="7"/>
  <c r="T67" i="7"/>
  <c r="T84" i="7"/>
  <c r="T59" i="7"/>
  <c r="T57" i="7"/>
  <c r="T54" i="7"/>
  <c r="T65" i="7"/>
  <c r="T60" i="7"/>
  <c r="T58" i="7"/>
  <c r="T55" i="7"/>
  <c r="T56" i="7"/>
  <c r="X72" i="8"/>
  <c r="X75" i="8"/>
  <c r="X74" i="8"/>
  <c r="X70" i="8"/>
  <c r="X73" i="8"/>
  <c r="X68" i="8"/>
  <c r="X66" i="8"/>
  <c r="L101" i="7"/>
  <c r="L86" i="7"/>
  <c r="L78" i="7"/>
  <c r="L89" i="7"/>
  <c r="L84" i="7"/>
  <c r="L87" i="7"/>
  <c r="L79" i="7"/>
  <c r="L85" i="7"/>
  <c r="L80" i="7"/>
  <c r="L65" i="7"/>
  <c r="L68" i="7"/>
  <c r="L88" i="7"/>
  <c r="L81" i="7"/>
  <c r="L66" i="7"/>
  <c r="L57" i="7"/>
  <c r="L60" i="7"/>
  <c r="L55" i="7"/>
  <c r="L58" i="7"/>
  <c r="L67" i="7"/>
  <c r="L61" i="7"/>
  <c r="L54" i="7"/>
  <c r="L59" i="7"/>
  <c r="L56" i="7"/>
  <c r="R87" i="8"/>
  <c r="R65" i="8"/>
  <c r="R47" i="8"/>
  <c r="R48" i="8"/>
  <c r="R46" i="8"/>
  <c r="X87" i="8"/>
  <c r="X65" i="8"/>
  <c r="X48" i="8"/>
  <c r="X46" i="8"/>
  <c r="X47" i="8"/>
  <c r="AV27" i="7"/>
  <c r="BB26" i="7"/>
  <c r="AO97" i="7"/>
  <c r="AO77" i="7"/>
  <c r="AO52" i="7"/>
  <c r="AO53" i="7"/>
  <c r="AO51" i="7"/>
  <c r="AB97" i="7"/>
  <c r="AB77" i="7"/>
  <c r="AB51" i="7"/>
  <c r="AB52" i="7"/>
  <c r="AB53" i="7"/>
  <c r="BL97" i="7"/>
  <c r="BL77" i="7"/>
  <c r="BL53" i="7"/>
  <c r="BL52" i="7"/>
  <c r="BL51" i="7"/>
  <c r="BT100" i="7"/>
  <c r="BT73" i="7"/>
  <c r="BT76" i="7"/>
  <c r="BT75" i="7"/>
  <c r="BT74" i="7"/>
  <c r="BL100" i="7"/>
  <c r="BL76" i="7"/>
  <c r="BL74" i="7"/>
  <c r="BL73" i="7"/>
  <c r="BL75" i="7"/>
  <c r="BN100" i="7"/>
  <c r="BN74" i="7"/>
  <c r="BN73" i="7"/>
  <c r="BN76" i="7"/>
  <c r="BN75" i="7"/>
  <c r="BN27" i="7"/>
  <c r="BN71" i="7"/>
  <c r="BN63" i="7"/>
  <c r="BN69" i="7"/>
  <c r="BN64" i="7"/>
  <c r="BN82" i="7"/>
  <c r="BR99" i="7"/>
  <c r="BR83" i="7"/>
  <c r="BR70" i="7"/>
  <c r="BR62" i="7"/>
  <c r="BR72" i="7"/>
  <c r="BS100" i="7"/>
  <c r="BS75" i="7"/>
  <c r="BS76" i="7"/>
  <c r="BS74" i="7"/>
  <c r="BS73" i="7"/>
  <c r="R101" i="7"/>
  <c r="R84" i="7"/>
  <c r="R87" i="7"/>
  <c r="R79" i="7"/>
  <c r="R85" i="7"/>
  <c r="R88" i="7"/>
  <c r="R80" i="7"/>
  <c r="R86" i="7"/>
  <c r="R68" i="7"/>
  <c r="R89" i="7"/>
  <c r="R78" i="7"/>
  <c r="R66" i="7"/>
  <c r="R61" i="7"/>
  <c r="R81" i="7"/>
  <c r="R58" i="7"/>
  <c r="R67" i="7"/>
  <c r="R56" i="7"/>
  <c r="R59" i="7"/>
  <c r="R65" i="7"/>
  <c r="R55" i="7"/>
  <c r="R57" i="7"/>
  <c r="R60" i="7"/>
  <c r="R54" i="7"/>
  <c r="AI101" i="7"/>
  <c r="AI84" i="7"/>
  <c r="AI87" i="7"/>
  <c r="AI85" i="7"/>
  <c r="AI88" i="7"/>
  <c r="AI80" i="7"/>
  <c r="AI86" i="7"/>
  <c r="AI78" i="7"/>
  <c r="AI89" i="7"/>
  <c r="AI81" i="7"/>
  <c r="AI68" i="7"/>
  <c r="AI67" i="7"/>
  <c r="AI79" i="7"/>
  <c r="AI66" i="7"/>
  <c r="AI59" i="7"/>
  <c r="AI54" i="7"/>
  <c r="AI61" i="7"/>
  <c r="AI55" i="7"/>
  <c r="AI60" i="7"/>
  <c r="AI65" i="7"/>
  <c r="AI56" i="7"/>
  <c r="AI58" i="7"/>
  <c r="AI57" i="7"/>
  <c r="P73" i="10"/>
  <c r="V12" i="8" s="1"/>
  <c r="V38" i="8" s="1"/>
  <c r="P30" i="7"/>
  <c r="BR27" i="7"/>
  <c r="W30" i="7"/>
  <c r="BE27" i="7"/>
  <c r="AS26" i="7"/>
  <c r="AJ26" i="7"/>
  <c r="AL26" i="7"/>
  <c r="BE26" i="7"/>
  <c r="AM26" i="7"/>
  <c r="AQ26" i="7"/>
  <c r="K30" i="7"/>
  <c r="AE30" i="7"/>
  <c r="O30" i="7"/>
  <c r="V30" i="7"/>
  <c r="AG30" i="7"/>
  <c r="J30" i="7"/>
  <c r="X30" i="7"/>
  <c r="AY29" i="7"/>
  <c r="BL29" i="7"/>
  <c r="BI29" i="7"/>
  <c r="AN29" i="7"/>
  <c r="BO28" i="7"/>
  <c r="BL28" i="7"/>
  <c r="BP28" i="7"/>
  <c r="BM27" i="7"/>
  <c r="BT27" i="7"/>
  <c r="AR27" i="7"/>
  <c r="BD27" i="7"/>
  <c r="BH27" i="7"/>
  <c r="AP27" i="7"/>
  <c r="BL27" i="7"/>
  <c r="BK42" i="7"/>
  <c r="BA27" i="7"/>
  <c r="BK27" i="7"/>
  <c r="BG26" i="7"/>
  <c r="W26" i="7"/>
  <c r="AO26" i="7"/>
  <c r="BL26" i="7"/>
  <c r="AB26" i="7"/>
  <c r="W25" i="8"/>
  <c r="X25" i="8"/>
  <c r="T26" i="7"/>
  <c r="AF26" i="7"/>
  <c r="BF29" i="7"/>
  <c r="BJ28" i="7"/>
  <c r="Z26" i="7"/>
  <c r="BO26" i="7"/>
  <c r="AD30" i="7"/>
  <c r="BQ27" i="7"/>
  <c r="AW26" i="7"/>
  <c r="Q30" i="7"/>
  <c r="BR28" i="7"/>
  <c r="M30" i="7"/>
  <c r="AB30" i="7"/>
  <c r="AB24" i="8"/>
  <c r="BR26" i="7"/>
  <c r="BQ29" i="7"/>
  <c r="AS41" i="7"/>
  <c r="L30" i="7"/>
  <c r="BM26" i="7"/>
  <c r="BJ27" i="7"/>
  <c r="BU28" i="7"/>
  <c r="T30" i="7"/>
  <c r="R30" i="7"/>
  <c r="BC28" i="7"/>
  <c r="AZ29" i="7"/>
  <c r="AD29" i="7"/>
  <c r="BT28" i="7"/>
  <c r="BD28" i="7"/>
  <c r="AF29" i="7"/>
  <c r="N30" i="7"/>
  <c r="BB29" i="7"/>
  <c r="AC30" i="7"/>
  <c r="U101" i="7"/>
  <c r="U45" i="7"/>
  <c r="BF28" i="7"/>
  <c r="BH29" i="7"/>
  <c r="V26" i="7"/>
  <c r="BM28" i="7"/>
  <c r="BC26" i="7"/>
  <c r="AA25" i="8"/>
  <c r="AT26" i="7"/>
  <c r="AH26" i="7"/>
  <c r="BT26" i="7"/>
  <c r="BP27" i="7"/>
  <c r="BE28" i="7"/>
  <c r="BG28" i="7"/>
  <c r="AV44" i="7"/>
  <c r="BI28" i="7"/>
  <c r="AE26" i="7"/>
  <c r="Y25" i="8"/>
  <c r="BJ26" i="7"/>
  <c r="AB25" i="8"/>
  <c r="BR29" i="7"/>
  <c r="BO27" i="7"/>
  <c r="AV29" i="7"/>
  <c r="AR26" i="7"/>
  <c r="AT29" i="7"/>
  <c r="BK28" i="7"/>
  <c r="AE27" i="7"/>
  <c r="BM29" i="7"/>
  <c r="BO29" i="7"/>
  <c r="AL29" i="7"/>
  <c r="BT29" i="7"/>
  <c r="AG29" i="7"/>
  <c r="AC27" i="7"/>
  <c r="BU26" i="7"/>
  <c r="BI27" i="7"/>
  <c r="AY26" i="7"/>
  <c r="AM29" i="7"/>
  <c r="W24" i="8"/>
  <c r="BJ29" i="7"/>
  <c r="AO27" i="7"/>
  <c r="BW28" i="7"/>
  <c r="AX26" i="7"/>
  <c r="BI26" i="7"/>
  <c r="BE29" i="7"/>
  <c r="BV28" i="7"/>
  <c r="AG26" i="7"/>
  <c r="BF26" i="7"/>
  <c r="BN28" i="7"/>
  <c r="AC29" i="7"/>
  <c r="AU26" i="7"/>
  <c r="BF27" i="7"/>
  <c r="BG29" i="7"/>
  <c r="S25" i="8"/>
  <c r="AD27" i="7"/>
  <c r="BS28" i="7"/>
  <c r="AC26" i="7"/>
  <c r="BW27" i="7"/>
  <c r="AG13" i="7"/>
  <c r="AG28" i="7" s="1"/>
  <c r="V13" i="7"/>
  <c r="Z12" i="7"/>
  <c r="Y12" i="7"/>
  <c r="BN26" i="7"/>
  <c r="AE29" i="7"/>
  <c r="T14" i="7"/>
  <c r="Z14" i="7"/>
  <c r="AB13" i="7"/>
  <c r="AZ12" i="7"/>
  <c r="AU12" i="7"/>
  <c r="Y13" i="7"/>
  <c r="Y28" i="7" s="1"/>
  <c r="BU29" i="7"/>
  <c r="BS26" i="7"/>
  <c r="AE100" i="7"/>
  <c r="BV100" i="7"/>
  <c r="BU100" i="7"/>
  <c r="BG98" i="7"/>
  <c r="BN98" i="7"/>
  <c r="T13" i="7"/>
  <c r="W14" i="7"/>
  <c r="S14" i="7"/>
  <c r="AU13" i="7"/>
  <c r="AT12" i="7"/>
  <c r="AW13" i="7"/>
  <c r="AW28" i="7" s="1"/>
  <c r="R13" i="7"/>
  <c r="R14" i="7"/>
  <c r="Y14" i="7"/>
  <c r="AB12" i="7"/>
  <c r="AF12" i="7"/>
  <c r="AM13" i="7"/>
  <c r="S12" i="7"/>
  <c r="U14" i="7"/>
  <c r="X14" i="7"/>
  <c r="U12" i="7"/>
  <c r="BB13" i="7"/>
  <c r="BB28" i="7" s="1"/>
  <c r="U13" i="7"/>
  <c r="V12" i="7"/>
  <c r="AY12" i="7"/>
  <c r="AA14" i="7"/>
  <c r="W12" i="7"/>
  <c r="AT13" i="7"/>
  <c r="AX13" i="7"/>
  <c r="X12" i="7"/>
  <c r="X27" i="7" s="1"/>
  <c r="BV26" i="7"/>
  <c r="AB14" i="7"/>
  <c r="Z13" i="7"/>
  <c r="AL13" i="7"/>
  <c r="AS13" i="7"/>
  <c r="AA13" i="7"/>
  <c r="BA13" i="7"/>
  <c r="AA12" i="7"/>
  <c r="AW12" i="7"/>
  <c r="AW27" i="7" s="1"/>
  <c r="AI12" i="7"/>
  <c r="W13" i="7"/>
  <c r="W28" i="7" s="1"/>
  <c r="AK13" i="7"/>
  <c r="R12" i="7"/>
  <c r="AM12" i="7"/>
  <c r="AQ12" i="7"/>
  <c r="AF13" i="7"/>
  <c r="AI13" i="7"/>
  <c r="BC12" i="7"/>
  <c r="AK12" i="7"/>
  <c r="AY13" i="7"/>
  <c r="AE13" i="7"/>
  <c r="AG12" i="7"/>
  <c r="AJ12" i="7"/>
  <c r="AZ13" i="7"/>
  <c r="S13" i="7"/>
  <c r="X13" i="7"/>
  <c r="AX12" i="7"/>
  <c r="AL12" i="7"/>
  <c r="AV13" i="7"/>
  <c r="AH13" i="7"/>
  <c r="AC13" i="7"/>
  <c r="V14" i="7"/>
  <c r="AH12" i="7"/>
  <c r="AP13" i="7"/>
  <c r="AN13" i="7"/>
  <c r="AD13" i="7"/>
  <c r="BV29" i="7"/>
  <c r="AO13" i="7"/>
  <c r="AQ13" i="7"/>
  <c r="AJ13" i="7"/>
  <c r="T12" i="7"/>
  <c r="AA26" i="7"/>
  <c r="BK26" i="7"/>
  <c r="O11" i="7"/>
  <c r="BH97" i="7"/>
  <c r="AP97" i="7"/>
  <c r="AI97" i="7"/>
  <c r="AD97" i="7"/>
  <c r="AV97" i="7"/>
  <c r="BP97" i="7"/>
  <c r="BD97" i="7"/>
  <c r="G11" i="7"/>
  <c r="H11" i="7"/>
  <c r="BK97" i="7"/>
  <c r="L11" i="7"/>
  <c r="P11" i="7"/>
  <c r="K11" i="7"/>
  <c r="AV26" i="7"/>
  <c r="BP26" i="7"/>
  <c r="I11" i="7"/>
  <c r="M11" i="7"/>
  <c r="AI26" i="7"/>
  <c r="F11" i="7"/>
  <c r="J11" i="7"/>
  <c r="AP26" i="7"/>
  <c r="BD26" i="7"/>
  <c r="N11" i="7"/>
  <c r="D11" i="7"/>
  <c r="S11" i="7"/>
  <c r="R11" i="7"/>
  <c r="U25" i="8"/>
  <c r="U97" i="8"/>
  <c r="Z97" i="8"/>
  <c r="AA97" i="8"/>
  <c r="N97" i="8"/>
  <c r="Y97" i="8"/>
  <c r="P97" i="8"/>
  <c r="Z25" i="8"/>
  <c r="I97" i="8"/>
  <c r="X97" i="8"/>
  <c r="O97" i="8"/>
  <c r="J96" i="8"/>
  <c r="P96" i="8"/>
  <c r="G96" i="8"/>
  <c r="T24" i="8"/>
  <c r="I96" i="8"/>
  <c r="AA96" i="8"/>
  <c r="M96" i="8"/>
  <c r="K96" i="8"/>
  <c r="W96" i="8"/>
  <c r="S96" i="8"/>
  <c r="R96" i="8"/>
  <c r="Q96" i="8"/>
  <c r="H96" i="8"/>
  <c r="E96" i="8"/>
  <c r="V28" i="7"/>
  <c r="Q26" i="7"/>
  <c r="Y45" i="7"/>
  <c r="BE41" i="7"/>
  <c r="BF41" i="7"/>
  <c r="J45" i="7"/>
  <c r="BL44" i="7"/>
  <c r="I45" i="7"/>
  <c r="BT44" i="7"/>
  <c r="AF45" i="7"/>
  <c r="BA44" i="7"/>
  <c r="AA45" i="7"/>
  <c r="BD42" i="7"/>
  <c r="BW42" i="7"/>
  <c r="BL43" i="7"/>
  <c r="AD45" i="7"/>
  <c r="BM44" i="7"/>
  <c r="BW41" i="7"/>
  <c r="AJ41" i="7"/>
  <c r="BC41" i="7"/>
  <c r="AE41" i="7"/>
  <c r="AU41" i="7"/>
  <c r="BR41" i="7"/>
  <c r="BT41" i="7"/>
  <c r="BM41" i="7"/>
  <c r="BJ41" i="7"/>
  <c r="AD41" i="7"/>
  <c r="BL41" i="7"/>
  <c r="BU41" i="7"/>
  <c r="AW41" i="7"/>
  <c r="AN41" i="7"/>
  <c r="AH41" i="7"/>
  <c r="BS41" i="7"/>
  <c r="AZ41" i="7"/>
  <c r="BO41" i="7"/>
  <c r="AM41" i="7"/>
  <c r="BK41" i="7"/>
  <c r="BN41" i="7"/>
  <c r="AB38" i="8"/>
  <c r="W38" i="8"/>
  <c r="S38" i="8"/>
  <c r="Y38" i="8"/>
  <c r="Z38" i="8"/>
  <c r="D37" i="8"/>
  <c r="BV41" i="7"/>
  <c r="BB41" i="7"/>
  <c r="BA41" i="7"/>
  <c r="BI41" i="7"/>
  <c r="AX41" i="7"/>
  <c r="AQ41" i="7"/>
  <c r="AG41" i="7"/>
  <c r="BH41" i="7"/>
  <c r="AI41" i="7"/>
  <c r="AY41" i="7"/>
  <c r="AV41" i="7"/>
  <c r="AC41" i="7"/>
  <c r="BD41" i="7"/>
  <c r="AR41" i="7"/>
  <c r="BG41" i="7"/>
  <c r="AP41" i="7"/>
  <c r="AK41" i="7"/>
  <c r="BP41" i="7"/>
  <c r="AL41" i="7"/>
  <c r="BQ41" i="7"/>
  <c r="AT41" i="7"/>
  <c r="AF41" i="7"/>
  <c r="AO41" i="7"/>
  <c r="BH42" i="7"/>
  <c r="AW44" i="7"/>
  <c r="BS42" i="7"/>
  <c r="BN44" i="7"/>
  <c r="AD44" i="7"/>
  <c r="BD44" i="7"/>
  <c r="AH44" i="7"/>
  <c r="AH45" i="7"/>
  <c r="Z45" i="7"/>
  <c r="AG45" i="7"/>
  <c r="N45" i="7"/>
  <c r="AY44" i="7"/>
  <c r="AL44" i="7"/>
  <c r="T45" i="7"/>
  <c r="AS44" i="7"/>
  <c r="BI44" i="7"/>
  <c r="AB45" i="7"/>
  <c r="AI45" i="7"/>
  <c r="AF44" i="7"/>
  <c r="BR44" i="7"/>
  <c r="AE45" i="7"/>
  <c r="AO42" i="7"/>
  <c r="AE42" i="7"/>
  <c r="AP42" i="7"/>
  <c r="BA42" i="7"/>
  <c r="AC42" i="7"/>
  <c r="X38" i="8"/>
  <c r="AB37" i="8"/>
  <c r="W37" i="8"/>
  <c r="AA38" i="8"/>
  <c r="U38" i="8"/>
  <c r="T41" i="7"/>
  <c r="Y41" i="7"/>
  <c r="AB41" i="7"/>
  <c r="BQ44" i="7"/>
  <c r="V41" i="7"/>
  <c r="Z41" i="7"/>
  <c r="U41" i="7"/>
  <c r="AA41" i="7"/>
  <c r="X41" i="7"/>
  <c r="BG39" i="8"/>
  <c r="AJ44" i="7"/>
  <c r="AK44" i="7"/>
  <c r="AN44" i="7"/>
  <c r="AZ44" i="7"/>
  <c r="BJ44" i="7"/>
  <c r="BH44" i="7"/>
  <c r="AM44" i="7"/>
  <c r="BS39" i="8"/>
  <c r="BO39" i="8"/>
  <c r="BQ39" i="8"/>
  <c r="BL39" i="8"/>
  <c r="BW39" i="8"/>
  <c r="BI39" i="8"/>
  <c r="AE39" i="8"/>
  <c r="AY39" i="8"/>
  <c r="BH39" i="8"/>
  <c r="AM39" i="8"/>
  <c r="AI39" i="8"/>
  <c r="AU39" i="8"/>
  <c r="AQ39" i="8"/>
  <c r="BE44" i="7"/>
  <c r="AI44" i="7"/>
  <c r="BB44" i="7"/>
  <c r="BK44" i="7"/>
  <c r="BV44" i="7"/>
  <c r="BC39" i="8"/>
  <c r="BF39" i="8"/>
  <c r="AX39" i="8"/>
  <c r="AP39" i="8"/>
  <c r="AH39" i="8"/>
  <c r="BE39" i="8"/>
  <c r="AW39" i="8"/>
  <c r="AO39" i="8"/>
  <c r="AG39" i="8"/>
  <c r="BT39" i="8"/>
  <c r="AZ39" i="8"/>
  <c r="AR39" i="8"/>
  <c r="AJ39" i="8"/>
  <c r="BV39" i="8"/>
  <c r="BB39" i="8"/>
  <c r="AT39" i="8"/>
  <c r="AL39" i="8"/>
  <c r="AD39" i="8"/>
  <c r="BA39" i="8"/>
  <c r="AS39" i="8"/>
  <c r="AK39" i="8"/>
  <c r="AC39" i="8"/>
  <c r="BD39" i="8"/>
  <c r="AV39" i="8"/>
  <c r="AN39" i="8"/>
  <c r="AF39" i="8"/>
  <c r="BO42" i="7"/>
  <c r="AN42" i="7"/>
  <c r="BG42" i="7"/>
  <c r="AV42" i="7"/>
  <c r="AS42" i="7"/>
  <c r="BQ42" i="7"/>
  <c r="BM42" i="7"/>
  <c r="BB42" i="7"/>
  <c r="BN42" i="7"/>
  <c r="BV42" i="7"/>
  <c r="BR42" i="7"/>
  <c r="BM43" i="7"/>
  <c r="BR43" i="7"/>
  <c r="BD43" i="7"/>
  <c r="BE43" i="7"/>
  <c r="BT43" i="7"/>
  <c r="BP43" i="7"/>
  <c r="BI43" i="7"/>
  <c r="BF43" i="7"/>
  <c r="BG43" i="7"/>
  <c r="BQ43" i="7"/>
  <c r="E26" i="7" l="1"/>
  <c r="E97" i="7"/>
  <c r="D97" i="7"/>
  <c r="D41" i="7"/>
  <c r="L97" i="7"/>
  <c r="L77" i="7"/>
  <c r="L52" i="7"/>
  <c r="L53" i="7"/>
  <c r="L51" i="7"/>
  <c r="AQ83" i="7"/>
  <c r="AQ72" i="7"/>
  <c r="AQ70" i="7"/>
  <c r="AQ62" i="7"/>
  <c r="AJ98" i="7"/>
  <c r="AJ82" i="7"/>
  <c r="AJ71" i="7"/>
  <c r="AJ69" i="7"/>
  <c r="AJ64" i="7"/>
  <c r="AJ63" i="7"/>
  <c r="BA99" i="7"/>
  <c r="BA72" i="7"/>
  <c r="BA83" i="7"/>
  <c r="BA70" i="7"/>
  <c r="BA62" i="7"/>
  <c r="U98" i="7"/>
  <c r="U82" i="7"/>
  <c r="U71" i="7"/>
  <c r="U69" i="7"/>
  <c r="U63" i="7"/>
  <c r="U64" i="7"/>
  <c r="Z98" i="7"/>
  <c r="Z82" i="7"/>
  <c r="Z69" i="7"/>
  <c r="Z71" i="7"/>
  <c r="Z64" i="7"/>
  <c r="Z63" i="7"/>
  <c r="T99" i="7"/>
  <c r="T83" i="7"/>
  <c r="T72" i="7"/>
  <c r="T70" i="7"/>
  <c r="T62" i="7"/>
  <c r="R97" i="7"/>
  <c r="R77" i="7"/>
  <c r="R51" i="7"/>
  <c r="R52" i="7"/>
  <c r="R53" i="7"/>
  <c r="AO83" i="7"/>
  <c r="AO72" i="7"/>
  <c r="AO70" i="7"/>
  <c r="AO62" i="7"/>
  <c r="AG98" i="7"/>
  <c r="AG82" i="7"/>
  <c r="AG71" i="7"/>
  <c r="AG69" i="7"/>
  <c r="AG64" i="7"/>
  <c r="AG63" i="7"/>
  <c r="AA99" i="7"/>
  <c r="AA83" i="7"/>
  <c r="AA72" i="7"/>
  <c r="AA70" i="7"/>
  <c r="AA62" i="7"/>
  <c r="X100" i="7"/>
  <c r="X73" i="7"/>
  <c r="X76" i="7"/>
  <c r="X75" i="7"/>
  <c r="X74" i="7"/>
  <c r="V99" i="7"/>
  <c r="V83" i="7"/>
  <c r="V72" i="7"/>
  <c r="V70" i="7"/>
  <c r="V62" i="7"/>
  <c r="S77" i="7"/>
  <c r="S51" i="7"/>
  <c r="S52" i="7"/>
  <c r="S53" i="7"/>
  <c r="H97" i="7"/>
  <c r="H77" i="7"/>
  <c r="H52" i="7"/>
  <c r="H51" i="7"/>
  <c r="H53" i="7"/>
  <c r="AE99" i="7"/>
  <c r="AE72" i="7"/>
  <c r="AE83" i="7"/>
  <c r="AE70" i="7"/>
  <c r="AE62" i="7"/>
  <c r="AS99" i="7"/>
  <c r="AS83" i="7"/>
  <c r="AS72" i="7"/>
  <c r="AS62" i="7"/>
  <c r="AS70" i="7"/>
  <c r="U100" i="7"/>
  <c r="U73" i="7"/>
  <c r="U76" i="7"/>
  <c r="U75" i="7"/>
  <c r="U74" i="7"/>
  <c r="AG99" i="7"/>
  <c r="AG83" i="7"/>
  <c r="AG72" i="7"/>
  <c r="AG70" i="7"/>
  <c r="AG62" i="7"/>
  <c r="G77" i="7"/>
  <c r="G52" i="7"/>
  <c r="G53" i="7"/>
  <c r="G51" i="7"/>
  <c r="AD70" i="7"/>
  <c r="AD83" i="7"/>
  <c r="AD72" i="7"/>
  <c r="AD62" i="7"/>
  <c r="AY99" i="7"/>
  <c r="AY83" i="7"/>
  <c r="AY72" i="7"/>
  <c r="AY70" i="7"/>
  <c r="AY62" i="7"/>
  <c r="AL99" i="7"/>
  <c r="AL83" i="7"/>
  <c r="AL72" i="7"/>
  <c r="AL70" i="7"/>
  <c r="AL62" i="7"/>
  <c r="S82" i="7"/>
  <c r="S69" i="7"/>
  <c r="S63" i="7"/>
  <c r="S71" i="7"/>
  <c r="S64" i="7"/>
  <c r="AA98" i="7"/>
  <c r="AA82" i="7"/>
  <c r="AA71" i="7"/>
  <c r="AA69" i="7"/>
  <c r="AA64" i="7"/>
  <c r="AA63" i="7"/>
  <c r="AN99" i="7"/>
  <c r="AN72" i="7"/>
  <c r="AN83" i="7"/>
  <c r="AN70" i="7"/>
  <c r="AN62" i="7"/>
  <c r="AK98" i="7"/>
  <c r="AK82" i="7"/>
  <c r="AK71" i="7"/>
  <c r="AK69" i="7"/>
  <c r="AK64" i="7"/>
  <c r="AK63" i="7"/>
  <c r="Z99" i="7"/>
  <c r="Z83" i="7"/>
  <c r="Z72" i="7"/>
  <c r="Z70" i="7"/>
  <c r="Z62" i="7"/>
  <c r="AM99" i="7"/>
  <c r="AM83" i="7"/>
  <c r="AM72" i="7"/>
  <c r="AM70" i="7"/>
  <c r="AM62" i="7"/>
  <c r="T74" i="8"/>
  <c r="T75" i="8"/>
  <c r="T66" i="8"/>
  <c r="T72" i="8"/>
  <c r="T70" i="8"/>
  <c r="T73" i="8"/>
  <c r="T68" i="8"/>
  <c r="T97" i="8"/>
  <c r="Y98" i="7"/>
  <c r="Y82" i="7"/>
  <c r="Y69" i="7"/>
  <c r="Y71" i="7"/>
  <c r="Y63" i="7"/>
  <c r="Y64" i="7"/>
  <c r="N97" i="7"/>
  <c r="N77" i="7"/>
  <c r="N52" i="7"/>
  <c r="N53" i="7"/>
  <c r="N51" i="7"/>
  <c r="AP99" i="7"/>
  <c r="AP83" i="7"/>
  <c r="AP72" i="7"/>
  <c r="AP70" i="7"/>
  <c r="AP62" i="7"/>
  <c r="BC82" i="7"/>
  <c r="BC71" i="7"/>
  <c r="BC69" i="7"/>
  <c r="BC64" i="7"/>
  <c r="BC63" i="7"/>
  <c r="AB100" i="7"/>
  <c r="AB76" i="7"/>
  <c r="AB75" i="7"/>
  <c r="AB74" i="7"/>
  <c r="AB73" i="7"/>
  <c r="AF98" i="7"/>
  <c r="AF82" i="7"/>
  <c r="AF71" i="7"/>
  <c r="AF63" i="7"/>
  <c r="AF69" i="7"/>
  <c r="AF64" i="7"/>
  <c r="T38" i="8"/>
  <c r="BB99" i="7"/>
  <c r="BB83" i="7"/>
  <c r="BB70" i="7"/>
  <c r="BB62" i="7"/>
  <c r="BB72" i="7"/>
  <c r="AH98" i="7"/>
  <c r="AH82" i="7"/>
  <c r="AH71" i="7"/>
  <c r="AH63" i="7"/>
  <c r="AH69" i="7"/>
  <c r="AH64" i="7"/>
  <c r="AI99" i="7"/>
  <c r="AI83" i="7"/>
  <c r="AI72" i="7"/>
  <c r="AI70" i="7"/>
  <c r="AI62" i="7"/>
  <c r="AB98" i="7"/>
  <c r="AB82" i="7"/>
  <c r="AB71" i="7"/>
  <c r="AB63" i="7"/>
  <c r="AB69" i="7"/>
  <c r="AB64" i="7"/>
  <c r="X98" i="7"/>
  <c r="X82" i="7"/>
  <c r="X69" i="7"/>
  <c r="X64" i="7"/>
  <c r="X71" i="7"/>
  <c r="X63" i="7"/>
  <c r="Y100" i="7"/>
  <c r="Y74" i="7"/>
  <c r="Y76" i="7"/>
  <c r="Y75" i="7"/>
  <c r="Y73" i="7"/>
  <c r="Y99" i="7"/>
  <c r="Y83" i="7"/>
  <c r="Y72" i="7"/>
  <c r="Y70" i="7"/>
  <c r="Y62" i="7"/>
  <c r="V74" i="8"/>
  <c r="V72" i="8"/>
  <c r="V70" i="8"/>
  <c r="V75" i="8"/>
  <c r="V73" i="8"/>
  <c r="V68" i="8"/>
  <c r="V66" i="8"/>
  <c r="V100" i="7"/>
  <c r="V73" i="7"/>
  <c r="V76" i="7"/>
  <c r="V75" i="7"/>
  <c r="V74" i="7"/>
  <c r="F77" i="7"/>
  <c r="F53" i="7"/>
  <c r="F51" i="7"/>
  <c r="F52" i="7"/>
  <c r="AC99" i="7"/>
  <c r="AC83" i="7"/>
  <c r="AC72" i="7"/>
  <c r="AC70" i="7"/>
  <c r="AC62" i="7"/>
  <c r="AQ98" i="7"/>
  <c r="AQ82" i="7"/>
  <c r="AQ71" i="7"/>
  <c r="AQ69" i="7"/>
  <c r="AQ64" i="7"/>
  <c r="AQ63" i="7"/>
  <c r="AX72" i="7"/>
  <c r="AX83" i="7"/>
  <c r="AX70" i="7"/>
  <c r="AX62" i="7"/>
  <c r="R74" i="7"/>
  <c r="R76" i="7"/>
  <c r="R75" i="7"/>
  <c r="R73" i="7"/>
  <c r="AU98" i="7"/>
  <c r="AU82" i="7"/>
  <c r="AU71" i="7"/>
  <c r="AU69" i="7"/>
  <c r="AU64" i="7"/>
  <c r="AU63" i="7"/>
  <c r="V97" i="8"/>
  <c r="AJ99" i="7"/>
  <c r="AJ83" i="7"/>
  <c r="AJ72" i="7"/>
  <c r="AJ70" i="7"/>
  <c r="AJ62" i="7"/>
  <c r="AF99" i="7"/>
  <c r="AF83" i="7"/>
  <c r="AF70" i="7"/>
  <c r="AF72" i="7"/>
  <c r="AF62" i="7"/>
  <c r="AH99" i="7"/>
  <c r="AH72" i="7"/>
  <c r="AH83" i="7"/>
  <c r="AH70" i="7"/>
  <c r="AH62" i="7"/>
  <c r="AM98" i="7"/>
  <c r="AM82" i="7"/>
  <c r="AM64" i="7"/>
  <c r="AM63" i="7"/>
  <c r="AM69" i="7"/>
  <c r="AM71" i="7"/>
  <c r="AT99" i="7"/>
  <c r="AT70" i="7"/>
  <c r="AT83" i="7"/>
  <c r="AT62" i="7"/>
  <c r="AT72" i="7"/>
  <c r="R99" i="7"/>
  <c r="R72" i="7"/>
  <c r="R83" i="7"/>
  <c r="R62" i="7"/>
  <c r="R70" i="7"/>
  <c r="AZ98" i="7"/>
  <c r="AZ82" i="7"/>
  <c r="AZ71" i="7"/>
  <c r="AZ69" i="7"/>
  <c r="AZ64" i="7"/>
  <c r="AZ63" i="7"/>
  <c r="V25" i="8"/>
  <c r="M97" i="7"/>
  <c r="M77" i="7"/>
  <c r="M53" i="7"/>
  <c r="M51" i="7"/>
  <c r="M52" i="7"/>
  <c r="AV99" i="7"/>
  <c r="AV83" i="7"/>
  <c r="AV70" i="7"/>
  <c r="AV72" i="7"/>
  <c r="AV62" i="7"/>
  <c r="R98" i="7"/>
  <c r="R82" i="7"/>
  <c r="R71" i="7"/>
  <c r="R63" i="7"/>
  <c r="R69" i="7"/>
  <c r="R64" i="7"/>
  <c r="W98" i="7"/>
  <c r="W82" i="7"/>
  <c r="W69" i="7"/>
  <c r="W71" i="7"/>
  <c r="W64" i="7"/>
  <c r="W63" i="7"/>
  <c r="AW99" i="7"/>
  <c r="AW83" i="7"/>
  <c r="AW72" i="7"/>
  <c r="AW70" i="7"/>
  <c r="AW62" i="7"/>
  <c r="AB99" i="7"/>
  <c r="AB83" i="7"/>
  <c r="AB70" i="7"/>
  <c r="AB62" i="7"/>
  <c r="AB72" i="7"/>
  <c r="I97" i="7"/>
  <c r="I77" i="7"/>
  <c r="I52" i="7"/>
  <c r="I51" i="7"/>
  <c r="I53" i="7"/>
  <c r="O97" i="7"/>
  <c r="O77" i="7"/>
  <c r="O53" i="7"/>
  <c r="O52" i="7"/>
  <c r="O51" i="7"/>
  <c r="AL98" i="7"/>
  <c r="AL82" i="7"/>
  <c r="AL71" i="7"/>
  <c r="AL69" i="7"/>
  <c r="AL64" i="7"/>
  <c r="AL63" i="7"/>
  <c r="AK72" i="7"/>
  <c r="AK83" i="7"/>
  <c r="AK70" i="7"/>
  <c r="AK62" i="7"/>
  <c r="AA100" i="7"/>
  <c r="AA73" i="7"/>
  <c r="AA74" i="7"/>
  <c r="AA76" i="7"/>
  <c r="AA75" i="7"/>
  <c r="AT98" i="7"/>
  <c r="AT82" i="7"/>
  <c r="AT71" i="7"/>
  <c r="AT63" i="7"/>
  <c r="AT69" i="7"/>
  <c r="AT64" i="7"/>
  <c r="Z100" i="7"/>
  <c r="Z75" i="7"/>
  <c r="Z76" i="7"/>
  <c r="Z74" i="7"/>
  <c r="Z73" i="7"/>
  <c r="AZ99" i="7"/>
  <c r="AZ83" i="7"/>
  <c r="AZ70" i="7"/>
  <c r="AZ72" i="7"/>
  <c r="AZ62" i="7"/>
  <c r="AX98" i="7"/>
  <c r="AX71" i="7"/>
  <c r="AX63" i="7"/>
  <c r="AX69" i="7"/>
  <c r="AX64" i="7"/>
  <c r="AX82" i="7"/>
  <c r="W99" i="7"/>
  <c r="W83" i="7"/>
  <c r="W70" i="7"/>
  <c r="W62" i="7"/>
  <c r="W72" i="7"/>
  <c r="AY98" i="7"/>
  <c r="AY82" i="7"/>
  <c r="AY69" i="7"/>
  <c r="AY71" i="7"/>
  <c r="AY64" i="7"/>
  <c r="AY63" i="7"/>
  <c r="AU99" i="7"/>
  <c r="AU72" i="7"/>
  <c r="AU83" i="7"/>
  <c r="AU70" i="7"/>
  <c r="AU62" i="7"/>
  <c r="T100" i="7"/>
  <c r="T74" i="7"/>
  <c r="T75" i="7"/>
  <c r="T73" i="7"/>
  <c r="T76" i="7"/>
  <c r="X99" i="7"/>
  <c r="X72" i="7"/>
  <c r="X83" i="7"/>
  <c r="X70" i="7"/>
  <c r="X62" i="7"/>
  <c r="AI98" i="7"/>
  <c r="AI82" i="7"/>
  <c r="AI69" i="7"/>
  <c r="AI64" i="7"/>
  <c r="AI63" i="7"/>
  <c r="AI71" i="7"/>
  <c r="V82" i="7"/>
  <c r="V71" i="7"/>
  <c r="V69" i="7"/>
  <c r="V64" i="7"/>
  <c r="V63" i="7"/>
  <c r="S100" i="7"/>
  <c r="S73" i="7"/>
  <c r="S74" i="7"/>
  <c r="S76" i="7"/>
  <c r="S75" i="7"/>
  <c r="P97" i="7"/>
  <c r="P77" i="7"/>
  <c r="P53" i="7"/>
  <c r="P52" i="7"/>
  <c r="P51" i="7"/>
  <c r="J97" i="7"/>
  <c r="J77" i="7"/>
  <c r="J52" i="7"/>
  <c r="J51" i="7"/>
  <c r="J53" i="7"/>
  <c r="K97" i="7"/>
  <c r="K77" i="7"/>
  <c r="K51" i="7"/>
  <c r="K52" i="7"/>
  <c r="K53" i="7"/>
  <c r="T98" i="7"/>
  <c r="T82" i="7"/>
  <c r="T71" i="7"/>
  <c r="T69" i="7"/>
  <c r="T64" i="7"/>
  <c r="T63" i="7"/>
  <c r="S83" i="7"/>
  <c r="S72" i="7"/>
  <c r="S70" i="7"/>
  <c r="S62" i="7"/>
  <c r="AW98" i="7"/>
  <c r="AW82" i="7"/>
  <c r="AW71" i="7"/>
  <c r="AW69" i="7"/>
  <c r="AW64" i="7"/>
  <c r="AW63" i="7"/>
  <c r="U99" i="7"/>
  <c r="U72" i="7"/>
  <c r="U83" i="7"/>
  <c r="U70" i="7"/>
  <c r="U62" i="7"/>
  <c r="W100" i="7"/>
  <c r="W75" i="7"/>
  <c r="W76" i="7"/>
  <c r="W73" i="7"/>
  <c r="W74" i="7"/>
  <c r="AS28" i="7"/>
  <c r="U28" i="7"/>
  <c r="AE28" i="7"/>
  <c r="AF28" i="7"/>
  <c r="AF27" i="7"/>
  <c r="R27" i="7"/>
  <c r="AH27" i="7"/>
  <c r="AG27" i="7"/>
  <c r="P26" i="7"/>
  <c r="I26" i="7"/>
  <c r="G26" i="7"/>
  <c r="G41" i="7"/>
  <c r="S24" i="8"/>
  <c r="J25" i="8"/>
  <c r="R24" i="8"/>
  <c r="AZ27" i="7"/>
  <c r="AU28" i="7"/>
  <c r="O24" i="8"/>
  <c r="V24" i="8"/>
  <c r="AT28" i="7"/>
  <c r="M24" i="8"/>
  <c r="F26" i="7"/>
  <c r="R26" i="7"/>
  <c r="D26" i="7"/>
  <c r="V29" i="7"/>
  <c r="F96" i="8"/>
  <c r="F24" i="8"/>
  <c r="AY27" i="7"/>
  <c r="T29" i="7"/>
  <c r="Y24" i="8"/>
  <c r="Z28" i="7"/>
  <c r="Y27" i="7"/>
  <c r="AN28" i="7"/>
  <c r="Y29" i="7"/>
  <c r="Z29" i="7"/>
  <c r="AL27" i="7"/>
  <c r="AX27" i="7"/>
  <c r="T28" i="7"/>
  <c r="AL28" i="7"/>
  <c r="AB27" i="7"/>
  <c r="AQ27" i="7"/>
  <c r="AB29" i="7"/>
  <c r="J26" i="7"/>
  <c r="AZ28" i="7"/>
  <c r="Z27" i="7"/>
  <c r="M25" i="8"/>
  <c r="R25" i="8"/>
  <c r="O25" i="8"/>
  <c r="H24" i="8"/>
  <c r="AM27" i="7"/>
  <c r="AM28" i="7"/>
  <c r="N26" i="7"/>
  <c r="X28" i="7"/>
  <c r="AI28" i="7"/>
  <c r="I24" i="8"/>
  <c r="U27" i="7"/>
  <c r="AC28" i="7"/>
  <c r="AI27" i="7"/>
  <c r="AP28" i="7"/>
  <c r="W29" i="7"/>
  <c r="O26" i="7"/>
  <c r="AV28" i="7"/>
  <c r="AJ27" i="7"/>
  <c r="S97" i="7"/>
  <c r="S41" i="7"/>
  <c r="AA28" i="7"/>
  <c r="AJ28" i="7"/>
  <c r="AA29" i="7"/>
  <c r="AY28" i="7"/>
  <c r="AT27" i="7"/>
  <c r="L25" i="8"/>
  <c r="S26" i="7"/>
  <c r="L26" i="7"/>
  <c r="U29" i="7"/>
  <c r="AU27" i="7"/>
  <c r="AB28" i="7"/>
  <c r="BA28" i="7"/>
  <c r="W27" i="7"/>
  <c r="S29" i="7"/>
  <c r="T27" i="7"/>
  <c r="AQ99" i="7"/>
  <c r="AK27" i="7"/>
  <c r="I25" i="8"/>
  <c r="AA24" i="8"/>
  <c r="X29" i="7"/>
  <c r="H26" i="7"/>
  <c r="R28" i="7"/>
  <c r="AQ28" i="7"/>
  <c r="AH28" i="7"/>
  <c r="R29" i="7"/>
  <c r="AD99" i="7"/>
  <c r="R100" i="7"/>
  <c r="AD28" i="7"/>
  <c r="N24" i="8"/>
  <c r="X24" i="8"/>
  <c r="K26" i="7"/>
  <c r="AA27" i="7"/>
  <c r="V27" i="7"/>
  <c r="S28" i="7"/>
  <c r="T37" i="8"/>
  <c r="AO99" i="7"/>
  <c r="S99" i="7"/>
  <c r="BC98" i="7"/>
  <c r="AK99" i="7"/>
  <c r="AX99" i="7"/>
  <c r="V98" i="7"/>
  <c r="S98" i="7"/>
  <c r="S27" i="7"/>
  <c r="BC27" i="7"/>
  <c r="AO28" i="7"/>
  <c r="AX28" i="7"/>
  <c r="AK28" i="7"/>
  <c r="V42" i="7"/>
  <c r="N25" i="8"/>
  <c r="Z24" i="8"/>
  <c r="Q24" i="8"/>
  <c r="M26" i="7"/>
  <c r="G97" i="7"/>
  <c r="F97" i="7"/>
  <c r="L97" i="8"/>
  <c r="J97" i="8"/>
  <c r="Q97" i="8"/>
  <c r="R97" i="8"/>
  <c r="M97" i="8"/>
  <c r="K97" i="8"/>
  <c r="U24" i="8"/>
  <c r="K24" i="8"/>
  <c r="N96" i="8"/>
  <c r="V96" i="8"/>
  <c r="Z96" i="8"/>
  <c r="L96" i="8"/>
  <c r="O96" i="8"/>
  <c r="T96" i="8"/>
  <c r="U96" i="8"/>
  <c r="X96" i="8"/>
  <c r="Y96" i="8"/>
  <c r="D96" i="8"/>
  <c r="M45" i="7"/>
  <c r="BP42" i="7"/>
  <c r="BU42" i="7"/>
  <c r="X45" i="7"/>
  <c r="L45" i="7"/>
  <c r="BU44" i="7"/>
  <c r="BT42" i="7"/>
  <c r="BW44" i="7"/>
  <c r="BO44" i="7"/>
  <c r="P45" i="7"/>
  <c r="BL42" i="7"/>
  <c r="BK43" i="7"/>
  <c r="BC43" i="7"/>
  <c r="AT44" i="7"/>
  <c r="AE44" i="7"/>
  <c r="BI42" i="7"/>
  <c r="BP44" i="7"/>
  <c r="BU43" i="7"/>
  <c r="R45" i="7"/>
  <c r="BW43" i="7"/>
  <c r="AQ44" i="7"/>
  <c r="BF42" i="7"/>
  <c r="AU44" i="7"/>
  <c r="BE42" i="7"/>
  <c r="BO43" i="7"/>
  <c r="K45" i="7"/>
  <c r="BH43" i="7"/>
  <c r="BJ42" i="7"/>
  <c r="BG44" i="7"/>
  <c r="AP44" i="7"/>
  <c r="BN43" i="7"/>
  <c r="AC44" i="7"/>
  <c r="BV43" i="7"/>
  <c r="P25" i="8"/>
  <c r="BJ43" i="7"/>
  <c r="BC44" i="7"/>
  <c r="AC45" i="7"/>
  <c r="P24" i="8"/>
  <c r="O45" i="7"/>
  <c r="AT42" i="7"/>
  <c r="AO44" i="7"/>
  <c r="BF44" i="7"/>
  <c r="AX44" i="7"/>
  <c r="Q45" i="7"/>
  <c r="L24" i="8"/>
  <c r="K25" i="8"/>
  <c r="S45" i="7"/>
  <c r="W45" i="7"/>
  <c r="Q25" i="8"/>
  <c r="BS43" i="7"/>
  <c r="BS44" i="7"/>
  <c r="AK43" i="7"/>
  <c r="V45" i="7"/>
  <c r="AG44" i="7"/>
  <c r="J24" i="8"/>
  <c r="AR44" i="7"/>
  <c r="X37" i="8"/>
  <c r="AA37" i="8"/>
  <c r="V37" i="8"/>
  <c r="U37" i="8"/>
  <c r="Y37" i="8"/>
  <c r="R37" i="8"/>
  <c r="E37" i="8"/>
  <c r="Z37" i="8"/>
  <c r="S37" i="8"/>
  <c r="AZ43" i="7"/>
  <c r="AL43" i="7"/>
  <c r="AO43" i="7"/>
  <c r="BB43" i="7"/>
  <c r="AZ42" i="7"/>
  <c r="AB42" i="7"/>
  <c r="AV43" i="7"/>
  <c r="S44" i="7"/>
  <c r="AX42" i="7"/>
  <c r="X44" i="7"/>
  <c r="AH42" i="7"/>
  <c r="BA43" i="7"/>
  <c r="AS43" i="7"/>
  <c r="AH43" i="7"/>
  <c r="X42" i="7"/>
  <c r="AN43" i="7"/>
  <c r="AM42" i="7"/>
  <c r="AF42" i="7"/>
  <c r="AJ43" i="7"/>
  <c r="U43" i="7"/>
  <c r="AD43" i="7"/>
  <c r="AT43" i="7"/>
  <c r="AM43" i="7"/>
  <c r="AQ42" i="7"/>
  <c r="AX43" i="7"/>
  <c r="AU42" i="7"/>
  <c r="Z44" i="7"/>
  <c r="AQ43" i="7"/>
  <c r="AW43" i="7"/>
  <c r="T42" i="7"/>
  <c r="AY43" i="7"/>
  <c r="AP43" i="7"/>
  <c r="AY42" i="7"/>
  <c r="AG42" i="7"/>
  <c r="BC42" i="7"/>
  <c r="AI42" i="7"/>
  <c r="AW42" i="7"/>
  <c r="AR42" i="7"/>
  <c r="AL42" i="7"/>
  <c r="AK42" i="7"/>
  <c r="AD42" i="7"/>
  <c r="AJ42" i="7"/>
  <c r="AC43" i="7"/>
  <c r="I38" i="8"/>
  <c r="I37" i="8"/>
  <c r="M37" i="8"/>
  <c r="G37" i="8"/>
  <c r="M38" i="8"/>
  <c r="F37" i="8"/>
  <c r="H37" i="8"/>
  <c r="J38" i="8"/>
  <c r="L38" i="8"/>
  <c r="R38" i="8"/>
  <c r="Q37" i="8"/>
  <c r="J37" i="8"/>
  <c r="K38" i="8"/>
  <c r="N37" i="8"/>
  <c r="K37" i="8"/>
  <c r="O37" i="8"/>
  <c r="L37" i="8"/>
  <c r="N38" i="8"/>
  <c r="O38" i="8"/>
  <c r="P37" i="8"/>
  <c r="Q38" i="8"/>
  <c r="P38" i="8"/>
  <c r="U44" i="7"/>
  <c r="Y44" i="7"/>
  <c r="S43" i="7"/>
  <c r="V43" i="7"/>
  <c r="W41" i="7"/>
  <c r="T43" i="7"/>
  <c r="L41" i="7"/>
  <c r="Z43" i="7"/>
  <c r="AG43" i="7"/>
  <c r="AE43" i="7"/>
  <c r="J41" i="7"/>
  <c r="R44" i="7"/>
  <c r="T44" i="7"/>
  <c r="W43" i="7"/>
  <c r="R41" i="7"/>
  <c r="S42" i="7"/>
  <c r="U42" i="7"/>
  <c r="N41" i="7"/>
  <c r="AF43" i="7"/>
  <c r="AI43" i="7"/>
  <c r="I41" i="7"/>
  <c r="X43" i="7"/>
  <c r="AB44" i="7"/>
  <c r="AA43" i="7"/>
  <c r="F41" i="7"/>
  <c r="K41" i="7"/>
  <c r="M41" i="7"/>
  <c r="R42" i="7"/>
  <c r="Y43" i="7"/>
  <c r="H41" i="7"/>
  <c r="P41" i="7"/>
  <c r="O41" i="7"/>
  <c r="V44" i="7"/>
  <c r="V39" i="8"/>
  <c r="Z39" i="8"/>
  <c r="S39" i="8"/>
  <c r="T39" i="8"/>
  <c r="X39" i="8"/>
  <c r="AB39" i="8"/>
  <c r="U39" i="8"/>
  <c r="Y39" i="8"/>
  <c r="W39" i="8"/>
  <c r="AA39" i="8"/>
  <c r="Z42" i="7"/>
  <c r="Y42" i="7"/>
  <c r="AA42" i="7"/>
  <c r="W42" i="7"/>
  <c r="AR43" i="7" l="1"/>
  <c r="AU43" i="7"/>
  <c r="AA44" i="7"/>
  <c r="E41" i="7"/>
  <c r="W44" i="7"/>
  <c r="Q41" i="7"/>
  <c r="AB43" i="7"/>
  <c r="R43" i="7"/>
  <c r="M39" i="8"/>
  <c r="K39" i="8"/>
  <c r="R39" i="8"/>
  <c r="Q39" i="8"/>
  <c r="N39" i="8"/>
  <c r="P39" i="8"/>
  <c r="L39" i="8"/>
  <c r="O39" i="8"/>
  <c r="J3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43E1DD9F-D158-420E-B07D-EE7D1F6010B9}">
      <text>
        <r>
          <rPr>
            <b/>
            <sz val="9"/>
            <color indexed="81"/>
            <rFont val="Segoe UI"/>
            <family val="2"/>
          </rPr>
          <t xml:space="preserve">ANPLICON GmbH: 
§ 6a Abs.1 Nr.2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1C3FD4B3-B532-4134-8D04-714E21CE1E3D}">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6AA90288-1E69-4180-B3F1-9E0F807F370D}">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87" authorId="1" shapeId="0" xr:uid="{5A65270C-6AE1-4056-8407-0164D505F957}">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E8" authorId="0" shapeId="0" xr:uid="{6297F060-8A72-4721-AA36-855718FE82BC}">
      <text>
        <r>
          <rPr>
            <b/>
            <sz val="9"/>
            <color indexed="81"/>
            <rFont val="Segoe UI"/>
            <family val="2"/>
          </rPr>
          <t>ANPLICON GmbH:
§ 6a Abs. 1  Nr. 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F87" authorId="1" shapeId="0" xr:uid="{9FD45B07-DCF0-4025-9F6F-8063781A351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K8" authorId="0" shapeId="0" xr:uid="{5F6700B8-B694-4931-9FE1-B262425BD6D7}">
      <text>
        <r>
          <rPr>
            <b/>
            <sz val="9"/>
            <color indexed="81"/>
            <rFont val="Segoe UI"/>
            <family val="2"/>
          </rPr>
          <t>ANPLICON GmbH:</t>
        </r>
        <r>
          <rPr>
            <sz val="9"/>
            <color indexed="81"/>
            <rFont val="Segoe UI"/>
            <family val="2"/>
          </rPr>
          <t xml:space="preserve">
Nachrichtlich weiter mit ausgewiesen</t>
        </r>
      </text>
    </comment>
    <comment ref="V87" authorId="0" shapeId="0" xr:uid="{A520580B-978D-4443-98EF-DBD8EB54C3DC}">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C65531A6-8539-4FFA-8259-836335AC52E5}">
      <text>
        <r>
          <rPr>
            <b/>
            <sz val="9"/>
            <color indexed="81"/>
            <rFont val="Segoe UI"/>
            <family val="2"/>
          </rPr>
          <t xml:space="preserve">ANPLICON GmbH: 
§ 6a Abs. 1 Nr. 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977865A5-D5C2-4297-9DFC-B429F75A87A4}">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BCA0FCD6-406C-42AA-9DBF-DDEB0346F34E}">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77" authorId="1" shapeId="0" xr:uid="{418DD244-6E58-4CCC-AFAE-182AB9FB396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7" authorId="0" shapeId="0" xr:uid="{E9D2F950-BF35-40FC-A775-6D3422F9B5E8}">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E8" authorId="0" shapeId="0" xr:uid="{66A963F3-D5B6-4A49-9F2D-4207A07BD745}">
      <text>
        <r>
          <rPr>
            <b/>
            <sz val="9"/>
            <color indexed="81"/>
            <rFont val="Segoe UI"/>
            <family val="2"/>
          </rPr>
          <t>ANPLICON GmbH:
§ 6a Abs. 1  Nr.3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Y75" authorId="1" shapeId="0" xr:uid="{4777ABE4-4D89-4A46-98F2-7252A49D8630}">
      <text>
        <r>
          <rPr>
            <b/>
            <sz val="9"/>
            <color indexed="81"/>
            <rFont val="Segoe UI"/>
            <family val="2"/>
          </rPr>
          <t>ANPLICON GmbH:</t>
        </r>
        <r>
          <rPr>
            <sz val="9"/>
            <color indexed="81"/>
            <rFont val="Segoe UI"/>
            <family val="2"/>
          </rPr>
          <t xml:space="preserve">
Wert händisch eingetragen 
</t>
        </r>
      </text>
    </comment>
    <comment ref="F76" authorId="1" shapeId="0" xr:uid="{C7FF481A-6896-4FDD-AE3A-BB15AB92985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6" authorId="0" shapeId="0" xr:uid="{57147DF4-6DA4-40AF-BF62-A41C44B4E3D1}">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sharedStrings.xml><?xml version="1.0" encoding="utf-8"?>
<sst xmlns="http://schemas.openxmlformats.org/spreadsheetml/2006/main" count="1154" uniqueCount="487">
  <si>
    <t>Strom - Kabel</t>
  </si>
  <si>
    <t>Strom - Freileitungen</t>
  </si>
  <si>
    <t>Strom - Stationen</t>
  </si>
  <si>
    <t>Strom - übrige Anlagengruppen</t>
  </si>
  <si>
    <t>Delta</t>
  </si>
  <si>
    <t>Jahr</t>
  </si>
  <si>
    <t>Gewerbliche Betriebsgebäude (verkettet bis 1958)</t>
  </si>
  <si>
    <t>Wiederherstellungswerte für 1913/1914 erstellte Wohngebäude</t>
  </si>
  <si>
    <t>Faktor</t>
  </si>
  <si>
    <t>Ortskanäle (Index verkettet)</t>
  </si>
  <si>
    <t>Kabel (Index verkettet)</t>
  </si>
  <si>
    <t>Gesamt</t>
  </si>
  <si>
    <t>Leitungen (Index verkettet)</t>
  </si>
  <si>
    <t>Türme und Gittermaste, aus Eisen oder Stahl</t>
  </si>
  <si>
    <t>Masten (Index verkettet)</t>
  </si>
  <si>
    <t>Erzeugerpreise für gewerbliche Produkte (verkettet)</t>
  </si>
  <si>
    <t>Verketten der Indexreihen 1</t>
  </si>
  <si>
    <t>Anlagengruppe der Grundstücksanlagen und Gebäude (I.2, I.3, I.4, III.8, V.9)</t>
  </si>
  <si>
    <t xml:space="preserve">Anlagengruppe der Rohrleitungen (IV.1.1, IV.1.2, IV.1.3, IV.2, IV.3, IV.4, IV.5) </t>
  </si>
  <si>
    <t>Anlagengruppe der Rohrleitungen aus Stahl (IV.1.1, IV.1.2, IV.1.3 sofern Auslegungsdruck &gt; 16 bar)</t>
  </si>
  <si>
    <t>übrige Anlagengruppen mit Ausnahme der Grundstücke (I.5, I.6, I.7, I.8, I.9.1, I.9.2, I.10.1, I.10.2, II., III.1, III.2, III.3, III.4, III.5, III.6, III.7, IV.6, IV.7, IV.8, V.1, V.2, V.3, V.4, V.5, V.6, V.7, V.8, VI.)</t>
  </si>
  <si>
    <t>Gewerbliche Betriebsgebäude (ohne USt)</t>
  </si>
  <si>
    <t>Gewerbliche Betriebsgebäude (mit USt)</t>
  </si>
  <si>
    <t>Wiederherstellungswerte für 1913/1914 erstellte Wohngebäude (Basis 1913)</t>
  </si>
  <si>
    <t>Gewerbliche Betriebsgebäude (verkettete Reihe)</t>
  </si>
  <si>
    <t>Ortskanäle, Bauleistungen am Bauwerk, Tiefbau (ohne USt.)</t>
  </si>
  <si>
    <t>Ortskanäle, Bauleistungen am Bauwerk, Tiefbau (mit USt.)</t>
  </si>
  <si>
    <t>"Ortskanäle" (verkettete Reihe)</t>
  </si>
  <si>
    <t>"Stahlrohre" (verkettete Reihe); vgl Tabellenblatt § 6a Abs. 1,2 Nr. 3 (Detail)</t>
  </si>
  <si>
    <t xml:space="preserve">Erzeugerpreise gewerbliche Produkte (ohne Mineralölerzeugnisse) </t>
  </si>
  <si>
    <t>Erzeugerpreise gewerbliche Produkte (insgesamt)</t>
  </si>
  <si>
    <t>Indexreihe gemäß §6a Abs. 1 Nr.1 (1968 - 2010)</t>
  </si>
  <si>
    <t>Indexreihe gemäß §6a Abs. 2 Nr.1 a) 1958 - 1968</t>
  </si>
  <si>
    <t>Verkettung bis 1958</t>
  </si>
  <si>
    <t>Indexreihe gemäß §6a Abs. 2 Nr.1 b) 1944 -1958</t>
  </si>
  <si>
    <t>Indexreihe gemäß § 6a Abs. 1 und 2 Nr.1 (Verkettung bis 1944)</t>
  </si>
  <si>
    <t>Faktorwerte</t>
  </si>
  <si>
    <t>Indexreihe gemäß §6a Abs. 1 Nr.2 (1968 - 2010)</t>
  </si>
  <si>
    <t>Indexreihe gemäß §6a Abs. 2 Nr.2 a) 1958 - 1968</t>
  </si>
  <si>
    <t>Indexreihe gemäß §6a Abs. 2 Nr.2 b) 1949 -1958</t>
  </si>
  <si>
    <t>Indexreihe gemäß § 6a Abs. 1 und 2 Nr.2  (Verkettung bis 1949)</t>
  </si>
  <si>
    <t>Indexreihe gemäß § 6a Abs. 1 und 2 Nr.2 (Verkettung bis 1949)</t>
  </si>
  <si>
    <t>Indexreihe gemäß § 6a Abs. 1 und 2 Nr.3</t>
  </si>
  <si>
    <t>Indexreihe gemäß § 6a Abs. 1 und 2 Nr. 3 (Verkettung bis 1949)</t>
  </si>
  <si>
    <t>Indexreihe gemäß §6a Abs. 1 Nr.4 (1976 - 2010)</t>
  </si>
  <si>
    <t>Indexreihe gemäß §6a Abs. 2 Nr.4 (1949 - 1976)</t>
  </si>
  <si>
    <t>Indexreihe gemäß § 6a Abs. 1 und 2 Nr. 4 (Verkettung von 1949 - 2010)</t>
  </si>
  <si>
    <t>Index 1: Stahlrohre, Rohform-, Rohrverschluss- und Rohrverbindungsstücke aus Eisen und Stahl</t>
  </si>
  <si>
    <t>Index 2: Rohre aus Eisen oder Stahl</t>
  </si>
  <si>
    <t>Index 1 und 2 verkettet</t>
  </si>
  <si>
    <t xml:space="preserve">Index 3: Präzisionsstahlrohre nahtlos und geschweißt </t>
  </si>
  <si>
    <t>Index 1,2 und 3 verkettet</t>
  </si>
  <si>
    <t xml:space="preserve">Index 4: Eisen und Stahl </t>
  </si>
  <si>
    <t xml:space="preserve">Index 1, 2, 3 und 4 verkettet </t>
  </si>
  <si>
    <t>Indexreihe gemäß § 6a Abs. 1 Nr. 3 a) 2005 - 2015</t>
  </si>
  <si>
    <t>Indexreihe gemäß § 6a Abs. 2 Nr. 3 a) 2000 - 2004</t>
  </si>
  <si>
    <t>Indexreihe gemäß § 6a Abs. 2 Nr. 3 b) 1968 - 1999</t>
  </si>
  <si>
    <t>Indexreihe gemäß § 6a Abs. 2 Nr. 3 c) 1949 - 1967</t>
  </si>
  <si>
    <t>Indexreihe gemäß § 6a Abs. 1 Nr.3 b)  (Verkettung bis 1949)</t>
  </si>
  <si>
    <t xml:space="preserve">Faktorreihe </t>
  </si>
  <si>
    <t>Faktorwerte BNetzA</t>
  </si>
  <si>
    <t>61261-0001</t>
  </si>
  <si>
    <t>61261-0011</t>
  </si>
  <si>
    <t>61261-0003</t>
  </si>
  <si>
    <t>Ersatzreihen Erzeugerpreise</t>
  </si>
  <si>
    <t>Indexreihe unter GP2009 (Sonderpositionen) vorzufinden</t>
  </si>
  <si>
    <t>Indexreihe unter GP2009 (6-Steller) vorzufinden</t>
  </si>
  <si>
    <t>61241-0001</t>
  </si>
  <si>
    <t>Eingabefeld</t>
  </si>
  <si>
    <t>Ergebnisfeld (Formel)</t>
  </si>
  <si>
    <t>Gewichtung verketteter Indexreihen nach § 6a Abs. 1 Nr. 3 GasNEV</t>
  </si>
  <si>
    <t xml:space="preserve"> </t>
  </si>
  <si>
    <t>Start</t>
  </si>
  <si>
    <t>Anmerkungen</t>
  </si>
  <si>
    <t>Quelle / Link</t>
  </si>
  <si>
    <t>61241-0003 / GP09-242</t>
  </si>
  <si>
    <t>61241-0005 / GP09-273214</t>
  </si>
  <si>
    <t>61241-0003 / GP09-251122000</t>
  </si>
  <si>
    <t>61241-0003 / GP-X0051</t>
  </si>
  <si>
    <t>Ersatzreihen Bauwirtschaft</t>
  </si>
  <si>
    <t>https://www-genesis.destatis.de/genesis/online/data?operation=find&amp;suchanweisung_language=de&amp;query=61261-0001</t>
  </si>
  <si>
    <t>https://www-genesis.destatis.de/genesis/online/data?operation=find&amp;suchanweisung_language=de&amp;query=61261-0003</t>
  </si>
  <si>
    <t>https://www-genesis.destatis.de/genesis/online/data?operation=find&amp;suchanweisung_language=de&amp;query=61241-0005</t>
  </si>
  <si>
    <t>https://www-genesis.destatis.de/genesis/online/data?operation=find&amp;suchanweisung_language=de&amp;query=61241-0003</t>
  </si>
  <si>
    <t>https://www-genesis.destatis.de/genesis/online/data?operation=find&amp;suchanweisung_language=de&amp;query=61261-0011</t>
  </si>
  <si>
    <t>GP1989:311</t>
  </si>
  <si>
    <t>GP1989:3625</t>
  </si>
  <si>
    <t>GP1989:3626</t>
  </si>
  <si>
    <t>GP1989:27</t>
  </si>
  <si>
    <t xml:space="preserve">GP2002:2722  </t>
  </si>
  <si>
    <t>Rohre aus Eisen oder Stahl</t>
  </si>
  <si>
    <t>Eisen und Stahl</t>
  </si>
  <si>
    <t>Kabel</t>
  </si>
  <si>
    <t>Isolierte Drähte und Leitungen</t>
  </si>
  <si>
    <t>Fertigteilbauten überwiegend aus Metall, Konstruktionen aus Stahl und Aluminium</t>
  </si>
  <si>
    <t>BASIS 2015: Preisindizes zur Ermittlung der Tagesneuwerte gemäß § 6a GasNEV</t>
  </si>
  <si>
    <t xml:space="preserve">Grundstücksanlagen und Gebäude </t>
  </si>
  <si>
    <t>Freileitungen</t>
  </si>
  <si>
    <t>Stationen</t>
  </si>
  <si>
    <t>Alle übrigen Anlagegruppen</t>
  </si>
  <si>
    <t xml:space="preserve">Jahr </t>
  </si>
  <si>
    <t>Gewerbliche Betriebs-gebäude (ohne USt)
Basis 2010</t>
  </si>
  <si>
    <t>Gewerbliche Betriebs-gebäude (mit USt)</t>
  </si>
  <si>
    <t>Gewerbliche Betriebs-gebäude (Indexreihe bis 1958 verkettet)</t>
  </si>
  <si>
    <t>Wieder-herstellungs-werte für 1913/1914 erstellte Wohn-gebäude</t>
  </si>
  <si>
    <t>Gewebliche Betriebs-gebäude (Indexreihe verkettet)</t>
  </si>
  <si>
    <t>BPNS3
Ortskanäle, Bauleistungen am Bauwerk (Tiefbau) ohne USt.
Basis 2010</t>
  </si>
  <si>
    <t>Ortskanäle, Bauleistungen am Bauwerk (Tiefbau) mit USt.</t>
  </si>
  <si>
    <t>GP09- 273214000 Andere elektrische Leiter, Spannung &gt;1000V
Basis 2010</t>
  </si>
  <si>
    <t>GP89 Kabel</t>
  </si>
  <si>
    <t>GP89 Isolierte Drähte und Leitungen</t>
  </si>
  <si>
    <t>GP09-251122000 Türme und Gittermaste, aus Eisen oder Stahl
Basis 2010</t>
  </si>
  <si>
    <t>GP89 Fertig-teilbauten überwiegend aus Metall, Konstruktionen aus Stahl und Aluminium</t>
  </si>
  <si>
    <t>Erzeugerpreise gewerbliche Produkte (ohne Mineralöl-erzeugnisse) 
Basis 2010</t>
  </si>
  <si>
    <t>Erzeuger-preise gewerbliche Produkte (insgesamt)</t>
  </si>
  <si>
    <t>Erzeuger-preise für gewerbliche Produkte (Indexreihe verkettet)</t>
  </si>
  <si>
    <t xml:space="preserve">GP2002:2722 10 210, 2722 10 8 </t>
  </si>
  <si>
    <t>Stahlrohre, Rohrform-, Rohrverschluss- und Rohrverbindungsstücke aus Eisen und Stahl</t>
  </si>
  <si>
    <t>Erzeugerpreise gewerblicher Produkte gesamt</t>
  </si>
  <si>
    <t>Nr. / Code</t>
  </si>
  <si>
    <t>https://www.bundesnetzagentur.de/DE/Service-Funktionen/Beschlusskammern/BK08/BK8_73_HinwKons/Preisindizes/bk8_Hinweise_und_Konsultationen_Preisindizes_basepage.html?nn=269770</t>
  </si>
  <si>
    <t>Download unter:</t>
  </si>
  <si>
    <t>Verketten der Indexreihen</t>
  </si>
  <si>
    <t>Übersicht</t>
  </si>
  <si>
    <t>Bearbeitungsstand</t>
  </si>
  <si>
    <t>Information</t>
  </si>
  <si>
    <t>Titel</t>
  </si>
  <si>
    <t>https://www.destatis.de/DE/Home/_inhalt.html</t>
  </si>
  <si>
    <t>Vergleich Strom 2016</t>
  </si>
  <si>
    <t>Vergleich Gas 2015</t>
  </si>
  <si>
    <t>Faktorwerte Unternehmen 1</t>
  </si>
  <si>
    <t>Quellen</t>
  </si>
  <si>
    <t>zuletzt bearbeitet von</t>
  </si>
  <si>
    <t>ANPLICON GmbH</t>
  </si>
  <si>
    <t>https://www.bundesnetzagentur.de/DE/Service-Funktionen/Beschlusskammern/BK09/BK9_71_HinwLeitf/Preisindizes/BK9_Hinweise_und_Leitfaeden_Preisindizes_basepage.html?nn=364474</t>
  </si>
  <si>
    <t>.</t>
  </si>
  <si>
    <t>Indizes 2015 Gas</t>
  </si>
  <si>
    <t>Indizes 2016 Strom</t>
  </si>
  <si>
    <t>Legende</t>
  </si>
  <si>
    <t>Gegenüberstellung mit seitens der BK 9 veröffentlichten Faktorwerten Gas 2015</t>
  </si>
  <si>
    <t>Gegenüberstellung mit seitens der BK 8 veröffentlichten Faktorwerten Strom 2016</t>
  </si>
  <si>
    <t>Faktorwerte 2015 ANPLICON GmbH</t>
  </si>
  <si>
    <t>Faktorwerte 2016 ANPLICON GmbH</t>
  </si>
  <si>
    <t>Navigation</t>
  </si>
  <si>
    <t>Strom - Grundstücksanlagen und Gebäude</t>
  </si>
  <si>
    <t xml:space="preserve">Gas - Grundstücksanlagen und Gebäude </t>
  </si>
  <si>
    <t>Gas - Rohrleitungen &gt; 16 bar</t>
  </si>
  <si>
    <t>Gas - übrige Anlagengruppen</t>
  </si>
  <si>
    <t>Basisjahr Indizes 2015 &amp; 16 ANPLICON</t>
  </si>
  <si>
    <t>Norm</t>
  </si>
  <si>
    <t>§ 6a Abs. 1 Nr. 3a) GasNEV</t>
  </si>
  <si>
    <t>§ 6a Abs. 2 Nr. 3a) GasNEV</t>
  </si>
  <si>
    <t>§ 6a Abs. 2 Nr. 3b) GasNEV</t>
  </si>
  <si>
    <t>§ 6a Abs. 2 Nr. 3c) GasNEV</t>
  </si>
  <si>
    <t>§ 6a Abs. 1 Nr. 1 GasNEV
§ 6a Abs. 1 Nr. 1 StromNEV</t>
  </si>
  <si>
    <t>§ 6a Abs. 1 Nr. 2 &amp; 3b) GasNEV
§ 6a Abs. 1 Nr. 2a), 3a) &amp; 4a) StromNEV</t>
  </si>
  <si>
    <t>§ 6a Abs. 1 Nr. 2b) &amp; 3b) StromNEV</t>
  </si>
  <si>
    <t>§ 6a Abs. 1 Nr. 3c) StromNEV</t>
  </si>
  <si>
    <t>§ 6a Abs. 1 Nr. 4 GasNEV
§ 6a Abs. 1 Nr. 4b) &amp; 5 StromNEV</t>
  </si>
  <si>
    <t>§ 6a Abs. 2 Nr. 1a) GasNEV
§ 6a Abs. 2 Nr. 1a) StromNEV</t>
  </si>
  <si>
    <t>§ 6a Abs. 2 Nr. 1b) &amp; 2b) GasNEV
§ 6a Abs. 2 Nr. 1b) &amp; 2b) StromNEV</t>
  </si>
  <si>
    <t>§ 6a Abs. 2 Nr. 2a) GasNEV
§ 6a Abs. 2 Nr. 2a) StromNEV</t>
  </si>
  <si>
    <t>§ 6a Abs. 2 Nr. 4 GasNEV
§ 6a Abs. 2 Nr. 3 StromNEV</t>
  </si>
  <si>
    <t>§ 6a Abs. 2 Nr. 4a) StromNEV</t>
  </si>
  <si>
    <t>§ 6a Abs. 2 Nr. 4b) StromNEV</t>
  </si>
  <si>
    <t>§ 6a Abs. 2 Nr. 5) StromNEV</t>
  </si>
  <si>
    <t>1958-1968
1958-1968</t>
  </si>
  <si>
    <t>vor 1958
vor 1958</t>
  </si>
  <si>
    <t>2000-2004</t>
  </si>
  <si>
    <t>1968-1999</t>
  </si>
  <si>
    <t>vor 1976</t>
  </si>
  <si>
    <t>vor 1995</t>
  </si>
  <si>
    <t>vor 1976
vor 1958</t>
  </si>
  <si>
    <t>Anwendungs-zeitraum Ersatzreihen</t>
  </si>
  <si>
    <t>Gewichtung verketteter Indexreihen nach § 6a Abs. 1 Nr. 3 StromNEV</t>
  </si>
  <si>
    <t>Gewichtung verketteter Indexreihen nach § 6a Abs. 1 Nr. 2 StromNEV</t>
  </si>
  <si>
    <t>auf 1 DM in 1913 normiert; 
Wert von 1948 (2,3) aus den veröffentlichen Preisindizes gemäß GasNEV 2015 von der BK9 übernommen</t>
  </si>
  <si>
    <t>Indizes 2015 und 2016 (ff.):</t>
  </si>
  <si>
    <t>Anmerkungen  und Fragestellungen</t>
  </si>
  <si>
    <t>https://www-genesis.destatis.de/genesis/online/data?operation=find&amp;suchanweisung_language=de&amp;query=61241-0001</t>
  </si>
  <si>
    <t>Indexreihen §6a Abs. 1 Gas-/ StromNEV</t>
  </si>
  <si>
    <t>Indexreihen §6a Abs. 2 Gas-/ StromNEV</t>
  </si>
  <si>
    <t>1959 bis 1967. Hiervon sind Anlagen mit einer langen Nutzungsdauer, wie z.B. Verwaltungsgebäude (ND = 60-70 Jahre) und Rohrleitungen KKS (ND = 55-65 Jahre), die in diesem Zeitraum aktiviert wurden, betroffen.</t>
  </si>
  <si>
    <t xml:space="preserve">Bei der Indexreihe Rohrleitungen &gt; 16 bar nach § 6a GasNEV des Jahres 2015 wurde die Verkettung der Reihe Stahlrohre, Rohrform-, Rohrverschluss- und Rohrverbindungsstücke aus Eisen und Stahl mit der Ersatzreihe Rohre aus Eisen oder </t>
  </si>
  <si>
    <t>Stahl nicht in 2004 sondern in 2005 vorgenommen. Eine Auswirkung auf die Faktoren resultiert hieraus jedoch nicht.</t>
  </si>
  <si>
    <t>Basis 2015 = 100</t>
  </si>
  <si>
    <t>Indexreihen § 6a Abs. 1 Gas- / StromNEV</t>
  </si>
  <si>
    <t>Basis 2010 = 100</t>
  </si>
  <si>
    <t>Gewichtung verketteter Indexreihen nach § 6a Abs. 1 Nr. 4 StromNEV</t>
  </si>
  <si>
    <t>§ 6a GasNEV</t>
  </si>
  <si>
    <t>§ 6a StromNEV</t>
  </si>
  <si>
    <t>https://www.gesetze-im-internet.de/gasnev/__6a.html</t>
  </si>
  <si>
    <t>https://www.gesetze-im-internet.de/stromnev/__6a.html</t>
  </si>
  <si>
    <t>alte Bezeichnung bis Basis Indizes 2010:   GP2009: GP-X0  (für Indizes der Jahre 2015 und 2016)</t>
  </si>
  <si>
    <t>In den Preisindizes nach § 6a GasNEV für das Jahr 2015 sowie nach § 6a StromNEV für das Jahr 2016, die seitens der BK 9 sowie der BK 8 veröffentlicht wurden, wurden einige Ersatzreihen inkonsistent verwendet: Für die Reihen Gewerbliche</t>
  </si>
  <si>
    <t>die Normierung auf das Basisjahr 2010 bei der Ersatzreihe Erzeugerpreise gewerblicher Produkte gesamt berücksichtigt wurde. Diese Abweichung führt zu Faktorwertabweichungen im Strom für die Jahre 1960 bis 1967 und im Gas für die Jahre</t>
  </si>
  <si>
    <t>Präzisionsstahlrohre, nahtlos und geschweißt</t>
  </si>
  <si>
    <t>entfällt als Ersatzreihe nach § 6a GasNEV aufgrund Verlängerung der Reihe "Stahlrohre…" (s. Zeile 17)</t>
  </si>
  <si>
    <t>Indexreihe bis 1976 wurde von den GP2009 (6-Steller) zu den GP2009 (ausgewählte 9-Steller) verschoben.</t>
  </si>
  <si>
    <t>Indexreihe wurde bis 1995 verlängert und ist unter GP2009 (3-Steller) vorzufinden.</t>
  </si>
  <si>
    <t>Erzeugerpreise gewerblicher Produkte gesamt (ohne Mineralölerz.)</t>
  </si>
  <si>
    <t>Fachserie 17, Preisindizes für die Bauwirtschaft</t>
  </si>
  <si>
    <t>Fachserie 17, Index der Erzeugerpreise gewerblicher Produkte</t>
  </si>
  <si>
    <t>Gewerbliche Betriebsgebäude, Bauleistungen am Bauwerk, mit USt</t>
  </si>
  <si>
    <t>Ortskanäle, Bauleistungen am Bauwerk (Tiefbau), ohne USt</t>
  </si>
  <si>
    <t>Basisjahr der Indizes 2018 ANPLICON</t>
  </si>
  <si>
    <t>Ortskanäle, Bauleistungen am Bauwerk (Tiefbau), mit USt</t>
  </si>
  <si>
    <t>Anlagengruppe Grundstücksanlagen und Gebäude (§ 6a Abs. 1 Nr. 1 GasNEV)</t>
  </si>
  <si>
    <t>Anlagengruppe der Rohrleitungen &gt; 16 bar (§ 6a Abs. 1 Nr. 3 GasNEV)</t>
  </si>
  <si>
    <t>Anlagengruppe der Rohrleitungen und Hausanschlussleitungen (§ 6a Abs. 1 Nr. 2 GasNEV)</t>
  </si>
  <si>
    <t>Anlagengruppe Übrige Anlagen (§ 6a Abs. 1 Nr. 4 GasNEV)</t>
  </si>
  <si>
    <t>Preisindizes Strom 2016</t>
  </si>
  <si>
    <t>Preisindizes Gas 2015</t>
  </si>
  <si>
    <t>Anlagengruppe Grundstücksanlagen und Gebäude (§ 6a Abs.  1 Nr. 1 StromNEV)</t>
  </si>
  <si>
    <t>Anlagengruppe Kabel (§ 6a Abs.  1 Nr. 2 StromNEV)</t>
  </si>
  <si>
    <t>Anlagengruppe Freileitungen (§ 6a Abs.  1 Nr. 3 StromNEV)</t>
  </si>
  <si>
    <t>Anlagengruppe Stationen (§ 6a Abs.  1 Nr. 4 StromNEV)</t>
  </si>
  <si>
    <t>Anlagengruppe Übrige Anlagen (§ 6a Abs.  1 Nr. 5 StromNEV)</t>
  </si>
  <si>
    <t>Ersatzreihen Erzeugerpreise § 6a Abs. 2 Gas- / StromNEV</t>
  </si>
  <si>
    <t>Ersatzreihen Bauwirtschaft  § 6a Abs. 2 Gas- / StromNEV</t>
  </si>
  <si>
    <t>Ortskanäle, Bauleistungen am Bauwerk, Tiefbau (verkettet bis 1958)</t>
  </si>
  <si>
    <t>Gewerbliche Betriebsgebäude (verkettet)</t>
  </si>
  <si>
    <t>Masten
(verkettet)</t>
  </si>
  <si>
    <t>Ortskanäle, Bauleistungen am Bauwerk (Tiefbau)
(verkettet)</t>
  </si>
  <si>
    <t>Gewerbliche Betriebsgebäude, Bauleistungen am Bauwerk
(verkettet bis 1958)</t>
  </si>
  <si>
    <t>Ortskanäle, Bauleistungen am Bauwerk (Tiefbau) (verkettet bis 1958)</t>
  </si>
  <si>
    <t>Ortskanäle, Bauleistungen am Bauwerk (Tiefbau)
(verkettet bis 1958)</t>
  </si>
  <si>
    <t>Gewerbliche Betriebsgebäude, Bauleistungen am Bauwerk
(verkettet)</t>
  </si>
  <si>
    <t>Leitungen
(verkettet)</t>
  </si>
  <si>
    <t>Kabel
(verkettet)</t>
  </si>
  <si>
    <t>Indexreihe Destatis - Bezeichnung</t>
  </si>
  <si>
    <t>Statistisches Bundesamt</t>
  </si>
  <si>
    <t>Betriebsgebäude, Bauleistungen am Bauwerk (mit USt) sowie Ortskanäle, Bauleistungen am Bauwerk (Tiefbau) (mit USt) lagen Destatis-Reihen mit dem Baisjahr 2010 vor, verwendet wurden aber die Reihen mit dem Basisjahr 2005, während</t>
  </si>
  <si>
    <t>Die Verlängerung der Indexreihe "Stahlrohre, Rohrform-, Rohrverschluss- und Rohrverbindungsstücke aus Eisen und Stahl" bis zum Jahr 1995 bei Destatis führt nach dem Wortlaut des § 6a GasNEV dazu, dass die Ersatzreihe "Rohre aus Eisen</t>
  </si>
  <si>
    <t>Basisreihen Destatis 2016</t>
  </si>
  <si>
    <t>Basisreihen Destatis 2015</t>
  </si>
  <si>
    <t>Gewerbliche Betriebsgebäude, Bauleistungen am Bauwerk ohne USt</t>
  </si>
  <si>
    <t>Fraglich ist generell, inwiefern die Rundung verketteter Indizes auf eine Nachkommastelle korrekt und von § 6a Gas-/ StromNEV gedeckt ist. Jedoch entspricht die Rundung auf eine Nachkommastelle dem Vorgehen von Destatis selbst und</t>
  </si>
  <si>
    <t>Andere elektrische Leiter für eine Spannung von mehr als 1 000 Volt</t>
  </si>
  <si>
    <t>Basisreihen Destatis</t>
  </si>
  <si>
    <t>Eingabe / Zwischenergebnis</t>
  </si>
  <si>
    <t>Berechnung / Ausgabe</t>
  </si>
  <si>
    <t>Vergleich Gas 
2015</t>
  </si>
  <si>
    <t xml:space="preserve">Reihen BK9 
KP Gas 2015 </t>
  </si>
  <si>
    <t>Reihen BK8 
KP Strom 2016</t>
  </si>
  <si>
    <t>Die Indexreihe "Wiederherstellungswerte für 1913/14 erstellte Wohngebäude" sollte wie von Destatis bereitgestellt bei der Ermittlung des Indizes herangezogen werden. Diese ist nach wie vor bei Destatis selbst nicht auf eine Nachkommastelle</t>
  </si>
  <si>
    <t>gerundet, sondern weist 3 Nachkommastellen auf. Monetäre Auswirkungen ergeben sich für Anlagen, die in den Jahre 1944 bis 1958 aktiviert wurden. Betroffen sind die Indexfaktoren für Grundstücksanlagen und Gebäude § 6a Abs. 1 Nr. 1 Gas-/</t>
  </si>
  <si>
    <t>StromNEV sowie für Rohrleitungen und Hausanschlussleitungen (&lt; 16 bar) und Rohrleitungen &gt; 16 bar nach § 6a Abs. 1 Nr. 2 &amp; 3 GasNEV.  Fraglich ist, inwiefern diese Indexreihe nicht in € auszuweisen wäre und ob statt dessen nicht die ab 1999</t>
  </si>
  <si>
    <t>bestehende Indexreihe in € bei Destatis verkettet mit herangezogen werden müsste.</t>
  </si>
  <si>
    <t>den Erläuterungen des Amtes zu Verkettungen bei der Ermittlung der Fachserien 16 und 17, auf die auch in der Gesetzesbegründung verwiesen wird.</t>
  </si>
  <si>
    <t>Indizes und Faktoren 2018ff.:</t>
  </si>
  <si>
    <t>oder Stahl" für die Jahre 2000-2004 in den ermittelten Indizes ab 2018 (2017) obsolet wird. Diese Veränderung wirkt sich auf die komplette Reihe vor 2005 aus und führt zu niedrigeren Indexfaktorwerten für Rohrleitungen &gt; 16 bar.</t>
  </si>
  <si>
    <t>Faktorwerte ANPLICON GmbH unter Berücksichtigung der auf eine Nachkommastelle gerundeten Werte der Reihe Wiederherstellungswerte für 1913/1914 erstellte Wohngebäude</t>
  </si>
  <si>
    <t>Delta zu Faktorwerten 2015 ANPLICON GmbH</t>
  </si>
  <si>
    <t>Delta zu Faktorwerten 2016 ANPLICON GmbH</t>
  </si>
  <si>
    <t>Gas - Rohrleitungen und Hausanschlussleitungen (&lt; 16 bar)</t>
  </si>
  <si>
    <t>Die relevanten Zellen sind in den Blättern "Preisindizes …" orange gekennzeichnet.</t>
  </si>
  <si>
    <t>Die relevanten Zellen sind in den Blättern jeweils hellrot gekennzeichnet.</t>
  </si>
  <si>
    <t>Spalte4</t>
  </si>
  <si>
    <t>Anlagengruppe nach Anlage 1 GasNEV / zugeordnete Faktorreihe</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</si>
  <si>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</si>
  <si>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</si>
  <si>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</si>
  <si>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</si>
  <si>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</si>
  <si>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</si>
  <si>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</si>
  <si>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</si>
  <si>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</si>
  <si>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</si>
  <si>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</si>
  <si>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</si>
  <si>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</si>
  <si>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</si>
  <si>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</si>
  <si>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</si>
  <si>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</si>
  <si>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</si>
  <si>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</si>
  <si>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</si>
  <si>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</si>
  <si>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</si>
  <si>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</si>
  <si>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</si>
  <si>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</si>
  <si>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</si>
  <si>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</si>
  <si>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</si>
  <si>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</si>
  <si>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</si>
  <si>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</si>
  <si>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</si>
  <si>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</si>
  <si>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</si>
  <si>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</si>
  <si>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</si>
  <si>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</si>
  <si>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</si>
  <si>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</si>
  <si>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</si>
  <si>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</si>
  <si>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</si>
  <si>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</si>
  <si>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</si>
  <si>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</si>
  <si>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</si>
  <si>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</si>
  <si>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</si>
  <si>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</si>
  <si>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</si>
  <si>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</si>
  <si>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</si>
  <si>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</si>
  <si>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</si>
  <si>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</si>
  <si>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</si>
  <si>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</si>
  <si>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</si>
  <si>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</si>
  <si>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</si>
  <si>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</si>
  <si>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</si>
  <si>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</si>
  <si>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</si>
  <si>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</si>
  <si>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</si>
  <si>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</si>
  <si>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</si>
  <si>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</si>
  <si>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Grundstücksanlagen, Bauten für Transportwesen</t>
  </si>
  <si>
    <t>Betriebsgebäude</t>
  </si>
  <si>
    <t>Verwaltungsgebäude</t>
  </si>
  <si>
    <t>Gleisanlagen, Eisenbahnwagen</t>
  </si>
  <si>
    <t>Geschäftsausstattung (ohne EDV, Werkzeuge/Geräte); Vermittlungseinrichtungen</t>
  </si>
  <si>
    <t>Werkzeuge/Geräte</t>
  </si>
  <si>
    <t>Lagereinrichtung</t>
  </si>
  <si>
    <t>Hardware</t>
  </si>
  <si>
    <t>Software</t>
  </si>
  <si>
    <t>Leichtfahrzeuge</t>
  </si>
  <si>
    <t>Schwerfahrzeuge</t>
  </si>
  <si>
    <t>Gasbehälter</t>
  </si>
  <si>
    <t>Erdgasverdichtung</t>
  </si>
  <si>
    <t>Gasreinigungsanlagen</t>
  </si>
  <si>
    <t>Piping und Armaturen</t>
  </si>
  <si>
    <t>Gasmessanlagen</t>
  </si>
  <si>
    <t>Sicherheitseinrichtungen (Erdgasverdichteranlagen)</t>
  </si>
  <si>
    <t>Leit- und Energietechnik (Erdgasverdichteranlagen)</t>
  </si>
  <si>
    <t>Nebenanlagen (Erdgasverdichteranlagen)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</si>
  <si>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</si>
  <si>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</si>
  <si>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</si>
  <si>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</si>
  <si>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</si>
  <si>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</si>
  <si>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</si>
  <si>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</si>
  <si>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</si>
  <si>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</si>
  <si>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</si>
  <si>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</si>
  <si>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</si>
  <si>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</si>
  <si>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Hausdruckregler/Zählerregler</t>
  </si>
  <si>
    <t>Messeinrichtungen</t>
  </si>
  <si>
    <t>Regeleinrichtungen</t>
  </si>
  <si>
    <t>Sicherheitseinrichtungen (Mess-, Regel- und Zähleranlagen)</t>
  </si>
  <si>
    <t>Leit- und Energietechnik (Mess-, Regel- und Zähleranlagen)</t>
  </si>
  <si>
    <t>Verdichter in Gasmischanlagen</t>
  </si>
  <si>
    <t>Nebenanlagen (Mess-, Regel- und Zähleranlagen)</t>
  </si>
  <si>
    <t>Gebäude (Mess-, Regel- und Zähleranlagen)</t>
  </si>
  <si>
    <t>Fernwirkanlagen</t>
  </si>
  <si>
    <t>Untergrenze</t>
  </si>
  <si>
    <t>Obergrenze</t>
  </si>
  <si>
    <t>Anlagengruppe nach Anlage 1 GasNEV / Nutzungsdauer</t>
  </si>
  <si>
    <t>70 Jahre</t>
  </si>
  <si>
    <t>65 Jahre</t>
  </si>
  <si>
    <t>60 Jahre</t>
  </si>
  <si>
    <t>55 Jahre</t>
  </si>
  <si>
    <t>50 Jahre</t>
  </si>
  <si>
    <t>45 Jahre</t>
  </si>
  <si>
    <t>Nutzungsdauer seit 2015</t>
  </si>
  <si>
    <t>Nutzungsdauer seit 2016</t>
  </si>
  <si>
    <t>Anlagengruppe nach Anlage 1 StromNEV / zugeordnete Faktorreihe</t>
  </si>
  <si>
    <t>2016</t>
  </si>
  <si>
    <t xml:space="preserve">Gleisanlagen, Eisenbahnwagen </t>
  </si>
  <si>
    <t>Werkzeuge/ Geräte</t>
  </si>
  <si>
    <t>Freileitungen 110-380kV</t>
  </si>
  <si>
    <t>Kabel 220 kV</t>
  </si>
  <si>
    <t>Kabel 110 kV</t>
  </si>
  <si>
    <t>Stationseinrichtungen und Hilfsanlagen inklusive Trafo und Schalter</t>
  </si>
  <si>
    <t>Schutz-, Mess- und Überspannungsschutzeinrichtungen, Fernsteuer-, Fernmelde-, Fernmess- und Automatikanlagen sowie Rundsteuerungsanlagen einschließlich Kopplungs-, Trafo- und Schaltanlagen</t>
  </si>
  <si>
    <t xml:space="preserve">Anlagen zur Offshore-Netzanbindung </t>
  </si>
  <si>
    <t>Sonstiges</t>
  </si>
  <si>
    <t>Kabel Mittelspannungsnetz</t>
  </si>
  <si>
    <t>Freileitungen Mittelspannungsnetz</t>
  </si>
  <si>
    <t>Kabel 1 kV</t>
  </si>
  <si>
    <t>Freileitungen 1 kV</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</si>
  <si>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</si>
  <si>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</si>
  <si>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</si>
  <si>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</si>
  <si>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</si>
  <si>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</si>
  <si>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</si>
  <si>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</si>
  <si>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</si>
  <si>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Kabel Abnehmeranschlüsse</t>
  </si>
  <si>
    <t>Freileitungen Abnehmeranschlüsse</t>
  </si>
  <si>
    <t>Ortsnetz-Transformatoren, Kabelverteilerschränke</t>
  </si>
  <si>
    <t>Zähler, Messeinrichtungen, Uhren, TFR-Empfänger</t>
  </si>
  <si>
    <t>Telefonleitungen</t>
  </si>
  <si>
    <t>Fahrbare Stromaggregate</t>
  </si>
  <si>
    <t>moderne Messeinrichtungen</t>
  </si>
  <si>
    <t>Smart-Meter-Gateway</t>
  </si>
  <si>
    <t>Anlagengruppe nach Anlage 1 StromNEV / Nutzungsdauer</t>
  </si>
  <si>
    <t>Preisindizes Gas
2015</t>
  </si>
  <si>
    <t>Vergleich Strom
2016</t>
  </si>
  <si>
    <t>Preisindizes Strom
2016</t>
  </si>
  <si>
    <t>Gebäude Erdgasverdichteranlagen</t>
  </si>
  <si>
    <t>2017</t>
  </si>
  <si>
    <t>2018</t>
  </si>
  <si>
    <t>40 Jahre</t>
  </si>
  <si>
    <t>Grafik</t>
  </si>
  <si>
    <t>Reihen BK9 KP
Gas 2015 (Detail)</t>
  </si>
  <si>
    <t>Vorgehensweise</t>
  </si>
  <si>
    <t>Lfd. Nr.</t>
  </si>
  <si>
    <t>Arbeitsschritt</t>
  </si>
  <si>
    <t>Erläuterungen</t>
  </si>
  <si>
    <t>1.</t>
  </si>
  <si>
    <t>"Basisreihen Destatis 20xx" Blatt anklicken.</t>
  </si>
  <si>
    <t>(da "Preisindizes XXXX 20xx" mit "Basisreihen Destatis 20xx" verknüpft ist, fangen</t>
  </si>
  <si>
    <t>wir damit an; die Reihenfolge für die anderen Tabellenblätter ist gleich)</t>
  </si>
  <si>
    <t>eine Indexreihe auswählen ( z.B. gewerbliche Betriebsgebäude)</t>
  </si>
  <si>
    <t>2.</t>
  </si>
  <si>
    <t>Destatis aufrufen:</t>
  </si>
  <si>
    <t>-&gt; GENESIS-Online Datenbank auswählen</t>
  </si>
  <si>
    <t>-&gt; 2 Möglichkeiten: entweder den Code oder den Begriff / Indexreihe
durch die Suchleiste finden ( die Codes stehen im Tabellenblatt "Übersicht")</t>
  </si>
  <si>
    <t>3.</t>
  </si>
  <si>
    <t>mögliche Tabellen werden angezeigt, die passende auswählen</t>
  </si>
  <si>
    <t>4.</t>
  </si>
  <si>
    <t>Tabellenaufbau wird angezeigt, hier die restlichen Daten eingeben</t>
  </si>
  <si>
    <t>und anschließend auf Werteabruf klicken</t>
  </si>
  <si>
    <t>(Jahr: "Alle verfügbaren Zeitangaben" eingeben)</t>
  </si>
  <si>
    <t>(Messzahl: je nach Suche entweder mit oder ohne Umsatzsteuer eingeben)</t>
  </si>
  <si>
    <t>(Gebäudearten: aus der Liste Gebäudeart auswählen)</t>
  </si>
  <si>
    <t>(Bauarbeiten aus der Liste auswählen)</t>
  </si>
  <si>
    <r>
      <rPr>
        <u/>
        <sz val="10"/>
        <color rgb="FF264F87"/>
        <rFont val="Arial"/>
        <family val="2"/>
      </rPr>
      <t>Tipp</t>
    </r>
    <r>
      <rPr>
        <sz val="10"/>
        <color rgb="FF264F87"/>
        <rFont val="Arial"/>
        <family val="2"/>
      </rPr>
      <t>: Hier kann entschieden werden, ob die Tabelle vertikal oder horizontal angezeigt</t>
    </r>
  </si>
  <si>
    <t>werden soll (Zeilen und Spalten tauschen), für ein schnelleres Ergebnis Tabelle horizontal anzeigen lassen!</t>
  </si>
  <si>
    <t>5.</t>
  </si>
  <si>
    <t>Downloads -&gt; Tabelle im MS-Excel - Format speichern klicken</t>
  </si>
  <si>
    <t>6.</t>
  </si>
  <si>
    <t>Datei öffnen, Bearbeitung aktivieren (Speichern der Datei zur Dokumentation der jeweiligen Quelle)</t>
  </si>
  <si>
    <r>
      <rPr>
        <u/>
        <sz val="10"/>
        <color rgb="FF264F87"/>
        <rFont val="Arial"/>
        <family val="2"/>
      </rPr>
      <t>Tipp:</t>
    </r>
    <r>
      <rPr>
        <sz val="10"/>
        <color rgb="FF264F87"/>
        <rFont val="Arial"/>
        <family val="2"/>
      </rPr>
      <t xml:space="preserve"> </t>
    </r>
  </si>
  <si>
    <t xml:space="preserve">Tabelle kopieren (nur Jahre und Werte) und in derselben Datei auf ein neues Tabellenblatt einfügen </t>
  </si>
  <si>
    <t>(Einfügeoption: Transponieren)</t>
  </si>
  <si>
    <t>Nach dem Transponieren darauf achten, dass keine leeren und mit Text befüllten Zeilen/Spalten in der</t>
  </si>
  <si>
    <t>Tabelle vorhanden sind; danach Tabelle markieren und auf Start -&gt; Sortieren und Filtern -&gt;</t>
  </si>
  <si>
    <t>Benutzerdefiniertes Sortieren…klicken</t>
  </si>
  <si>
    <t xml:space="preserve">-&gt; Sortieren nach: Spalte A, Reihenfolge Z bis A, da beim Transponieren der erste Wert z.B. 1949 ist </t>
  </si>
  <si>
    <t>-&gt; auf OK klicken -&gt; "Alles was wie eine Zahl aussieht, als Zahl sortieren" -&gt; Ok klicken.</t>
  </si>
  <si>
    <t>Die Tabelle fängt jetzt mit dem aktuellen Jahr an, diese Werte (Spalte B) dann kopieren und in unsere</t>
  </si>
  <si>
    <t xml:space="preserve">Datei bzw. Tabellenblatt "Basisreihen Destatis 20xx" zu der zugehörigen Indexreihe einfügen </t>
  </si>
  <si>
    <t>(Einfügeoption: Werte)</t>
  </si>
  <si>
    <t>Vergleich Strom
2019</t>
  </si>
  <si>
    <t>Preisindizes Strom 
2019</t>
  </si>
  <si>
    <t>Vergleich Gas 
2019</t>
  </si>
  <si>
    <t>Preisindizes Gas
2019</t>
  </si>
  <si>
    <t>Basisreihen Destatis 2019</t>
  </si>
  <si>
    <t>Vergleich Gas 2019</t>
  </si>
  <si>
    <t>Faktorwerte 2019 BNetzA</t>
  </si>
  <si>
    <t>Nutzungsdauer seit 2019</t>
  </si>
  <si>
    <t>Gegenüberstellung mit veröffentlichten Faktorwerten Gas 2019</t>
  </si>
  <si>
    <t>Vergleich Strom 2019</t>
  </si>
  <si>
    <t>Gegenüberstellung mit veröffentlichten Faktorwerten Strom 2019</t>
  </si>
  <si>
    <t>Faktorwerte Unternehmen 1 2019</t>
  </si>
  <si>
    <t>2019</t>
  </si>
  <si>
    <t>Basisjahr Indizes 2015 &amp; 16 BNetzA</t>
  </si>
  <si>
    <t>Version 2.0, 18.03.2020, Excelversion: Office 365</t>
  </si>
  <si>
    <t>Faktorwerte ANPLICON GmbH Sicht nach § 6a NEV unter Berücksichtigung aktueller Erkenntnisse</t>
  </si>
  <si>
    <t>Fortsetzung BNetzA-Methodik 2015 und 2016</t>
  </si>
  <si>
    <t>Preisindizes und Faktoren nach NEV für 2019 bei</t>
  </si>
  <si>
    <t>Faktorwerte 2019 BNetzA - Nachbildung unter Fortsetzung der Methodik der Ermittlung der Reihen 2016 durch die BK 8</t>
  </si>
  <si>
    <t>Faktorwerte 2019 BNetzA - Nachbildung unter Fortsetzung der Methodik der Ermittlung der Reihen 2015 durch die BK 9</t>
  </si>
  <si>
    <t>Preisindizes Gas 2019 BNetzA-Methodik - Nachbilung unter Fortsetzung der Methodik der Ermittlung der Reihen 2015 durch die BK 9</t>
  </si>
  <si>
    <t>Preisindizes Strom 2019 BNetzA-Methodik - Nachbildung unter Fortsetzung der Methodik der Ermittlung der Reihen 2016 durch die BK 8</t>
  </si>
  <si>
    <t>* Ermittlung der Reihen ohne Berücksichtigung aktueller Erkenntnisse unter Fortführung der Methodik der Ermittlung der BK9 und BK 8 für die Reihen der Jahre 2015 und 2016</t>
  </si>
  <si>
    <r>
      <t>Basisjahr Indizes 2019 BNetzA fortgeführt</t>
    </r>
    <r>
      <rPr>
        <b/>
        <sz val="10"/>
        <color rgb="FFFF0000"/>
        <rFont val="Arial"/>
        <family val="2"/>
      </rPr>
      <t>*</t>
    </r>
    <r>
      <rPr>
        <b/>
        <sz val="10"/>
        <color theme="0"/>
        <rFont val="Arial"/>
        <family val="2"/>
      </rPr>
      <t xml:space="preserve"> (Annahme</t>
    </r>
    <r>
      <rPr>
        <b/>
        <sz val="10"/>
        <color rgb="FFFF0000"/>
        <rFont val="Arial"/>
        <family val="2"/>
      </rPr>
      <t>*</t>
    </r>
    <r>
      <rPr>
        <b/>
        <sz val="10"/>
        <color theme="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</si>
</sst>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4" formatCode="_-* #,##0.00\ &quot;€&quot;_-;\-* #,##0.00\ &quot;€&quot;_-;_-* &quot;-&quot;??\ &quot;€&quot;_-;_-@_-"/>
    <numFmt numFmtId="164" formatCode="_-* #,##0.00\ _€_-;\-* #,##0.00\ _€_-;_-* &quot;-&quot;??\ _€_-;_-@_-"/>
    <numFmt numFmtId="165" formatCode="_(* #,##0_);_(* \(#,##0\);_(* &quot;-&quot;_);@_)"/>
    <numFmt numFmtId="166" formatCode="0.0000"/>
    <numFmt numFmtId="167" formatCode="0%_);\(0%\)"/>
    <numFmt numFmtId="168" formatCode="0.0"/>
    <numFmt numFmtId="169" formatCode="0.000"/>
    <numFmt numFmtId="170" formatCode="##\ ##"/>
    <numFmt numFmtId="171" formatCode="##\ ##\ #"/>
    <numFmt numFmtId="172" formatCode="##\ ##\ ##"/>
    <numFmt numFmtId="173" formatCode="##\ ##\ ##\ ###"/>
    <numFmt numFmtId="174" formatCode="_([$€]* #,##0.00_);_([$€]* \(#,##0.00\);_([$€]* &quot;-&quot;??_);_(@_)"/>
    <numFmt numFmtId="175" formatCode="#.##000"/>
    <numFmt numFmtId="176" formatCode="\$#,#00"/>
    <numFmt numFmtId="177" formatCode="#,#00"/>
    <numFmt numFmtId="178" formatCode="#.##0,"/>
    <numFmt numFmtId="179" formatCode="\$#,"/>
    <numFmt numFmtId="180" formatCode="#"/>
    <numFmt numFmtId="181" formatCode="d&quot;. &quot;mm\ad\ yyyy"/>
    <numFmt numFmtId="182" formatCode="#,##0.0000"/>
    <numFmt numFmtId="183" formatCode="#,##0.00_ ;[Red]\-#,##0.00;\-"/>
    <numFmt numFmtId="184" formatCode="#,##0.0"/>
  </numFmts>
  <fonts count="86">
    <font>
      <sz val="11"/>
      <color theme="1"/>
      <name val="Calibri"/>
      <family val="2"/>
      <scheme val="minor"/>
    </font>
    <font>
      <sz val="10"/>
      <name val="Arial"/>
      <family val="2"/>
    </font>
    <font>
      <b/>
      <sz val="11"/>
      <color theme="3"/>
      <name val="Calibri"/>
      <family val="2"/>
      <scheme val="minor"/>
    </font>
    <font>
      <sz val="9"/>
      <color theme="1"/>
      <name val="Calibri"/>
      <family val="2"/>
      <scheme val="minor"/>
    </font>
    <font>
      <sz val="10"/>
      <color theme="1"/>
      <name val="Calibri"/>
      <family val="2"/>
      <scheme val="minor"/>
    </font>
    <font>
      <b/>
      <sz val="9"/>
      <color theme="3"/>
      <name val="Calibri"/>
      <family val="2"/>
      <scheme val="minor"/>
    </font>
    <font>
      <sz val="8"/>
      <color theme="1"/>
      <name val="Calibri"/>
      <family val="2"/>
      <scheme val="minor"/>
    </font>
    <font>
      <b/>
      <sz val="9"/>
      <color theme="1"/>
      <name val="Calibri"/>
      <family val="2"/>
      <scheme val="minor"/>
    </font>
    <font>
      <sz val="11"/>
      <color theme="1"/>
      <name val="Calibri"/>
      <family val="2"/>
      <scheme val="minor"/>
    </font>
    <font>
      <b/>
      <sz val="10"/>
      <name val="Arial"/>
      <family val="2"/>
    </font>
    <font>
      <b/>
      <sz val="16"/>
      <name val="Arial"/>
      <family val="2"/>
    </font>
    <font>
      <sz val="11"/>
      <name val="Arial"/>
      <family val="2"/>
    </font>
    <font>
      <b/>
      <sz val="11"/>
      <name val="Arial"/>
      <family val="2"/>
    </font>
    <font>
      <sz val="9"/>
      <color indexed="81"/>
      <name val="Segoe UI"/>
      <family val="2"/>
    </font>
    <font>
      <b/>
      <sz val="9"/>
      <color indexed="81"/>
      <name val="Segoe UI"/>
      <family val="2"/>
    </font>
    <font>
      <sz val="10"/>
      <name val="Arial"/>
      <family val="2"/>
    </font>
    <font>
      <sz val="11"/>
      <color indexed="8"/>
      <name val="Calibri"/>
      <family val="2"/>
      <scheme val="minor"/>
    </font>
    <font>
      <sz val="10"/>
      <name val="Arial"/>
      <family val="2"/>
    </font>
    <font>
      <sz val="10"/>
      <name val="Arial"/>
      <family val="2"/>
    </font>
    <font>
      <sz val="11"/>
      <color indexed="8"/>
      <name val="Calibri"/>
      <family val="2"/>
    </font>
    <font>
      <sz val="8"/>
      <name val="Times New Roman"/>
      <family val="1"/>
    </font>
    <font>
      <sz val="11"/>
      <color indexed="9"/>
      <name val="Calibri"/>
      <family val="2"/>
    </font>
    <font>
      <sz val="10"/>
      <name val="Helv"/>
    </font>
    <font>
      <sz val="10"/>
      <name val="Courier"/>
      <family val="3"/>
    </font>
    <font>
      <sz val="1"/>
      <color indexed="8"/>
      <name val="Courier"/>
      <family val="3"/>
    </font>
    <font>
      <sz val="12"/>
      <color indexed="8"/>
      <name val="Courier"/>
      <family val="3"/>
    </font>
    <font>
      <b/>
      <sz val="18"/>
      <color indexed="8"/>
      <name val="Courier"/>
      <family val="3"/>
    </font>
    <font>
      <b/>
      <sz val="12"/>
      <color indexed="8"/>
      <name val="Courier"/>
      <family val="3"/>
    </font>
    <font>
      <u/>
      <sz val="11"/>
      <color theme="10"/>
      <name val="Calibri"/>
      <family val="2"/>
      <scheme val="minor"/>
    </font>
    <font>
      <sz val="11"/>
      <color rgb="FF264F87"/>
      <name val="Arial"/>
      <family val="2"/>
    </font>
    <font>
      <b/>
      <sz val="10"/>
      <color rgb="FF264F87"/>
      <name val="Arial"/>
      <family val="2"/>
    </font>
    <font>
      <sz val="10"/>
      <color rgb="FF264F87"/>
      <name val="Arial"/>
      <family val="2"/>
    </font>
    <font>
      <sz val="10"/>
      <name val="Arial"/>
      <family val="2"/>
    </font>
    <font>
      <b/>
      <u/>
      <sz val="10"/>
      <color theme="0"/>
      <name val="Arial"/>
      <family val="2"/>
    </font>
    <font>
      <b/>
      <u/>
      <sz val="10"/>
      <color rgb="FF264F87"/>
      <name val="Arial"/>
      <family val="2"/>
    </font>
    <font>
      <b/>
      <u/>
      <sz val="10"/>
      <color theme="1"/>
      <name val="Arial"/>
      <family val="2"/>
    </font>
    <font>
      <b/>
      <i/>
      <u/>
      <sz val="10"/>
      <color rgb="FF264F87"/>
      <name val="Arial"/>
      <family val="2"/>
    </font>
    <font>
      <sz val="8"/>
      <name val="Calibri"/>
      <family val="2"/>
      <scheme val="minor"/>
    </font>
    <font>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0"/>
      <name val="MetaNormalLF-Roman"/>
      <family val="2"/>
    </font>
    <font>
      <sz val="11"/>
      <color rgb="FFFF0000"/>
      <name val="Calibri"/>
      <family val="2"/>
      <scheme val="minor"/>
    </font>
    <font>
      <sz val="10"/>
      <color rgb="FFFF0000"/>
      <name val="Arial"/>
      <family val="2"/>
    </font>
    <font>
      <b/>
      <i/>
      <sz val="10"/>
      <color rgb="FF264F87"/>
      <name val="Arial"/>
      <family val="2"/>
    </font>
    <font>
      <i/>
      <sz val="8"/>
      <color rgb="FF818181"/>
      <name val="Arial"/>
      <family val="2"/>
    </font>
    <font>
      <b/>
      <u/>
      <sz val="9"/>
      <color rgb="FF818181"/>
      <name val="Arial"/>
      <family val="2"/>
    </font>
    <font>
      <b/>
      <u/>
      <sz val="9"/>
      <color rgb="FF264F87"/>
      <name val="Arial"/>
      <family val="2"/>
    </font>
    <font>
      <i/>
      <sz val="10"/>
      <color rgb="FF264F87"/>
      <name val="Arial"/>
      <family val="2"/>
    </font>
    <font>
      <i/>
      <sz val="11"/>
      <color theme="1"/>
      <name val="Calibri"/>
      <family val="2"/>
      <scheme val="minor"/>
    </font>
    <font>
      <sz val="10"/>
      <color theme="0"/>
      <name val="Arial"/>
      <family val="2"/>
    </font>
    <font>
      <b/>
      <sz val="10"/>
      <color theme="0"/>
      <name val="Arial"/>
      <family val="2"/>
    </font>
    <font>
      <b/>
      <sz val="10"/>
      <color rgb="FFFF0000"/>
      <name val="Arial"/>
      <family val="2"/>
    </font>
    <font>
      <i/>
      <u/>
      <sz val="10"/>
      <color rgb="FF264F87"/>
      <name val="Arial"/>
      <family val="2"/>
    </font>
    <font>
      <u/>
      <sz val="10"/>
      <color theme="10"/>
      <name val="Calibri"/>
      <family val="2"/>
      <scheme val="minor"/>
    </font>
    <font>
      <sz val="10"/>
      <color theme="1"/>
      <name val="Arial"/>
      <family val="2"/>
    </font>
    <font>
      <b/>
      <sz val="10"/>
      <color theme="1"/>
      <name val="Arial"/>
      <family val="2"/>
    </font>
    <font>
      <sz val="10"/>
      <color rgb="FF002060"/>
      <name val="Arial"/>
      <family val="2"/>
    </font>
    <font>
      <sz val="10"/>
      <color theme="0" tint="-0.499984740745262"/>
      <name val="Arial"/>
      <family val="2"/>
    </font>
    <font>
      <b/>
      <i/>
      <u/>
      <sz val="11"/>
      <color rgb="FF264F87"/>
      <name val="Arial"/>
      <family val="2"/>
    </font>
    <font>
      <b/>
      <i/>
      <sz val="10"/>
      <color theme="0" tint="-0.34998626667073579"/>
      <name val="Arial"/>
      <family val="2"/>
    </font>
    <font>
      <sz val="10"/>
      <color theme="0" tint="-0.34998626667073579"/>
      <name val="Arial"/>
      <family val="2"/>
    </font>
    <font>
      <sz val="10"/>
      <color theme="0" tint="-0.249977111117893"/>
      <name val="Arial"/>
      <family val="2"/>
    </font>
    <font>
      <sz val="8"/>
      <color theme="0" tint="-0.249977111117893"/>
      <name val="Arial"/>
      <family val="2"/>
    </font>
    <font>
      <sz val="11"/>
      <color rgb="FF264F87"/>
      <name val="Calibri"/>
      <family val="2"/>
      <scheme val="minor"/>
    </font>
    <font>
      <u/>
      <sz val="10"/>
      <color rgb="FF264F87"/>
      <name val="Arial"/>
      <family val="2"/>
    </font>
    <font>
      <sz val="10"/>
      <color rgb="FF00B050"/>
      <name val="Arial"/>
      <family val="2"/>
    </font>
    <font>
      <i/>
      <sz val="10"/>
      <color rgb="FFFF0000"/>
      <name val="Arial"/>
      <family val="2"/>
    </font>
  </fonts>
  <fills count="42">
    <fill>
      <patternFill patternType="none"/>
    </fill>
    <fill>
      <patternFill patternType="gray125"/>
    </fill>
    <fill>
      <patternFill patternType="solid">
        <fgColor theme="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000"/>
        <bgColor indexed="64"/>
      </patternFill>
    </fill>
    <fill>
      <patternFill patternType="solid">
        <fgColor rgb="FF264F87"/>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5" tint="0.79998168889431442"/>
        <bgColor indexed="64"/>
      </patternFill>
    </fill>
  </fills>
  <borders count="156">
    <border>
      <left/>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thin">
        <color rgb="FF264F87"/>
      </left>
      <right style="thin">
        <color rgb="FF264F87"/>
      </right>
      <top style="thin">
        <color rgb="FF264F87"/>
      </top>
      <bottom style="thin">
        <color rgb="FF264F87"/>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818181"/>
      </left>
      <right style="thin">
        <color rgb="FF818181"/>
      </right>
      <top style="thin">
        <color rgb="FF818181"/>
      </top>
      <bottom/>
      <diagonal/>
    </border>
    <border>
      <left style="thin">
        <color rgb="FF818181"/>
      </left>
      <right style="thin">
        <color rgb="FF818181"/>
      </right>
      <top/>
      <bottom style="thin">
        <color rgb="FF818181"/>
      </bottom>
      <diagonal/>
    </border>
    <border>
      <left style="thin">
        <color rgb="FF264F87"/>
      </left>
      <right style="thin">
        <color rgb="FF264F87"/>
      </right>
      <top style="thin">
        <color rgb="FF264F87"/>
      </top>
      <bottom/>
      <diagonal/>
    </border>
    <border>
      <left style="thin">
        <color rgb="FF264F87"/>
      </left>
      <right style="thin">
        <color rgb="FF264F87"/>
      </right>
      <top/>
      <bottom style="thin">
        <color rgb="FF264F87"/>
      </bottom>
      <diagonal/>
    </border>
    <border>
      <left/>
      <right/>
      <top style="hair">
        <color rgb="FF264F87"/>
      </top>
      <bottom style="hair">
        <color rgb="FF264F87"/>
      </bottom>
      <diagonal/>
    </border>
    <border>
      <left style="hair">
        <color rgb="FF264F87"/>
      </left>
      <right style="hair">
        <color rgb="FF264F87"/>
      </right>
      <top/>
      <bottom/>
      <diagonal/>
    </border>
    <border>
      <left style="hair">
        <color rgb="FF264F87"/>
      </left>
      <right style="hair">
        <color rgb="FF264F87"/>
      </right>
      <top style="hair">
        <color rgb="FF264F87"/>
      </top>
      <bottom style="hair">
        <color rgb="FF264F87"/>
      </bottom>
      <diagonal/>
    </border>
    <border>
      <left/>
      <right style="hair">
        <color rgb="FF264F87"/>
      </right>
      <top style="hair">
        <color rgb="FF264F87"/>
      </top>
      <bottom style="hair">
        <color rgb="FF264F87"/>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264F87"/>
      </left>
      <right style="thin">
        <color theme="0"/>
      </right>
      <top/>
      <bottom/>
      <diagonal/>
    </border>
    <border>
      <left style="thin">
        <color rgb="FF264F87"/>
      </left>
      <right/>
      <top/>
      <bottom/>
      <diagonal/>
    </border>
    <border>
      <left/>
      <right style="hair">
        <color rgb="FF264F87"/>
      </right>
      <top/>
      <bottom/>
      <diagonal/>
    </border>
    <border>
      <left style="thin">
        <color rgb="FF264F87"/>
      </left>
      <right style="thin">
        <color rgb="FF264F87"/>
      </right>
      <top/>
      <bottom/>
      <diagonal/>
    </border>
    <border>
      <left style="thin">
        <color rgb="FF264F87"/>
      </left>
      <right/>
      <top/>
      <bottom style="thin">
        <color rgb="FF264F87"/>
      </bottom>
      <diagonal/>
    </border>
    <border>
      <left/>
      <right/>
      <top/>
      <bottom style="thin">
        <color rgb="FF264F87"/>
      </bottom>
      <diagonal/>
    </border>
    <border>
      <left/>
      <right style="hair">
        <color rgb="FF264F87"/>
      </right>
      <top/>
      <bottom style="thin">
        <color rgb="FF264F87"/>
      </bottom>
      <diagonal/>
    </border>
    <border>
      <left style="hair">
        <color rgb="FF264F87"/>
      </left>
      <right style="hair">
        <color rgb="FF264F87"/>
      </right>
      <top/>
      <bottom style="thin">
        <color rgb="FF264F87"/>
      </bottom>
      <diagonal/>
    </border>
    <border>
      <left style="hair">
        <color rgb="FF264F87"/>
      </left>
      <right/>
      <top/>
      <bottom/>
      <diagonal/>
    </border>
    <border>
      <left style="medium">
        <color rgb="FFFF0000"/>
      </left>
      <right style="hair">
        <color rgb="FF264F87"/>
      </right>
      <top style="medium">
        <color rgb="FFFF0000"/>
      </top>
      <bottom style="medium">
        <color rgb="FFFF0000"/>
      </bottom>
      <diagonal/>
    </border>
    <border>
      <left style="hair">
        <color rgb="FF264F87"/>
      </left>
      <right style="hair">
        <color rgb="FF264F87"/>
      </right>
      <top style="medium">
        <color rgb="FFFF0000"/>
      </top>
      <bottom style="medium">
        <color rgb="FFFF0000"/>
      </bottom>
      <diagonal/>
    </border>
    <border>
      <left style="hair">
        <color rgb="FF264F87"/>
      </left>
      <right style="medium">
        <color rgb="FFFF0000"/>
      </right>
      <top style="medium">
        <color rgb="FFFF0000"/>
      </top>
      <bottom style="medium">
        <color rgb="FFFF0000"/>
      </bottom>
      <diagonal/>
    </border>
    <border>
      <left/>
      <right style="hair">
        <color rgb="FF264F87"/>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dotted">
        <color rgb="FF264F87"/>
      </left>
      <right style="thin">
        <color rgb="FF264F87"/>
      </right>
      <top/>
      <bottom/>
      <diagonal/>
    </border>
    <border>
      <left style="dotted">
        <color rgb="FF264F87"/>
      </left>
      <right style="thin">
        <color rgb="FF264F87"/>
      </right>
      <top/>
      <bottom style="thin">
        <color rgb="FF264F87"/>
      </bottom>
      <diagonal/>
    </border>
    <border>
      <left style="dotted">
        <color rgb="FF264F87"/>
      </left>
      <right style="thin">
        <color rgb="FF264F87"/>
      </right>
      <top style="medium">
        <color rgb="FFFF0000"/>
      </top>
      <bottom style="medium">
        <color rgb="FFFF0000"/>
      </bottom>
      <diagonal/>
    </border>
    <border>
      <left style="medium">
        <color rgb="FFFF0000"/>
      </left>
      <right style="thin">
        <color rgb="FF264F87"/>
      </right>
      <top style="medium">
        <color rgb="FFFF0000"/>
      </top>
      <bottom style="medium">
        <color rgb="FFFF0000"/>
      </bottom>
      <diagonal/>
    </border>
    <border>
      <left style="thin">
        <color theme="0"/>
      </left>
      <right/>
      <top style="thin">
        <color theme="0"/>
      </top>
      <bottom/>
      <diagonal/>
    </border>
    <border>
      <left style="thin">
        <color theme="0"/>
      </left>
      <right/>
      <top style="thin">
        <color theme="0"/>
      </top>
      <bottom style="thin">
        <color rgb="FF264F87"/>
      </bottom>
      <diagonal/>
    </border>
    <border>
      <left/>
      <right style="thin">
        <color theme="0"/>
      </right>
      <top style="thin">
        <color theme="0"/>
      </top>
      <bottom style="thin">
        <color rgb="FF264F87"/>
      </bottom>
      <diagonal/>
    </border>
    <border>
      <left/>
      <right style="thin">
        <color theme="0"/>
      </right>
      <top style="thin">
        <color theme="0"/>
      </top>
      <bottom/>
      <diagonal/>
    </border>
    <border>
      <left style="hair">
        <color rgb="FF264F87"/>
      </left>
      <right style="hair">
        <color rgb="FF264F87"/>
      </right>
      <top style="thin">
        <color theme="0"/>
      </top>
      <bottom style="thin">
        <color rgb="FF264F87"/>
      </bottom>
      <diagonal/>
    </border>
    <border>
      <left style="thin">
        <color rgb="FF264F87"/>
      </left>
      <right style="hair">
        <color rgb="FF264F87"/>
      </right>
      <top style="hair">
        <color rgb="FF264F87"/>
      </top>
      <bottom style="hair">
        <color rgb="FF264F87"/>
      </bottom>
      <diagonal/>
    </border>
    <border>
      <left style="hair">
        <color rgb="FF264F87"/>
      </left>
      <right style="thin">
        <color rgb="FF264F87"/>
      </right>
      <top style="hair">
        <color rgb="FF264F87"/>
      </top>
      <bottom style="hair">
        <color rgb="FF264F87"/>
      </bottom>
      <diagonal/>
    </border>
    <border>
      <left style="thin">
        <color rgb="FF264F87"/>
      </left>
      <right style="hair">
        <color rgb="FF264F87"/>
      </right>
      <top style="thin">
        <color rgb="FF264F87"/>
      </top>
      <bottom style="hair">
        <color rgb="FF264F87"/>
      </bottom>
      <diagonal/>
    </border>
    <border>
      <left style="hair">
        <color rgb="FF264F87"/>
      </left>
      <right style="hair">
        <color rgb="FF264F87"/>
      </right>
      <top style="thin">
        <color rgb="FF264F87"/>
      </top>
      <bottom style="hair">
        <color rgb="FF264F87"/>
      </bottom>
      <diagonal/>
    </border>
    <border>
      <left style="hair">
        <color rgb="FF264F87"/>
      </left>
      <right style="thin">
        <color rgb="FF264F87"/>
      </right>
      <top style="thin">
        <color rgb="FF264F87"/>
      </top>
      <bottom style="hair">
        <color rgb="FF264F87"/>
      </bottom>
      <diagonal/>
    </border>
    <border>
      <left style="thin">
        <color theme="0"/>
      </left>
      <right/>
      <top/>
      <bottom/>
      <diagonal/>
    </border>
    <border>
      <left style="hair">
        <color theme="3"/>
      </left>
      <right style="hair">
        <color theme="3"/>
      </right>
      <top style="thin">
        <color rgb="FF264F87"/>
      </top>
      <bottom style="hair">
        <color theme="3"/>
      </bottom>
      <diagonal/>
    </border>
    <border>
      <left style="hair">
        <color theme="3"/>
      </left>
      <right style="hair">
        <color theme="3"/>
      </right>
      <top style="hair">
        <color theme="3"/>
      </top>
      <bottom style="hair">
        <color theme="3"/>
      </bottom>
      <diagonal/>
    </border>
    <border>
      <left/>
      <right style="hair">
        <color theme="3"/>
      </right>
      <top style="hair">
        <color theme="3"/>
      </top>
      <bottom style="hair">
        <color theme="3"/>
      </bottom>
      <diagonal/>
    </border>
    <border>
      <left/>
      <right style="hair">
        <color theme="3"/>
      </right>
      <top style="thin">
        <color rgb="FF264F87"/>
      </top>
      <bottom style="hair">
        <color theme="3"/>
      </bottom>
      <diagonal/>
    </border>
    <border>
      <left style="thin">
        <color rgb="FF264F87"/>
      </left>
      <right/>
      <top style="thin">
        <color rgb="FF264F87"/>
      </top>
      <bottom style="thin">
        <color rgb="FF264F87"/>
      </bottom>
      <diagonal/>
    </border>
    <border>
      <left style="hair">
        <color rgb="FF264F87"/>
      </left>
      <right style="hair">
        <color rgb="FF264F87"/>
      </right>
      <top style="thin">
        <color rgb="FF264F87"/>
      </top>
      <bottom style="thin">
        <color rgb="FF264F87"/>
      </bottom>
      <diagonal/>
    </border>
    <border>
      <left/>
      <right style="thin">
        <color rgb="FF264F87"/>
      </right>
      <top style="thin">
        <color rgb="FF264F87"/>
      </top>
      <bottom style="thin">
        <color rgb="FF264F87"/>
      </bottom>
      <diagonal/>
    </border>
    <border>
      <left/>
      <right style="thin">
        <color rgb="FF264F87"/>
      </right>
      <top/>
      <bottom/>
      <diagonal/>
    </border>
    <border>
      <left style="thin">
        <color rgb="FF264F87"/>
      </left>
      <right/>
      <top style="hair">
        <color rgb="FF264F87"/>
      </top>
      <bottom/>
      <diagonal/>
    </border>
    <border>
      <left style="hair">
        <color rgb="FF264F87"/>
      </left>
      <right style="hair">
        <color rgb="FF264F87"/>
      </right>
      <top style="hair">
        <color rgb="FF264F87"/>
      </top>
      <bottom/>
      <diagonal/>
    </border>
    <border>
      <left/>
      <right style="thin">
        <color rgb="FF264F87"/>
      </right>
      <top style="hair">
        <color rgb="FF264F87"/>
      </top>
      <bottom/>
      <diagonal/>
    </border>
    <border>
      <left style="thin">
        <color rgb="FF264F87"/>
      </left>
      <right/>
      <top/>
      <bottom style="hair">
        <color rgb="FF264F87"/>
      </bottom>
      <diagonal/>
    </border>
    <border>
      <left style="hair">
        <color rgb="FF264F87"/>
      </left>
      <right style="hair">
        <color rgb="FF264F87"/>
      </right>
      <top/>
      <bottom style="hair">
        <color rgb="FF264F87"/>
      </bottom>
      <diagonal/>
    </border>
    <border>
      <left/>
      <right style="thin">
        <color rgb="FF264F87"/>
      </right>
      <top/>
      <bottom style="hair">
        <color rgb="FF264F87"/>
      </bottom>
      <diagonal/>
    </border>
    <border>
      <left/>
      <right style="thin">
        <color rgb="FF264F87"/>
      </right>
      <top/>
      <bottom style="thin">
        <color rgb="FF264F87"/>
      </bottom>
      <diagonal/>
    </border>
    <border>
      <left/>
      <right style="hair">
        <color rgb="FF264F87"/>
      </right>
      <top style="thin">
        <color rgb="FF264F87"/>
      </top>
      <bottom style="hair">
        <color rgb="FF264F87"/>
      </bottom>
      <diagonal/>
    </border>
    <border>
      <left style="thin">
        <color rgb="FF264F87"/>
      </left>
      <right/>
      <top style="thin">
        <color rgb="FF264F87"/>
      </top>
      <bottom/>
      <diagonal/>
    </border>
    <border>
      <left/>
      <right/>
      <top style="thin">
        <color rgb="FF264F87"/>
      </top>
      <bottom/>
      <diagonal/>
    </border>
    <border>
      <left style="medium">
        <color rgb="FF264F87"/>
      </left>
      <right/>
      <top style="thin">
        <color rgb="FF264F87"/>
      </top>
      <bottom/>
      <diagonal/>
    </border>
    <border>
      <left/>
      <right style="thin">
        <color rgb="FF264F87"/>
      </right>
      <top style="thin">
        <color rgb="FF264F87"/>
      </top>
      <bottom/>
      <diagonal/>
    </border>
    <border>
      <left style="thin">
        <color rgb="FF264F87"/>
      </left>
      <right/>
      <top style="thin">
        <color rgb="FF264F87"/>
      </top>
      <bottom style="hair">
        <color rgb="FF264F87"/>
      </bottom>
      <diagonal/>
    </border>
    <border>
      <left/>
      <right style="thin">
        <color rgb="FF264F87"/>
      </right>
      <top style="thin">
        <color rgb="FF264F87"/>
      </top>
      <bottom style="hair">
        <color rgb="FF264F87"/>
      </bottom>
      <diagonal/>
    </border>
    <border>
      <left style="thin">
        <color rgb="FF264F87"/>
      </left>
      <right/>
      <top style="hair">
        <color rgb="FF264F87"/>
      </top>
      <bottom style="hair">
        <color rgb="FF264F87"/>
      </bottom>
      <diagonal/>
    </border>
    <border>
      <left/>
      <right style="thin">
        <color rgb="FF264F87"/>
      </right>
      <top style="hair">
        <color rgb="FF264F87"/>
      </top>
      <bottom style="hair">
        <color rgb="FF264F87"/>
      </bottom>
      <diagonal/>
    </border>
    <border>
      <left style="thin">
        <color rgb="FF264F87"/>
      </left>
      <right/>
      <top style="hair">
        <color rgb="FF264F87"/>
      </top>
      <bottom style="thin">
        <color rgb="FF264F87"/>
      </bottom>
      <diagonal/>
    </border>
    <border>
      <left style="thin">
        <color rgb="FF264F87"/>
      </left>
      <right style="hair">
        <color rgb="FF264F87"/>
      </right>
      <top style="hair">
        <color rgb="FF264F87"/>
      </top>
      <bottom style="thin">
        <color rgb="FF264F87"/>
      </bottom>
      <diagonal/>
    </border>
    <border>
      <left style="hair">
        <color rgb="FF264F87"/>
      </left>
      <right style="hair">
        <color rgb="FF264F87"/>
      </right>
      <top style="hair">
        <color rgb="FF264F87"/>
      </top>
      <bottom style="thin">
        <color rgb="FF264F87"/>
      </bottom>
      <diagonal/>
    </border>
    <border>
      <left style="hair">
        <color rgb="FF264F87"/>
      </left>
      <right style="thin">
        <color rgb="FF264F87"/>
      </right>
      <top style="hair">
        <color rgb="FF264F87"/>
      </top>
      <bottom style="thin">
        <color rgb="FF264F87"/>
      </bottom>
      <diagonal/>
    </border>
    <border>
      <left/>
      <right style="thin">
        <color rgb="FF264F87"/>
      </right>
      <top style="hair">
        <color rgb="FF264F87"/>
      </top>
      <bottom style="thin">
        <color rgb="FF264F87"/>
      </bottom>
      <diagonal/>
    </border>
    <border>
      <left/>
      <right/>
      <top style="thin">
        <color rgb="FF264F87"/>
      </top>
      <bottom style="thin">
        <color theme="0"/>
      </bottom>
      <diagonal/>
    </border>
    <border>
      <left/>
      <right style="hair">
        <color rgb="FF264F87"/>
      </right>
      <top style="hair">
        <color rgb="FF264F87"/>
      </top>
      <bottom style="thin">
        <color rgb="FF264F87"/>
      </bottom>
      <diagonal/>
    </border>
    <border>
      <left style="thin">
        <color theme="0"/>
      </left>
      <right style="thin">
        <color rgb="FF264F87"/>
      </right>
      <top/>
      <bottom style="thin">
        <color rgb="FF264F87"/>
      </bottom>
      <diagonal/>
    </border>
    <border>
      <left style="thin">
        <color rgb="FF264F87"/>
      </left>
      <right style="thin">
        <color rgb="FF264F87"/>
      </right>
      <top style="thin">
        <color rgb="FF264F87"/>
      </top>
      <bottom style="hair">
        <color rgb="FF264F87"/>
      </bottom>
      <diagonal/>
    </border>
    <border>
      <left style="thin">
        <color rgb="FF264F87"/>
      </left>
      <right style="thin">
        <color rgb="FF264F87"/>
      </right>
      <top style="hair">
        <color rgb="FF264F87"/>
      </top>
      <bottom style="hair">
        <color rgb="FF264F87"/>
      </bottom>
      <diagonal/>
    </border>
    <border>
      <left style="thin">
        <color rgb="FF264F87"/>
      </left>
      <right style="thin">
        <color rgb="FF264F87"/>
      </right>
      <top style="hair">
        <color rgb="FF264F87"/>
      </top>
      <bottom style="thin">
        <color rgb="FF264F87"/>
      </bottom>
      <diagonal/>
    </border>
    <border>
      <left style="thin">
        <color rgb="FF264F87"/>
      </left>
      <right/>
      <top style="thin">
        <color rgb="FF264F87"/>
      </top>
      <bottom style="thin">
        <color theme="0"/>
      </bottom>
      <diagonal/>
    </border>
    <border>
      <left/>
      <right style="thin">
        <color rgb="FF264F87"/>
      </right>
      <top style="thin">
        <color rgb="FF264F87"/>
      </top>
      <bottom style="thin">
        <color theme="0"/>
      </bottom>
      <diagonal/>
    </border>
    <border>
      <left style="thin">
        <color rgb="FF264F87"/>
      </left>
      <right style="thin">
        <color theme="3"/>
      </right>
      <top style="thin">
        <color rgb="FF264F87"/>
      </top>
      <bottom style="hair">
        <color theme="3"/>
      </bottom>
      <diagonal/>
    </border>
    <border>
      <left style="hair">
        <color theme="3"/>
      </left>
      <right style="thin">
        <color rgb="FF264F87"/>
      </right>
      <top style="thin">
        <color rgb="FF264F87"/>
      </top>
      <bottom style="hair">
        <color theme="3"/>
      </bottom>
      <diagonal/>
    </border>
    <border>
      <left style="thin">
        <color rgb="FF264F87"/>
      </left>
      <right style="thin">
        <color theme="3"/>
      </right>
      <top style="hair">
        <color theme="3"/>
      </top>
      <bottom style="hair">
        <color theme="3"/>
      </bottom>
      <diagonal/>
    </border>
    <border>
      <left style="hair">
        <color theme="3"/>
      </left>
      <right style="thin">
        <color rgb="FF264F87"/>
      </right>
      <top style="hair">
        <color theme="3"/>
      </top>
      <bottom style="hair">
        <color theme="3"/>
      </bottom>
      <diagonal/>
    </border>
    <border>
      <left style="thin">
        <color rgb="FF264F87"/>
      </left>
      <right style="thin">
        <color theme="3"/>
      </right>
      <top style="hair">
        <color theme="3"/>
      </top>
      <bottom style="thin">
        <color rgb="FF264F87"/>
      </bottom>
      <diagonal/>
    </border>
    <border>
      <left/>
      <right style="hair">
        <color theme="3"/>
      </right>
      <top style="hair">
        <color theme="3"/>
      </top>
      <bottom style="thin">
        <color rgb="FF264F87"/>
      </bottom>
      <diagonal/>
    </border>
    <border>
      <left style="hair">
        <color theme="3"/>
      </left>
      <right style="hair">
        <color theme="3"/>
      </right>
      <top style="hair">
        <color theme="3"/>
      </top>
      <bottom style="thin">
        <color rgb="FF264F87"/>
      </bottom>
      <diagonal/>
    </border>
    <border>
      <left style="hair">
        <color theme="3"/>
      </left>
      <right style="thin">
        <color rgb="FF264F87"/>
      </right>
      <top style="hair">
        <color theme="3"/>
      </top>
      <bottom style="thin">
        <color rgb="FF264F87"/>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style="thin">
        <color theme="0"/>
      </top>
      <bottom/>
      <diagonal/>
    </border>
    <border>
      <left/>
      <right style="thin">
        <color theme="3"/>
      </right>
      <top style="thin">
        <color theme="0"/>
      </top>
      <bottom/>
      <diagonal/>
    </border>
    <border>
      <left style="thin">
        <color theme="3"/>
      </left>
      <right style="thin">
        <color theme="3"/>
      </right>
      <top style="thin">
        <color rgb="FF264F87"/>
      </top>
      <bottom style="hair">
        <color theme="3"/>
      </bottom>
      <diagonal/>
    </border>
    <border>
      <left style="hair">
        <color theme="3"/>
      </left>
      <right style="thin">
        <color theme="3"/>
      </right>
      <top style="thin">
        <color rgb="FF264F87"/>
      </top>
      <bottom style="hair">
        <color theme="3"/>
      </bottom>
      <diagonal/>
    </border>
    <border>
      <left style="thin">
        <color theme="3"/>
      </left>
      <right style="thin">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thin">
        <color theme="3"/>
      </left>
      <right style="thin">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thin">
        <color theme="3"/>
      </right>
      <top style="hair">
        <color theme="3"/>
      </top>
      <bottom style="thin">
        <color theme="3"/>
      </bottom>
      <diagonal/>
    </border>
    <border>
      <left style="thin">
        <color rgb="FF264F87"/>
      </left>
      <right style="thin">
        <color theme="0"/>
      </right>
      <top style="thin">
        <color theme="0"/>
      </top>
      <bottom/>
      <diagonal/>
    </border>
    <border>
      <left/>
      <right style="thin">
        <color rgb="FF264F87"/>
      </right>
      <top style="thin">
        <color theme="0"/>
      </top>
      <bottom/>
      <diagonal/>
    </border>
    <border>
      <left/>
      <right style="medium">
        <color rgb="FF264F87"/>
      </right>
      <top style="thin">
        <color rgb="FF264F87"/>
      </top>
      <bottom/>
      <diagonal/>
    </border>
    <border>
      <left style="thin">
        <color rgb="FF002060"/>
      </left>
      <right/>
      <top style="thin">
        <color rgb="FF264F87"/>
      </top>
      <bottom/>
      <diagonal/>
    </border>
    <border>
      <left style="thin">
        <color rgb="FF002060"/>
      </left>
      <right style="thin">
        <color rgb="FF264F87"/>
      </right>
      <top style="thin">
        <color rgb="FF264F87"/>
      </top>
      <bottom/>
      <diagonal/>
    </border>
    <border>
      <left style="hair">
        <color rgb="FF264F87"/>
      </left>
      <right/>
      <top/>
      <bottom style="thin">
        <color rgb="FF264F87"/>
      </bottom>
      <diagonal/>
    </border>
  </borders>
  <cellStyleXfs count="155">
    <xf numFmtId="0" fontId="0" fillId="0" borderId="0"/>
    <xf numFmtId="165" fontId="3" fillId="0" borderId="0"/>
    <xf numFmtId="164" fontId="3" fillId="0" borderId="0" applyFont="0" applyFill="0" applyBorder="0" applyAlignment="0" applyProtection="0"/>
    <xf numFmtId="0" fontId="1" fillId="0" borderId="0"/>
    <xf numFmtId="0" fontId="4" fillId="0" borderId="0"/>
    <xf numFmtId="0" fontId="1" fillId="0" borderId="0"/>
    <xf numFmtId="165" fontId="5" fillId="0" borderId="0" applyNumberFormat="0" applyFill="0" applyBorder="0" applyAlignment="0" applyProtection="0"/>
    <xf numFmtId="165" fontId="3" fillId="3" borderId="0" applyNumberFormat="0" applyFont="0" applyBorder="0" applyAlignment="0" applyProtection="0"/>
    <xf numFmtId="0" fontId="3" fillId="0" borderId="0" applyFill="0" applyBorder="0" applyProtection="0"/>
    <xf numFmtId="165" fontId="3" fillId="4" borderId="0" applyNumberFormat="0" applyFont="0" applyBorder="0" applyAlignment="0" applyProtection="0"/>
    <xf numFmtId="167" fontId="3" fillId="0" borderId="0" applyFill="0" applyBorder="0" applyAlignment="0" applyProtection="0"/>
    <xf numFmtId="0" fontId="6" fillId="0" borderId="0" applyNumberFormat="0" applyAlignment="0" applyProtection="0"/>
    <xf numFmtId="0" fontId="5" fillId="0" borderId="1" applyFill="0" applyProtection="0">
      <alignment horizontal="right" wrapText="1"/>
    </xf>
    <xf numFmtId="0" fontId="5" fillId="0" borderId="0" applyFill="0" applyProtection="0">
      <alignment wrapText="1"/>
    </xf>
    <xf numFmtId="165" fontId="7" fillId="0" borderId="2" applyNumberFormat="0" applyFill="0" applyAlignment="0" applyProtection="0"/>
    <xf numFmtId="0" fontId="2" fillId="0" borderId="0" applyAlignment="0" applyProtection="0"/>
    <xf numFmtId="0" fontId="7" fillId="0" borderId="3" applyNumberFormat="0" applyFill="0" applyAlignment="0" applyProtection="0"/>
    <xf numFmtId="164"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5" fillId="0" borderId="0"/>
    <xf numFmtId="0" fontId="16" fillId="0" borderId="0"/>
    <xf numFmtId="0" fontId="17" fillId="0" borderId="0"/>
    <xf numFmtId="0" fontId="18" fillId="0" borderId="0"/>
    <xf numFmtId="9" fontId="18" fillId="0" borderId="0" applyFont="0" applyFill="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170" fontId="20" fillId="0" borderId="4">
      <alignment horizontal="left"/>
    </xf>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171" fontId="20" fillId="0" borderId="4">
      <alignment horizontal="left"/>
    </xf>
    <xf numFmtId="172" fontId="20" fillId="0" borderId="4">
      <alignment horizontal="left"/>
    </xf>
    <xf numFmtId="0" fontId="21" fillId="2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173" fontId="20" fillId="0" borderId="4">
      <alignment horizontal="left"/>
    </xf>
    <xf numFmtId="44" fontId="18" fillId="0" borderId="0" applyFont="0" applyFill="0" applyBorder="0" applyAlignment="0" applyProtection="0"/>
    <xf numFmtId="0" fontId="1" fillId="0" borderId="0"/>
    <xf numFmtId="0" fontId="24" fillId="0" borderId="0">
      <protection locked="0"/>
    </xf>
    <xf numFmtId="14" fontId="18" fillId="0" borderId="0"/>
    <xf numFmtId="181" fontId="25" fillId="0" borderId="0">
      <protection locked="0"/>
    </xf>
    <xf numFmtId="174" fontId="18" fillId="0" borderId="0" applyFont="0" applyFill="0" applyBorder="0" applyAlignment="0" applyProtection="0"/>
    <xf numFmtId="177" fontId="24" fillId="0" borderId="0">
      <protection locked="0"/>
    </xf>
    <xf numFmtId="0" fontId="22" fillId="0" borderId="0"/>
    <xf numFmtId="177" fontId="25" fillId="0" borderId="0">
      <protection locked="0"/>
    </xf>
    <xf numFmtId="0" fontId="24" fillId="0" borderId="16">
      <protection locked="0"/>
    </xf>
    <xf numFmtId="175" fontId="24" fillId="0" borderId="0">
      <protection locked="0"/>
    </xf>
    <xf numFmtId="178" fontId="24" fillId="0" borderId="0">
      <protection locked="0"/>
    </xf>
    <xf numFmtId="0" fontId="22" fillId="0" borderId="0"/>
    <xf numFmtId="0" fontId="22" fillId="0" borderId="0"/>
    <xf numFmtId="0" fontId="22" fillId="0" borderId="0"/>
    <xf numFmtId="180" fontId="26" fillId="0" borderId="0">
      <protection locked="0"/>
    </xf>
    <xf numFmtId="180" fontId="27" fillId="0" borderId="0">
      <protection locked="0"/>
    </xf>
    <xf numFmtId="0" fontId="1" fillId="0" borderId="0"/>
    <xf numFmtId="180" fontId="25" fillId="0" borderId="16">
      <protection locked="0"/>
    </xf>
    <xf numFmtId="0" fontId="23" fillId="0" borderId="0"/>
    <xf numFmtId="176" fontId="24" fillId="0" borderId="0">
      <protection locked="0"/>
    </xf>
    <xf numFmtId="176" fontId="25" fillId="0" borderId="0">
      <protection locked="0"/>
    </xf>
    <xf numFmtId="179" fontId="24" fillId="0" borderId="0">
      <protection locked="0"/>
    </xf>
    <xf numFmtId="0" fontId="24" fillId="0" borderId="0">
      <protection locked="0"/>
    </xf>
    <xf numFmtId="0" fontId="24" fillId="0" borderId="0">
      <protection locked="0"/>
    </xf>
    <xf numFmtId="0" fontId="28" fillId="0" borderId="0" applyNumberFormat="0" applyFill="0" applyBorder="0" applyAlignment="0" applyProtection="0"/>
    <xf numFmtId="0" fontId="8" fillId="0" borderId="0"/>
    <xf numFmtId="0" fontId="32" fillId="0" borderId="0"/>
    <xf numFmtId="14" fontId="1" fillId="0" borderId="0"/>
    <xf numFmtId="174" fontId="1" fillId="0" borderId="0" applyFont="0" applyFill="0" applyBorder="0" applyAlignment="0" applyProtection="0"/>
    <xf numFmtId="0" fontId="38" fillId="0"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1" fillId="9" borderId="0"/>
    <xf numFmtId="0" fontId="42" fillId="9" borderId="0"/>
    <xf numFmtId="0" fontId="43" fillId="9" borderId="0"/>
    <xf numFmtId="183" fontId="1" fillId="29" borderId="28"/>
    <xf numFmtId="183" fontId="1" fillId="29" borderId="28"/>
    <xf numFmtId="183" fontId="1" fillId="29" borderId="28"/>
    <xf numFmtId="183" fontId="1" fillId="29" borderId="28"/>
    <xf numFmtId="183" fontId="1" fillId="29" borderId="28"/>
    <xf numFmtId="0" fontId="39" fillId="2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1" fillId="9" borderId="0"/>
    <xf numFmtId="0" fontId="41" fillId="9" borderId="0"/>
    <xf numFmtId="0" fontId="42" fillId="9" borderId="0"/>
    <xf numFmtId="0" fontId="43" fillId="9" borderId="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33" borderId="0" applyNumberFormat="0" applyBorder="0" applyAlignment="0" applyProtection="0"/>
    <xf numFmtId="0" fontId="44" fillId="34" borderId="29" applyNumberFormat="0" applyAlignment="0" applyProtection="0"/>
    <xf numFmtId="0" fontId="45" fillId="34" borderId="30" applyNumberFormat="0" applyAlignment="0" applyProtection="0"/>
    <xf numFmtId="0" fontId="46" fillId="15" borderId="30" applyNumberFormat="0" applyAlignment="0" applyProtection="0"/>
    <xf numFmtId="0" fontId="47" fillId="0" borderId="31"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35" borderId="0" applyNumberFormat="0" applyBorder="0" applyAlignment="0" applyProtection="0"/>
    <xf numFmtId="49" fontId="1" fillId="0" borderId="0"/>
    <xf numFmtId="0" fontId="11" fillId="36" borderId="32" applyNumberFormat="0" applyFont="0" applyAlignment="0" applyProtection="0"/>
    <xf numFmtId="9" fontId="11" fillId="0" borderId="0" applyFont="0" applyFill="0" applyBorder="0" applyAlignment="0" applyProtection="0"/>
    <xf numFmtId="0" fontId="51" fillId="11" borderId="0" applyNumberFormat="0" applyBorder="0" applyAlignment="0" applyProtection="0"/>
    <xf numFmtId="0" fontId="1" fillId="0" borderId="0"/>
    <xf numFmtId="0" fontId="11" fillId="0" borderId="0"/>
    <xf numFmtId="0" fontId="8" fillId="0" borderId="0"/>
    <xf numFmtId="0" fontId="8" fillId="0" borderId="0"/>
    <xf numFmtId="0" fontId="8" fillId="0" borderId="0"/>
    <xf numFmtId="0" fontId="8" fillId="0" borderId="0"/>
    <xf numFmtId="0" fontId="8" fillId="0" borderId="0"/>
    <xf numFmtId="0" fontId="52" fillId="0" borderId="33" applyNumberFormat="0" applyFill="0" applyAlignment="0" applyProtection="0"/>
    <xf numFmtId="0" fontId="53" fillId="0" borderId="34" applyNumberFormat="0" applyFill="0" applyAlignment="0" applyProtection="0"/>
    <xf numFmtId="0" fontId="54" fillId="0" borderId="3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36"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7" fillId="0" borderId="0" applyNumberFormat="0" applyFill="0" applyBorder="0" applyAlignment="0" applyProtection="0"/>
    <xf numFmtId="0" fontId="58" fillId="37" borderId="37" applyNumberFormat="0" applyAlignment="0" applyProtection="0"/>
  </cellStyleXfs>
  <cellXfs count="502">
    <xf numFmtId="0" fontId="0" fillId="0" borderId="0" xfId="0"/>
    <xf numFmtId="0" fontId="29" fillId="2" borderId="0" xfId="0" applyFont="1" applyFill="1"/>
    <xf numFmtId="0" fontId="34" fillId="2" borderId="0" xfId="0" applyFont="1" applyFill="1" applyAlignment="1">
      <alignment horizontal="left"/>
    </xf>
    <xf numFmtId="0" fontId="35" fillId="2" borderId="0" xfId="0" applyFont="1" applyFill="1"/>
    <xf numFmtId="0" fontId="31" fillId="2" borderId="0" xfId="0" applyFont="1" applyFill="1" applyAlignment="1">
      <alignment horizontal="left"/>
    </xf>
    <xf numFmtId="0" fontId="0" fillId="0" borderId="9" xfId="0" applyBorder="1"/>
    <xf numFmtId="0" fontId="0" fillId="0" borderId="4" xfId="0" applyBorder="1" applyAlignment="1">
      <alignment vertical="center" wrapText="1"/>
    </xf>
    <xf numFmtId="0" fontId="9" fillId="0" borderId="9" xfId="0" applyFont="1" applyBorder="1" applyAlignment="1">
      <alignment wrapText="1"/>
    </xf>
    <xf numFmtId="0" fontId="9" fillId="5" borderId="4" xfId="0" applyFont="1" applyFill="1" applyBorder="1" applyAlignment="1">
      <alignment vertical="center" wrapText="1"/>
    </xf>
    <xf numFmtId="0" fontId="9" fillId="6" borderId="4" xfId="0" applyFont="1" applyFill="1" applyBorder="1" applyAlignment="1">
      <alignment vertical="center" wrapText="1"/>
    </xf>
    <xf numFmtId="0" fontId="9" fillId="7" borderId="4" xfId="0" applyFont="1" applyFill="1" applyBorder="1" applyAlignment="1">
      <alignment vertical="center" wrapText="1"/>
    </xf>
    <xf numFmtId="0" fontId="9" fillId="8" borderId="4" xfId="0" applyFont="1" applyFill="1" applyBorder="1" applyAlignment="1">
      <alignment vertical="center" wrapText="1"/>
    </xf>
    <xf numFmtId="0" fontId="9" fillId="8" borderId="12" xfId="0" applyFont="1" applyFill="1" applyBorder="1" applyAlignment="1">
      <alignment vertical="center" wrapText="1"/>
    </xf>
    <xf numFmtId="2" fontId="0" fillId="0" borderId="4" xfId="0" applyNumberFormat="1" applyBorder="1"/>
    <xf numFmtId="166" fontId="0" fillId="5" borderId="4" xfId="0" applyNumberFormat="1" applyFill="1" applyBorder="1"/>
    <xf numFmtId="2" fontId="11" fillId="0" borderId="4" xfId="0" applyNumberFormat="1" applyFont="1" applyBorder="1"/>
    <xf numFmtId="2" fontId="0" fillId="6" borderId="4" xfId="0" applyNumberFormat="1" applyFill="1" applyBorder="1"/>
    <xf numFmtId="166" fontId="0" fillId="6" borderId="4" xfId="0" applyNumberFormat="1" applyFill="1" applyBorder="1"/>
    <xf numFmtId="166" fontId="0" fillId="7" borderId="4" xfId="0" applyNumberFormat="1" applyFill="1" applyBorder="1" applyAlignment="1">
      <alignment wrapText="1"/>
    </xf>
    <xf numFmtId="2" fontId="0" fillId="8" borderId="4" xfId="0" applyNumberFormat="1" applyFill="1" applyBorder="1"/>
    <xf numFmtId="166" fontId="0" fillId="8" borderId="12" xfId="0" applyNumberFormat="1" applyFill="1" applyBorder="1" applyAlignment="1">
      <alignment wrapText="1"/>
    </xf>
    <xf numFmtId="0" fontId="0" fillId="0" borderId="4" xfId="0" applyBorder="1"/>
    <xf numFmtId="0" fontId="0" fillId="6" borderId="4" xfId="0" applyFill="1" applyBorder="1"/>
    <xf numFmtId="0" fontId="0" fillId="7" borderId="4" xfId="0" applyFill="1" applyBorder="1"/>
    <xf numFmtId="0" fontId="0" fillId="7" borderId="4" xfId="0" applyFill="1" applyBorder="1" applyAlignment="1">
      <alignment wrapText="1"/>
    </xf>
    <xf numFmtId="0" fontId="0" fillId="8" borderId="12" xfId="0" applyFill="1" applyBorder="1" applyAlignment="1">
      <alignment wrapText="1"/>
    </xf>
    <xf numFmtId="0" fontId="0" fillId="8" borderId="4" xfId="0" applyFill="1" applyBorder="1"/>
    <xf numFmtId="0" fontId="0" fillId="0" borderId="13" xfId="0" applyBorder="1"/>
    <xf numFmtId="2" fontId="0" fillId="0" borderId="14" xfId="0" applyNumberFormat="1" applyBorder="1"/>
    <xf numFmtId="0" fontId="0" fillId="0" borderId="14" xfId="0" applyBorder="1"/>
    <xf numFmtId="2" fontId="0" fillId="6" borderId="14" xfId="0" applyNumberFormat="1" applyFill="1" applyBorder="1"/>
    <xf numFmtId="0" fontId="0" fillId="6" borderId="14" xfId="0" applyFill="1" applyBorder="1"/>
    <xf numFmtId="0" fontId="0" fillId="7" borderId="14" xfId="0" applyFill="1" applyBorder="1"/>
    <xf numFmtId="0" fontId="0" fillId="7" borderId="14" xfId="0" applyFill="1" applyBorder="1" applyAlignment="1">
      <alignment wrapText="1"/>
    </xf>
    <xf numFmtId="0" fontId="0" fillId="8" borderId="14" xfId="0" applyFill="1" applyBorder="1"/>
    <xf numFmtId="0" fontId="0" fillId="8" borderId="15" xfId="0" applyFill="1" applyBorder="1" applyAlignment="1">
      <alignment wrapText="1"/>
    </xf>
    <xf numFmtId="0" fontId="12" fillId="9" borderId="4" xfId="0" applyFont="1" applyFill="1" applyBorder="1" applyAlignment="1">
      <alignment vertical="center" wrapText="1"/>
    </xf>
    <xf numFmtId="0" fontId="12" fillId="9" borderId="4" xfId="0" applyFont="1" applyFill="1" applyBorder="1" applyAlignment="1">
      <alignment wrapText="1"/>
    </xf>
    <xf numFmtId="166" fontId="0" fillId="7" borderId="4" xfId="0" applyNumberFormat="1" applyFill="1" applyBorder="1"/>
    <xf numFmtId="0" fontId="0" fillId="0" borderId="8" xfId="0" applyBorder="1"/>
    <xf numFmtId="0" fontId="0" fillId="0" borderId="10" xfId="0" applyBorder="1" applyAlignment="1">
      <alignment vertical="center" wrapText="1"/>
    </xf>
    <xf numFmtId="0" fontId="9" fillId="0" borderId="10" xfId="0" applyFont="1" applyBorder="1" applyAlignment="1">
      <alignment horizontal="center" wrapText="1"/>
    </xf>
    <xf numFmtId="0" fontId="1" fillId="0" borderId="9" xfId="0" applyFont="1" applyBorder="1" applyAlignment="1">
      <alignment wrapText="1"/>
    </xf>
    <xf numFmtId="168" fontId="0" fillId="0" borderId="4" xfId="0" applyNumberFormat="1" applyBorder="1"/>
    <xf numFmtId="168" fontId="0" fillId="5" borderId="4" xfId="0" applyNumberFormat="1" applyFill="1" applyBorder="1"/>
    <xf numFmtId="168" fontId="0" fillId="0" borderId="4" xfId="0" applyNumberFormat="1" applyBorder="1" applyAlignment="1">
      <alignment vertical="center" wrapText="1"/>
    </xf>
    <xf numFmtId="168" fontId="0" fillId="6" borderId="4" xfId="0" applyNumberFormat="1" applyFill="1" applyBorder="1"/>
    <xf numFmtId="168" fontId="0" fillId="7" borderId="4" xfId="0" applyNumberFormat="1" applyFill="1" applyBorder="1"/>
    <xf numFmtId="168" fontId="0" fillId="8" borderId="4" xfId="0" applyNumberFormat="1" applyFill="1" applyBorder="1"/>
    <xf numFmtId="168" fontId="0" fillId="2" borderId="4" xfId="0" applyNumberFormat="1" applyFill="1" applyBorder="1"/>
    <xf numFmtId="0" fontId="1" fillId="2" borderId="4" xfId="0" applyFont="1" applyFill="1" applyBorder="1" applyAlignment="1">
      <alignment wrapText="1"/>
    </xf>
    <xf numFmtId="168" fontId="1" fillId="0" borderId="4" xfId="0" applyNumberFormat="1" applyFont="1" applyBorder="1"/>
    <xf numFmtId="2" fontId="1" fillId="0" borderId="4" xfId="0" applyNumberFormat="1" applyFont="1" applyBorder="1"/>
    <xf numFmtId="0" fontId="9" fillId="2" borderId="4" xfId="0" applyFont="1" applyFill="1" applyBorder="1" applyAlignment="1">
      <alignment vertical="center" wrapText="1"/>
    </xf>
    <xf numFmtId="0" fontId="1" fillId="0" borderId="4" xfId="0" applyFont="1" applyBorder="1" applyAlignment="1">
      <alignment wrapText="1"/>
    </xf>
    <xf numFmtId="0" fontId="9" fillId="0" borderId="4" xfId="0" applyFont="1" applyBorder="1" applyAlignment="1">
      <alignment vertical="center" wrapText="1"/>
    </xf>
    <xf numFmtId="2" fontId="1" fillId="0" borderId="4" xfId="0" applyNumberFormat="1" applyFont="1" applyBorder="1" applyAlignment="1">
      <alignment wrapText="1"/>
    </xf>
    <xf numFmtId="168" fontId="0" fillId="24" borderId="4" xfId="0" applyNumberFormat="1" applyFill="1" applyBorder="1"/>
    <xf numFmtId="0" fontId="1" fillId="0" borderId="0" xfId="65" applyAlignment="1">
      <alignment horizontal="right"/>
    </xf>
    <xf numFmtId="0" fontId="0" fillId="38" borderId="10" xfId="0" applyFill="1" applyBorder="1" applyAlignment="1">
      <alignment vertical="center" wrapText="1"/>
    </xf>
    <xf numFmtId="0" fontId="12" fillId="38" borderId="4" xfId="0" applyFont="1" applyFill="1" applyBorder="1" applyAlignment="1">
      <alignment vertical="center" wrapText="1"/>
    </xf>
    <xf numFmtId="0" fontId="60" fillId="0" borderId="10" xfId="0" applyFont="1" applyBorder="1" applyAlignment="1">
      <alignment vertical="center" wrapText="1"/>
    </xf>
    <xf numFmtId="0" fontId="61" fillId="0" borderId="11" xfId="0" applyFont="1" applyBorder="1" applyAlignment="1">
      <alignment horizontal="right" vertical="center" wrapText="1"/>
    </xf>
    <xf numFmtId="0" fontId="38" fillId="0" borderId="18" xfId="78" applyBorder="1"/>
    <xf numFmtId="0" fontId="38" fillId="0" borderId="0" xfId="78"/>
    <xf numFmtId="0" fontId="38" fillId="0" borderId="21" xfId="78" applyBorder="1"/>
    <xf numFmtId="0" fontId="9" fillId="27" borderId="41" xfId="78" applyFont="1" applyFill="1" applyBorder="1" applyAlignment="1">
      <alignment horizontal="left" vertical="center"/>
    </xf>
    <xf numFmtId="0" fontId="9" fillId="27" borderId="22" xfId="78" applyFont="1" applyFill="1" applyBorder="1" applyAlignment="1">
      <alignment vertical="center" wrapText="1"/>
    </xf>
    <xf numFmtId="0" fontId="9" fillId="28" borderId="41" xfId="78" applyFont="1" applyFill="1" applyBorder="1" applyAlignment="1">
      <alignment vertical="center"/>
    </xf>
    <xf numFmtId="0" fontId="9" fillId="28" borderId="22" xfId="78" applyFont="1" applyFill="1" applyBorder="1" applyAlignment="1">
      <alignment vertical="center"/>
    </xf>
    <xf numFmtId="0" fontId="9" fillId="27" borderId="41" xfId="78" applyFont="1" applyFill="1" applyBorder="1" applyAlignment="1">
      <alignment vertical="center" wrapText="1"/>
    </xf>
    <xf numFmtId="0" fontId="9" fillId="28" borderId="41" xfId="78" applyFont="1" applyFill="1" applyBorder="1" applyAlignment="1">
      <alignment vertical="center" wrapText="1"/>
    </xf>
    <xf numFmtId="0" fontId="9" fillId="28" borderId="22" xfId="78" applyFont="1" applyFill="1" applyBorder="1" applyAlignment="1">
      <alignment vertical="center" wrapText="1"/>
    </xf>
    <xf numFmtId="0" fontId="9" fillId="28" borderId="23" xfId="78" applyFont="1" applyFill="1" applyBorder="1" applyAlignment="1">
      <alignment vertical="center" wrapText="1"/>
    </xf>
    <xf numFmtId="0" fontId="38" fillId="28" borderId="21" xfId="78" applyFill="1" applyBorder="1" applyAlignment="1">
      <alignment horizontal="center" vertical="center" wrapText="1"/>
    </xf>
    <xf numFmtId="0" fontId="38" fillId="28" borderId="43" xfId="78" applyFill="1" applyBorder="1" applyAlignment="1">
      <alignment horizontal="center" vertical="center" wrapText="1"/>
    </xf>
    <xf numFmtId="0" fontId="38" fillId="27" borderId="43" xfId="78" applyFill="1" applyBorder="1" applyAlignment="1">
      <alignment horizontal="center" vertical="center" wrapText="1"/>
    </xf>
    <xf numFmtId="0" fontId="1" fillId="28" borderId="44" xfId="78" applyFont="1" applyFill="1" applyBorder="1" applyAlignment="1">
      <alignment horizontal="center" vertical="center" wrapText="1"/>
    </xf>
    <xf numFmtId="0" fontId="38" fillId="28" borderId="19" xfId="78" applyFill="1" applyBorder="1" applyAlignment="1">
      <alignment horizontal="center" vertical="center" wrapText="1"/>
    </xf>
    <xf numFmtId="0" fontId="38" fillId="28" borderId="40" xfId="78" applyFill="1" applyBorder="1" applyAlignment="1">
      <alignment horizontal="center" vertical="center" wrapText="1"/>
    </xf>
    <xf numFmtId="0" fontId="1" fillId="28" borderId="20" xfId="78" applyFont="1" applyFill="1" applyBorder="1" applyAlignment="1">
      <alignment vertical="center"/>
    </xf>
    <xf numFmtId="0" fontId="1" fillId="28" borderId="40" xfId="78" applyFont="1" applyFill="1" applyBorder="1" applyAlignment="1">
      <alignment horizontal="center" vertical="center" wrapText="1"/>
    </xf>
    <xf numFmtId="0" fontId="38" fillId="28" borderId="40" xfId="78" applyFill="1" applyBorder="1" applyAlignment="1">
      <alignment horizontal="center" vertical="center"/>
    </xf>
    <xf numFmtId="0" fontId="38" fillId="28" borderId="43" xfId="78" applyFill="1" applyBorder="1" applyAlignment="1">
      <alignment horizontal="center" vertical="center"/>
    </xf>
    <xf numFmtId="0" fontId="38" fillId="28" borderId="45" xfId="78" applyFill="1" applyBorder="1" applyAlignment="1">
      <alignment horizontal="center" vertical="center" wrapText="1"/>
    </xf>
    <xf numFmtId="0" fontId="1" fillId="28" borderId="39" xfId="78" applyFont="1" applyFill="1" applyBorder="1" applyAlignment="1">
      <alignment horizontal="center" vertical="center" wrapText="1"/>
    </xf>
    <xf numFmtId="0" fontId="38" fillId="0" borderId="0" xfId="78" applyAlignment="1">
      <alignment horizontal="center" vertical="center"/>
    </xf>
    <xf numFmtId="0" fontId="38" fillId="2" borderId="24" xfId="78" applyFill="1" applyBorder="1" applyAlignment="1">
      <alignment horizontal="center" vertical="center" wrapText="1"/>
    </xf>
    <xf numFmtId="184" fontId="38" fillId="0" borderId="4" xfId="78" applyNumberFormat="1" applyBorder="1" applyAlignment="1">
      <alignment vertical="center" wrapText="1"/>
    </xf>
    <xf numFmtId="184" fontId="38" fillId="2" borderId="4" xfId="78" applyNumberFormat="1" applyFill="1" applyBorder="1" applyAlignment="1">
      <alignment horizontal="center" vertical="center" wrapText="1"/>
    </xf>
    <xf numFmtId="168" fontId="38" fillId="0" borderId="4" xfId="78" applyNumberFormat="1" applyBorder="1" applyAlignment="1">
      <alignment vertical="center"/>
    </xf>
    <xf numFmtId="166" fontId="38" fillId="0" borderId="38" xfId="78" applyNumberFormat="1" applyBorder="1" applyAlignment="1">
      <alignment vertical="center"/>
    </xf>
    <xf numFmtId="168" fontId="38" fillId="0" borderId="9" xfId="78" applyNumberFormat="1" applyBorder="1" applyAlignment="1">
      <alignment horizontal="right" vertical="center" wrapText="1"/>
    </xf>
    <xf numFmtId="0" fontId="38" fillId="2" borderId="10" xfId="78" applyFill="1" applyBorder="1" applyAlignment="1">
      <alignment horizontal="center" vertical="center" wrapText="1"/>
    </xf>
    <xf numFmtId="168" fontId="38" fillId="2" borderId="4" xfId="78" applyNumberFormat="1" applyFill="1" applyBorder="1" applyAlignment="1">
      <alignment vertical="center"/>
    </xf>
    <xf numFmtId="168" fontId="38" fillId="0" borderId="4" xfId="78" applyNumberFormat="1" applyBorder="1" applyAlignment="1">
      <alignment horizontal="right" vertical="center" wrapText="1"/>
    </xf>
    <xf numFmtId="168" fontId="38" fillId="2" borderId="4" xfId="78" applyNumberFormat="1" applyFill="1" applyBorder="1" applyAlignment="1">
      <alignment horizontal="right" vertical="center" wrapText="1"/>
    </xf>
    <xf numFmtId="166" fontId="38" fillId="0" borderId="38" xfId="78" applyNumberFormat="1" applyBorder="1" applyAlignment="1">
      <alignment horizontal="right" vertical="center" wrapText="1"/>
    </xf>
    <xf numFmtId="182" fontId="38" fillId="0" borderId="38" xfId="78" applyNumberFormat="1" applyBorder="1" applyAlignment="1">
      <alignment horizontal="right" vertical="center"/>
    </xf>
    <xf numFmtId="184" fontId="1" fillId="0" borderId="4" xfId="78" applyNumberFormat="1" applyFont="1" applyBorder="1" applyAlignment="1">
      <alignment horizontal="right" vertical="center" wrapText="1"/>
    </xf>
    <xf numFmtId="2" fontId="38" fillId="0" borderId="4" xfId="78" applyNumberFormat="1" applyBorder="1" applyAlignment="1">
      <alignment vertical="center"/>
    </xf>
    <xf numFmtId="184" fontId="38" fillId="2" borderId="4" xfId="78" applyNumberFormat="1" applyFill="1" applyBorder="1" applyAlignment="1">
      <alignment horizontal="right" vertical="center" wrapText="1"/>
    </xf>
    <xf numFmtId="184" fontId="1" fillId="0" borderId="9" xfId="78" applyNumberFormat="1" applyFont="1" applyBorder="1" applyAlignment="1">
      <alignment horizontal="right" vertical="center" wrapText="1"/>
    </xf>
    <xf numFmtId="166" fontId="38" fillId="0" borderId="4" xfId="78" applyNumberFormat="1" applyBorder="1" applyAlignment="1">
      <alignment vertical="center"/>
    </xf>
    <xf numFmtId="184" fontId="38" fillId="0" borderId="4" xfId="78" applyNumberFormat="1" applyBorder="1" applyAlignment="1">
      <alignment horizontal="right" vertical="center" wrapText="1"/>
    </xf>
    <xf numFmtId="166" fontId="38" fillId="0" borderId="12" xfId="78" applyNumberFormat="1" applyBorder="1" applyAlignment="1">
      <alignment vertical="center"/>
    </xf>
    <xf numFmtId="0" fontId="38" fillId="2" borderId="4" xfId="78" applyFill="1" applyBorder="1" applyAlignment="1">
      <alignment horizontal="center" vertical="center" wrapText="1"/>
    </xf>
    <xf numFmtId="0" fontId="38" fillId="0" borderId="4" xfId="78" applyBorder="1" applyAlignment="1">
      <alignment horizontal="center" vertical="center" wrapText="1"/>
    </xf>
    <xf numFmtId="0" fontId="38" fillId="2" borderId="26" xfId="78" applyFill="1" applyBorder="1" applyAlignment="1">
      <alignment horizontal="center" vertical="center" wrapText="1"/>
    </xf>
    <xf numFmtId="0" fontId="38" fillId="0" borderId="26" xfId="78" applyBorder="1" applyAlignment="1">
      <alignment horizontal="center" vertical="center"/>
    </xf>
    <xf numFmtId="184" fontId="38" fillId="0" borderId="4" xfId="78" applyNumberFormat="1" applyBorder="1" applyAlignment="1">
      <alignment horizontal="center" vertical="center" wrapText="1"/>
    </xf>
    <xf numFmtId="0" fontId="38" fillId="2" borderId="27" xfId="78" applyFill="1" applyBorder="1" applyAlignment="1">
      <alignment horizontal="center" vertical="center" wrapText="1"/>
    </xf>
    <xf numFmtId="168" fontId="38" fillId="0" borderId="27" xfId="78" applyNumberFormat="1" applyBorder="1" applyAlignment="1">
      <alignment horizontal="right" vertical="center"/>
    </xf>
    <xf numFmtId="0" fontId="38" fillId="0" borderId="27" xfId="78" applyBorder="1" applyAlignment="1">
      <alignment horizontal="center" vertical="center" wrapText="1"/>
    </xf>
    <xf numFmtId="184" fontId="38" fillId="0" borderId="27" xfId="78" applyNumberFormat="1" applyBorder="1" applyAlignment="1">
      <alignment horizontal="right" vertical="center"/>
    </xf>
    <xf numFmtId="184" fontId="38" fillId="0" borderId="46" xfId="78" applyNumberFormat="1" applyBorder="1" applyAlignment="1">
      <alignment horizontal="right" vertical="center"/>
    </xf>
    <xf numFmtId="184" fontId="38" fillId="0" borderId="10" xfId="78" applyNumberFormat="1" applyBorder="1" applyAlignment="1">
      <alignment vertical="center"/>
    </xf>
    <xf numFmtId="0" fontId="38" fillId="0" borderId="10" xfId="78" applyBorder="1" applyAlignment="1">
      <alignment vertical="center"/>
    </xf>
    <xf numFmtId="2" fontId="38" fillId="2" borderId="4" xfId="78" applyNumberFormat="1" applyFill="1" applyBorder="1" applyAlignment="1">
      <alignment vertical="center"/>
    </xf>
    <xf numFmtId="168" fontId="38" fillId="0" borderId="4" xfId="78" applyNumberFormat="1" applyBorder="1" applyAlignment="1">
      <alignment horizontal="right" vertical="center"/>
    </xf>
    <xf numFmtId="184" fontId="38" fillId="0" borderId="4" xfId="78" applyNumberFormat="1" applyBorder="1" applyAlignment="1">
      <alignment horizontal="right" vertical="center"/>
    </xf>
    <xf numFmtId="184" fontId="38" fillId="0" borderId="9" xfId="78" applyNumberFormat="1" applyBorder="1" applyAlignment="1">
      <alignment horizontal="right" vertical="center"/>
    </xf>
    <xf numFmtId="184" fontId="38" fillId="2" borderId="25" xfId="78" applyNumberFormat="1" applyFill="1" applyBorder="1" applyAlignment="1">
      <alignment horizontal="right" vertical="center" wrapText="1"/>
    </xf>
    <xf numFmtId="0" fontId="38" fillId="0" borderId="4" xfId="78" applyBorder="1" applyAlignment="1">
      <alignment vertical="center"/>
    </xf>
    <xf numFmtId="184" fontId="38" fillId="0" borderId="4" xfId="78" applyNumberFormat="1" applyBorder="1" applyAlignment="1">
      <alignment vertical="center"/>
    </xf>
    <xf numFmtId="2" fontId="38" fillId="0" borderId="9" xfId="78" applyNumberFormat="1" applyBorder="1" applyAlignment="1">
      <alignment vertical="center"/>
    </xf>
    <xf numFmtId="2" fontId="38" fillId="0" borderId="25" xfId="78" applyNumberFormat="1" applyBorder="1" applyAlignment="1">
      <alignment vertical="center"/>
    </xf>
    <xf numFmtId="0" fontId="38" fillId="0" borderId="41" xfId="78" applyBorder="1" applyAlignment="1">
      <alignment vertical="center"/>
    </xf>
    <xf numFmtId="0" fontId="38" fillId="0" borderId="22" xfId="78" applyBorder="1" applyAlignment="1">
      <alignment vertical="center"/>
    </xf>
    <xf numFmtId="0" fontId="38" fillId="0" borderId="42" xfId="78" applyBorder="1"/>
    <xf numFmtId="0" fontId="38" fillId="0" borderId="0" xfId="78" applyAlignment="1">
      <alignment vertical="center"/>
    </xf>
    <xf numFmtId="168" fontId="59" fillId="0" borderId="0" xfId="78" applyNumberFormat="1" applyFont="1" applyAlignment="1">
      <alignment horizontal="right"/>
    </xf>
    <xf numFmtId="49" fontId="1" fillId="0" borderId="0" xfId="78" applyNumberFormat="1" applyFont="1" applyAlignment="1">
      <alignment horizontal="left"/>
    </xf>
    <xf numFmtId="2" fontId="38" fillId="0" borderId="0" xfId="78" applyNumberFormat="1" applyAlignment="1">
      <alignment horizontal="right" vertical="center" wrapText="1"/>
    </xf>
    <xf numFmtId="2" fontId="38" fillId="0" borderId="0" xfId="78" applyNumberFormat="1" applyAlignment="1">
      <alignment vertical="center"/>
    </xf>
    <xf numFmtId="166" fontId="38" fillId="0" borderId="0" xfId="78" applyNumberFormat="1"/>
    <xf numFmtId="2" fontId="38" fillId="0" borderId="0" xfId="78" applyNumberFormat="1" applyAlignment="1">
      <alignment horizontal="right" vertical="center"/>
    </xf>
    <xf numFmtId="0" fontId="38" fillId="0" borderId="47" xfId="78" applyBorder="1" applyAlignment="1">
      <alignment horizontal="center" vertical="center"/>
    </xf>
    <xf numFmtId="2" fontId="38" fillId="0" borderId="48" xfId="78" applyNumberFormat="1" applyBorder="1" applyAlignment="1">
      <alignment vertical="center"/>
    </xf>
    <xf numFmtId="2" fontId="38" fillId="0" borderId="14" xfId="78" applyNumberFormat="1" applyBorder="1" applyAlignment="1">
      <alignment vertical="center"/>
    </xf>
    <xf numFmtId="168" fontId="38" fillId="0" borderId="14" xfId="78" applyNumberFormat="1" applyBorder="1" applyAlignment="1">
      <alignment vertical="center"/>
    </xf>
    <xf numFmtId="166" fontId="38" fillId="0" borderId="15" xfId="78" applyNumberFormat="1" applyBorder="1" applyAlignment="1">
      <alignment vertical="center"/>
    </xf>
    <xf numFmtId="0" fontId="1" fillId="2" borderId="0" xfId="78" applyFont="1" applyFill="1" applyAlignment="1">
      <alignment horizontal="center" vertical="center" wrapText="1"/>
    </xf>
    <xf numFmtId="0" fontId="28" fillId="0" borderId="0" xfId="73"/>
    <xf numFmtId="0" fontId="63" fillId="2" borderId="0" xfId="0" applyFont="1" applyFill="1" applyAlignment="1">
      <alignment horizontal="left" vertical="top"/>
    </xf>
    <xf numFmtId="14" fontId="31" fillId="26" borderId="0" xfId="0" applyNumberFormat="1" applyFont="1" applyFill="1"/>
    <xf numFmtId="0" fontId="64" fillId="2" borderId="0" xfId="0" applyFont="1" applyFill="1" applyBorder="1" applyAlignment="1">
      <alignment vertical="center"/>
    </xf>
    <xf numFmtId="0" fontId="65" fillId="2" borderId="0" xfId="0" applyFont="1" applyFill="1" applyBorder="1" applyAlignment="1">
      <alignment vertical="center"/>
    </xf>
    <xf numFmtId="0" fontId="62" fillId="2" borderId="0" xfId="0" applyFont="1" applyFill="1" applyBorder="1"/>
    <xf numFmtId="0" fontId="61" fillId="2" borderId="0" xfId="0" applyFont="1" applyFill="1" applyAlignment="1">
      <alignment horizontal="left"/>
    </xf>
    <xf numFmtId="14" fontId="66" fillId="26" borderId="0" xfId="0" applyNumberFormat="1" applyFont="1" applyFill="1" applyAlignment="1">
      <alignment horizontal="right"/>
    </xf>
    <xf numFmtId="0" fontId="1" fillId="0" borderId="0" xfId="78" applyFont="1" applyFill="1"/>
    <xf numFmtId="0" fontId="28" fillId="0" borderId="0" xfId="73" applyFont="1" applyFill="1"/>
    <xf numFmtId="0" fontId="67" fillId="0" borderId="0" xfId="0" applyFont="1"/>
    <xf numFmtId="0" fontId="31" fillId="25" borderId="0" xfId="0" applyFont="1" applyFill="1"/>
    <xf numFmtId="0" fontId="69" fillId="25" borderId="0" xfId="0" applyFont="1" applyFill="1"/>
    <xf numFmtId="0" fontId="31" fillId="2" borderId="0" xfId="0" applyFont="1" applyFill="1"/>
    <xf numFmtId="0" fontId="31" fillId="26" borderId="0" xfId="0" applyFont="1" applyFill="1"/>
    <xf numFmtId="0" fontId="30" fillId="2" borderId="0" xfId="0" applyFont="1" applyFill="1"/>
    <xf numFmtId="0" fontId="31" fillId="2" borderId="0" xfId="0" applyFont="1" applyFill="1" applyAlignment="1">
      <alignment horizontal="center"/>
    </xf>
    <xf numFmtId="0" fontId="31" fillId="2" borderId="0" xfId="0" applyFont="1" applyFill="1" applyBorder="1"/>
    <xf numFmtId="0" fontId="31" fillId="2" borderId="0" xfId="0" applyFont="1" applyFill="1" applyAlignment="1">
      <alignment horizontal="center" vertical="center"/>
    </xf>
    <xf numFmtId="166" fontId="31" fillId="2" borderId="0" xfId="0" applyNumberFormat="1" applyFont="1" applyFill="1"/>
    <xf numFmtId="0" fontId="30" fillId="2" borderId="0" xfId="0" applyFont="1" applyFill="1" applyAlignment="1">
      <alignment horizontal="center" vertical="center"/>
    </xf>
    <xf numFmtId="0" fontId="34" fillId="2" borderId="0" xfId="0" applyFont="1" applyFill="1"/>
    <xf numFmtId="0" fontId="30" fillId="2" borderId="0" xfId="0" applyFont="1" applyFill="1" applyAlignment="1">
      <alignment horizontal="left"/>
    </xf>
    <xf numFmtId="0" fontId="34" fillId="2" borderId="0" xfId="0" applyFont="1" applyFill="1" applyAlignment="1">
      <alignment horizontal="left" vertical="center"/>
    </xf>
    <xf numFmtId="0" fontId="31" fillId="26" borderId="0" xfId="0" applyFont="1" applyFill="1" applyAlignment="1">
      <alignment vertical="center"/>
    </xf>
    <xf numFmtId="0" fontId="31" fillId="2" borderId="17" xfId="0" applyFont="1" applyFill="1" applyBorder="1" applyAlignment="1">
      <alignment vertical="center"/>
    </xf>
    <xf numFmtId="0" fontId="68" fillId="2" borderId="0" xfId="0" applyFont="1" applyFill="1"/>
    <xf numFmtId="0" fontId="34" fillId="2" borderId="0" xfId="0" applyFont="1" applyFill="1" applyBorder="1" applyAlignment="1">
      <alignment vertical="center"/>
    </xf>
    <xf numFmtId="0" fontId="71" fillId="2" borderId="0" xfId="0" applyFont="1" applyFill="1" applyAlignment="1">
      <alignment horizontal="right"/>
    </xf>
    <xf numFmtId="0" fontId="72" fillId="2" borderId="0" xfId="73" applyFont="1" applyFill="1"/>
    <xf numFmtId="0" fontId="62" fillId="2" borderId="0" xfId="0" applyFont="1" applyFill="1"/>
    <xf numFmtId="0" fontId="31" fillId="2" borderId="0" xfId="18" applyFont="1" applyFill="1" applyAlignment="1">
      <alignment horizontal="left" vertical="center" wrapText="1"/>
    </xf>
    <xf numFmtId="0" fontId="31" fillId="2" borderId="0" xfId="18" applyFont="1" applyFill="1"/>
    <xf numFmtId="0" fontId="31" fillId="2" borderId="0" xfId="0" applyFont="1" applyFill="1" applyBorder="1" applyAlignment="1">
      <alignment horizontal="left"/>
    </xf>
    <xf numFmtId="0" fontId="66" fillId="2" borderId="0" xfId="0" applyFont="1" applyFill="1"/>
    <xf numFmtId="0" fontId="66" fillId="2" borderId="0" xfId="73" applyFont="1" applyFill="1" applyAlignment="1">
      <alignment horizontal="left"/>
    </xf>
    <xf numFmtId="0" fontId="31" fillId="2" borderId="0" xfId="0" applyFont="1" applyFill="1" applyAlignment="1">
      <alignment horizontal="center" wrapText="1"/>
    </xf>
    <xf numFmtId="0" fontId="31" fillId="2" borderId="0" xfId="0" applyFont="1" applyFill="1" applyAlignment="1">
      <alignment wrapText="1"/>
    </xf>
    <xf numFmtId="2" fontId="31" fillId="2" borderId="0" xfId="0" applyNumberFormat="1" applyFont="1" applyFill="1"/>
    <xf numFmtId="2" fontId="31" fillId="2" borderId="0" xfId="0" applyNumberFormat="1" applyFont="1" applyFill="1" applyBorder="1"/>
    <xf numFmtId="49" fontId="31" fillId="2" borderId="0" xfId="0" applyNumberFormat="1" applyFont="1" applyFill="1" applyAlignment="1">
      <alignment horizontal="left"/>
    </xf>
    <xf numFmtId="165" fontId="31" fillId="2" borderId="0" xfId="1" applyFont="1" applyFill="1"/>
    <xf numFmtId="166" fontId="31" fillId="2" borderId="0" xfId="17" applyNumberFormat="1" applyFont="1" applyFill="1" applyAlignment="1">
      <alignment horizontal="right"/>
    </xf>
    <xf numFmtId="166" fontId="30" fillId="2" borderId="0" xfId="17" applyNumberFormat="1" applyFont="1" applyFill="1" applyAlignment="1">
      <alignment horizontal="right"/>
    </xf>
    <xf numFmtId="0" fontId="73" fillId="2" borderId="0" xfId="0" applyFont="1" applyFill="1" applyAlignment="1">
      <alignment horizontal="left"/>
    </xf>
    <xf numFmtId="0" fontId="73" fillId="2" borderId="0" xfId="0" applyFont="1" applyFill="1"/>
    <xf numFmtId="0" fontId="74" fillId="2" borderId="0" xfId="0" applyFont="1" applyFill="1" applyAlignment="1">
      <alignment vertical="center"/>
    </xf>
    <xf numFmtId="0" fontId="73" fillId="2" borderId="0" xfId="0" applyFont="1" applyFill="1" applyAlignment="1">
      <alignment horizontal="center"/>
    </xf>
    <xf numFmtId="0" fontId="73" fillId="2" borderId="0" xfId="0" applyFont="1" applyFill="1" applyAlignment="1">
      <alignment horizontal="center" wrapText="1"/>
    </xf>
    <xf numFmtId="0" fontId="73" fillId="2" borderId="0" xfId="0" applyFont="1" applyFill="1" applyAlignment="1">
      <alignment wrapText="1"/>
    </xf>
    <xf numFmtId="2" fontId="75" fillId="2" borderId="0" xfId="0" applyNumberFormat="1" applyFont="1" applyFill="1"/>
    <xf numFmtId="0" fontId="75" fillId="2" borderId="0" xfId="0" applyFont="1" applyFill="1" applyAlignment="1">
      <alignment horizontal="left"/>
    </xf>
    <xf numFmtId="168" fontId="75" fillId="2" borderId="0" xfId="0" applyNumberFormat="1" applyFont="1" applyFill="1"/>
    <xf numFmtId="0" fontId="75" fillId="2" borderId="0" xfId="0" applyFont="1" applyFill="1" applyBorder="1"/>
    <xf numFmtId="166" fontId="75" fillId="2" borderId="0" xfId="0" applyNumberFormat="1" applyFont="1" applyFill="1"/>
    <xf numFmtId="0" fontId="75" fillId="2" borderId="0" xfId="0" applyFont="1" applyFill="1"/>
    <xf numFmtId="49" fontId="1" fillId="2" borderId="0" xfId="0" applyNumberFormat="1" applyFont="1" applyFill="1" applyAlignment="1">
      <alignment horizontal="left"/>
    </xf>
    <xf numFmtId="166" fontId="31" fillId="26" borderId="0" xfId="0" applyNumberFormat="1" applyFont="1" applyFill="1"/>
    <xf numFmtId="166" fontId="31" fillId="26" borderId="0" xfId="17" applyNumberFormat="1" applyFont="1" applyFill="1" applyAlignment="1">
      <alignment horizontal="right"/>
    </xf>
    <xf numFmtId="166" fontId="30" fillId="2" borderId="0" xfId="0" applyNumberFormat="1" applyFont="1" applyFill="1"/>
    <xf numFmtId="0" fontId="69" fillId="25" borderId="0" xfId="0" applyFont="1" applyFill="1" applyAlignment="1">
      <alignment horizontal="left" vertical="center"/>
    </xf>
    <xf numFmtId="0" fontId="69" fillId="25" borderId="0" xfId="0" applyFont="1" applyFill="1" applyAlignment="1">
      <alignment vertical="center"/>
    </xf>
    <xf numFmtId="0" fontId="31" fillId="2" borderId="0" xfId="0" applyFont="1" applyFill="1" applyAlignment="1">
      <alignment horizontal="left" vertical="top"/>
    </xf>
    <xf numFmtId="0" fontId="72" fillId="2" borderId="0" xfId="73" applyFont="1" applyFill="1" applyAlignment="1">
      <alignment vertical="top"/>
    </xf>
    <xf numFmtId="0" fontId="31" fillId="2" borderId="0" xfId="0" applyFont="1" applyFill="1" applyAlignment="1">
      <alignment vertical="top"/>
    </xf>
    <xf numFmtId="0" fontId="36" fillId="2" borderId="0" xfId="0" applyFont="1" applyFill="1" applyAlignment="1">
      <alignment horizontal="left" vertical="top"/>
    </xf>
    <xf numFmtId="0" fontId="31" fillId="2" borderId="53" xfId="0" applyFont="1" applyFill="1" applyBorder="1" applyAlignment="1">
      <alignment horizontal="left" vertical="top"/>
    </xf>
    <xf numFmtId="0" fontId="72" fillId="2" borderId="53" xfId="73" applyFont="1" applyFill="1" applyBorder="1" applyAlignment="1">
      <alignment vertical="top"/>
    </xf>
    <xf numFmtId="0" fontId="31" fillId="2" borderId="53" xfId="0" applyFont="1" applyFill="1" applyBorder="1"/>
    <xf numFmtId="0" fontId="31" fillId="2" borderId="53" xfId="0" applyFont="1" applyFill="1" applyBorder="1" applyAlignment="1">
      <alignment vertical="top"/>
    </xf>
    <xf numFmtId="0" fontId="69" fillId="25" borderId="54" xfId="0" applyFont="1" applyFill="1" applyBorder="1" applyAlignment="1">
      <alignment horizontal="left" vertical="center"/>
    </xf>
    <xf numFmtId="0" fontId="69" fillId="25" borderId="54" xfId="0" applyFont="1" applyFill="1" applyBorder="1" applyAlignment="1">
      <alignment horizontal="left" vertical="center" wrapText="1"/>
    </xf>
    <xf numFmtId="0" fontId="31" fillId="2" borderId="54" xfId="0" applyFont="1" applyFill="1" applyBorder="1" applyAlignment="1">
      <alignment horizontal="left"/>
    </xf>
    <xf numFmtId="0" fontId="31" fillId="2" borderId="54" xfId="0" applyFont="1" applyFill="1" applyBorder="1" applyAlignment="1">
      <alignment horizontal="left" vertical="top"/>
    </xf>
    <xf numFmtId="0" fontId="31" fillId="2" borderId="54" xfId="0" applyFont="1" applyFill="1" applyBorder="1" applyAlignment="1">
      <alignment horizontal="left" vertical="top" wrapText="1"/>
    </xf>
    <xf numFmtId="0" fontId="31" fillId="2" borderId="54" xfId="0" applyFont="1" applyFill="1" applyBorder="1" applyAlignment="1">
      <alignment horizontal="center" vertical="top" wrapText="1"/>
    </xf>
    <xf numFmtId="0" fontId="31" fillId="2" borderId="54" xfId="0" applyFont="1" applyFill="1" applyBorder="1" applyAlignment="1">
      <alignment horizontal="center" vertical="top"/>
    </xf>
    <xf numFmtId="0" fontId="31" fillId="2" borderId="55" xfId="0" applyFont="1" applyFill="1" applyBorder="1" applyAlignment="1">
      <alignment horizontal="left" vertical="top"/>
    </xf>
    <xf numFmtId="0" fontId="31" fillId="2" borderId="55" xfId="0" applyFont="1" applyFill="1" applyBorder="1" applyAlignment="1">
      <alignment horizontal="left" vertical="top" wrapText="1"/>
    </xf>
    <xf numFmtId="0" fontId="31" fillId="2" borderId="55" xfId="0" applyFont="1" applyFill="1" applyBorder="1" applyAlignment="1">
      <alignment horizontal="center" vertical="top" wrapText="1"/>
    </xf>
    <xf numFmtId="0" fontId="31" fillId="2" borderId="55" xfId="0" applyFont="1" applyFill="1" applyBorder="1" applyAlignment="1">
      <alignment horizontal="center" vertical="top"/>
    </xf>
    <xf numFmtId="0" fontId="61" fillId="2" borderId="54" xfId="0" applyFont="1" applyFill="1" applyBorder="1" applyAlignment="1">
      <alignment horizontal="center" vertical="top"/>
    </xf>
    <xf numFmtId="0" fontId="61" fillId="2" borderId="55" xfId="0" applyFont="1" applyFill="1" applyBorder="1" applyAlignment="1">
      <alignment horizontal="center" vertical="top"/>
    </xf>
    <xf numFmtId="0" fontId="76" fillId="2" borderId="54" xfId="0" applyFont="1" applyFill="1" applyBorder="1" applyAlignment="1">
      <alignment horizontal="center" vertical="top"/>
    </xf>
    <xf numFmtId="0" fontId="31" fillId="2" borderId="0" xfId="0" applyFont="1" applyFill="1" applyBorder="1" applyAlignment="1">
      <alignment horizontal="left" vertical="top"/>
    </xf>
    <xf numFmtId="0" fontId="31" fillId="2" borderId="0" xfId="0" applyFont="1" applyFill="1" applyBorder="1" applyAlignment="1">
      <alignment horizontal="left" vertical="top" wrapText="1"/>
    </xf>
    <xf numFmtId="0" fontId="31" fillId="2" borderId="0" xfId="0" applyFont="1" applyFill="1" applyBorder="1" applyAlignment="1">
      <alignment horizontal="center" vertical="top" wrapText="1"/>
    </xf>
    <xf numFmtId="0" fontId="31" fillId="2" borderId="0" xfId="0" applyFont="1" applyFill="1" applyBorder="1" applyAlignment="1">
      <alignment horizontal="center" vertical="top"/>
    </xf>
    <xf numFmtId="0" fontId="30" fillId="2" borderId="0" xfId="0" applyFont="1" applyFill="1" applyAlignment="1">
      <alignment horizontal="left" vertical="top"/>
    </xf>
    <xf numFmtId="0" fontId="61" fillId="2" borderId="0" xfId="0" applyFont="1" applyFill="1"/>
    <xf numFmtId="0" fontId="28" fillId="2" borderId="0" xfId="73" applyFill="1" applyAlignment="1">
      <alignment horizontal="left" vertical="top"/>
    </xf>
    <xf numFmtId="168" fontId="1" fillId="40" borderId="4" xfId="0" applyNumberFormat="1" applyFont="1" applyFill="1" applyBorder="1"/>
    <xf numFmtId="2" fontId="1" fillId="40" borderId="4" xfId="0" applyNumberFormat="1" applyFont="1" applyFill="1" applyBorder="1"/>
    <xf numFmtId="0" fontId="77" fillId="2" borderId="0" xfId="0" applyFont="1" applyFill="1" applyAlignment="1">
      <alignment horizontal="left" vertical="top"/>
    </xf>
    <xf numFmtId="0" fontId="31" fillId="2" borderId="56" xfId="0" applyFont="1" applyFill="1" applyBorder="1" applyAlignment="1">
      <alignment horizontal="left" vertical="top"/>
    </xf>
    <xf numFmtId="0" fontId="62" fillId="2" borderId="0" xfId="0" applyFont="1" applyFill="1" applyAlignment="1">
      <alignment horizontal="left" vertical="top"/>
    </xf>
    <xf numFmtId="0" fontId="78" fillId="2" borderId="0" xfId="0" applyFont="1" applyFill="1"/>
    <xf numFmtId="0" fontId="79" fillId="2" borderId="0" xfId="0" applyFont="1" applyFill="1"/>
    <xf numFmtId="165" fontId="79" fillId="2" borderId="0" xfId="1" applyFont="1" applyFill="1"/>
    <xf numFmtId="166" fontId="79" fillId="2" borderId="0" xfId="17" applyNumberFormat="1" applyFont="1" applyFill="1" applyAlignment="1">
      <alignment horizontal="right"/>
    </xf>
    <xf numFmtId="166" fontId="79" fillId="2" borderId="0" xfId="0" applyNumberFormat="1" applyFont="1" applyFill="1"/>
    <xf numFmtId="0" fontId="30" fillId="26" borderId="0" xfId="0" applyFont="1" applyFill="1" applyAlignment="1">
      <alignment horizontal="left" vertical="top"/>
    </xf>
    <xf numFmtId="168" fontId="0" fillId="40" borderId="4" xfId="0" applyNumberFormat="1" applyFill="1" applyBorder="1"/>
    <xf numFmtId="168" fontId="0" fillId="40" borderId="14" xfId="0" applyNumberFormat="1" applyFill="1" applyBorder="1"/>
    <xf numFmtId="168" fontId="38" fillId="40" borderId="4" xfId="78" applyNumberFormat="1" applyFill="1" applyBorder="1" applyAlignment="1">
      <alignment vertical="center"/>
    </xf>
    <xf numFmtId="168" fontId="38" fillId="40" borderId="14" xfId="78" applyNumberFormat="1" applyFill="1" applyBorder="1" applyAlignment="1">
      <alignment vertical="center"/>
    </xf>
    <xf numFmtId="166" fontId="30" fillId="2" borderId="58" xfId="17" applyNumberFormat="1" applyFont="1" applyFill="1" applyBorder="1" applyAlignment="1">
      <alignment horizontal="right"/>
    </xf>
    <xf numFmtId="166" fontId="30" fillId="2" borderId="59" xfId="17" applyNumberFormat="1" applyFont="1" applyFill="1" applyBorder="1" applyAlignment="1">
      <alignment horizontal="right"/>
    </xf>
    <xf numFmtId="166" fontId="30" fillId="2" borderId="60" xfId="17" applyNumberFormat="1" applyFont="1" applyFill="1" applyBorder="1" applyAlignment="1">
      <alignment horizontal="right"/>
    </xf>
    <xf numFmtId="166" fontId="30" fillId="2" borderId="57" xfId="17" applyNumberFormat="1" applyFont="1" applyFill="1" applyBorder="1" applyAlignment="1">
      <alignment horizontal="right"/>
    </xf>
    <xf numFmtId="0" fontId="80" fillId="2" borderId="0" xfId="0" applyFont="1" applyFill="1"/>
    <xf numFmtId="0" fontId="30" fillId="25" borderId="61" xfId="0" applyFont="1" applyFill="1" applyBorder="1" applyAlignment="1">
      <alignment horizontal="center" vertical="center"/>
    </xf>
    <xf numFmtId="0" fontId="69" fillId="25" borderId="62" xfId="0" applyFont="1" applyFill="1" applyBorder="1" applyAlignment="1">
      <alignment horizontal="left" vertical="top"/>
    </xf>
    <xf numFmtId="0" fontId="69" fillId="25" borderId="0" xfId="0" applyFont="1" applyFill="1" applyAlignment="1">
      <alignment horizontal="left" vertical="top"/>
    </xf>
    <xf numFmtId="0" fontId="30" fillId="25" borderId="0" xfId="0" applyFont="1" applyFill="1" applyAlignment="1">
      <alignment horizontal="center" vertical="center"/>
    </xf>
    <xf numFmtId="0" fontId="69" fillId="25" borderId="63" xfId="0" applyFont="1" applyFill="1" applyBorder="1" applyAlignment="1">
      <alignment horizontal="right"/>
    </xf>
    <xf numFmtId="0" fontId="69" fillId="25" borderId="63" xfId="0" applyFont="1" applyFill="1" applyBorder="1" applyAlignment="1">
      <alignment horizontal="right" vertical="center"/>
    </xf>
    <xf numFmtId="0" fontId="69" fillId="25" borderId="54" xfId="0" applyFont="1" applyFill="1" applyBorder="1" applyAlignment="1">
      <alignment horizontal="right" vertical="center"/>
    </xf>
    <xf numFmtId="0" fontId="80" fillId="2" borderId="64" xfId="0" applyFont="1" applyFill="1" applyBorder="1" applyAlignment="1">
      <alignment horizontal="right" vertical="top"/>
    </xf>
    <xf numFmtId="0" fontId="31" fillId="2" borderId="62" xfId="0" applyFont="1" applyFill="1" applyBorder="1" applyAlignment="1">
      <alignment horizontal="left" vertical="top"/>
    </xf>
    <xf numFmtId="0" fontId="80" fillId="2" borderId="63" xfId="0" applyFont="1" applyFill="1" applyBorder="1"/>
    <xf numFmtId="166" fontId="80" fillId="2" borderId="63" xfId="0" applyNumberFormat="1" applyFont="1" applyFill="1" applyBorder="1"/>
    <xf numFmtId="166" fontId="31" fillId="2" borderId="54" xfId="0" applyNumberFormat="1" applyFont="1" applyFill="1" applyBorder="1"/>
    <xf numFmtId="0" fontId="80" fillId="2" borderId="52" xfId="0" applyFont="1" applyFill="1" applyBorder="1" applyAlignment="1">
      <alignment horizontal="right" vertical="top"/>
    </xf>
    <xf numFmtId="0" fontId="31" fillId="2" borderId="65" xfId="0" applyFont="1" applyFill="1" applyBorder="1" applyAlignment="1">
      <alignment horizontal="left" vertical="top"/>
    </xf>
    <xf numFmtId="0" fontId="31" fillId="2" borderId="66" xfId="0" applyFont="1" applyFill="1" applyBorder="1" applyAlignment="1">
      <alignment horizontal="left" vertical="top"/>
    </xf>
    <xf numFmtId="0" fontId="31" fillId="2" borderId="66" xfId="0" applyFont="1" applyFill="1" applyBorder="1"/>
    <xf numFmtId="166" fontId="80" fillId="2" borderId="67" xfId="0" applyNumberFormat="1" applyFont="1" applyFill="1" applyBorder="1"/>
    <xf numFmtId="166" fontId="31" fillId="2" borderId="68" xfId="0" applyNumberFormat="1" applyFont="1" applyFill="1" applyBorder="1"/>
    <xf numFmtId="0" fontId="81" fillId="2" borderId="0" xfId="0" applyFont="1" applyFill="1"/>
    <xf numFmtId="0" fontId="66" fillId="2" borderId="0" xfId="0" applyFont="1" applyFill="1" applyAlignment="1">
      <alignment horizontal="right"/>
    </xf>
    <xf numFmtId="166" fontId="31" fillId="2" borderId="69" xfId="0" applyNumberFormat="1" applyFont="1" applyFill="1" applyBorder="1"/>
    <xf numFmtId="166" fontId="31" fillId="2" borderId="63" xfId="0" applyNumberFormat="1" applyFont="1" applyFill="1" applyBorder="1"/>
    <xf numFmtId="166" fontId="31" fillId="2" borderId="57" xfId="0" applyNumberFormat="1" applyFont="1" applyFill="1" applyBorder="1"/>
    <xf numFmtId="166" fontId="31" fillId="2" borderId="71" xfId="0" applyNumberFormat="1" applyFont="1" applyFill="1" applyBorder="1"/>
    <xf numFmtId="166" fontId="31" fillId="2" borderId="72" xfId="0" applyNumberFormat="1" applyFont="1" applyFill="1" applyBorder="1"/>
    <xf numFmtId="166" fontId="31" fillId="2" borderId="70" xfId="0" applyNumberFormat="1" applyFont="1" applyFill="1" applyBorder="1"/>
    <xf numFmtId="0" fontId="31" fillId="2" borderId="63" xfId="0" applyFont="1" applyFill="1" applyBorder="1"/>
    <xf numFmtId="0" fontId="31" fillId="2" borderId="67" xfId="0" applyFont="1" applyFill="1" applyBorder="1"/>
    <xf numFmtId="166" fontId="31" fillId="2" borderId="67" xfId="0" applyNumberFormat="1" applyFont="1" applyFill="1" applyBorder="1"/>
    <xf numFmtId="0" fontId="31" fillId="2" borderId="73" xfId="0" applyFont="1" applyFill="1" applyBorder="1"/>
    <xf numFmtId="166" fontId="31" fillId="2" borderId="0" xfId="0" applyNumberFormat="1" applyFont="1" applyFill="1" applyBorder="1"/>
    <xf numFmtId="0" fontId="66" fillId="2" borderId="0" xfId="0" applyFont="1" applyFill="1" applyAlignment="1">
      <alignment horizontal="left"/>
    </xf>
    <xf numFmtId="0" fontId="80" fillId="2" borderId="0" xfId="0" applyFont="1" applyFill="1" applyBorder="1"/>
    <xf numFmtId="166" fontId="31" fillId="2" borderId="74" xfId="0" applyNumberFormat="1" applyFont="1" applyFill="1" applyBorder="1"/>
    <xf numFmtId="0" fontId="30" fillId="2" borderId="62" xfId="0" applyFont="1" applyFill="1" applyBorder="1" applyAlignment="1">
      <alignment horizontal="left" vertical="top"/>
    </xf>
    <xf numFmtId="166" fontId="30" fillId="2" borderId="72" xfId="0" applyNumberFormat="1" applyFont="1" applyFill="1" applyBorder="1"/>
    <xf numFmtId="166" fontId="30" fillId="2" borderId="70" xfId="0" applyNumberFormat="1" applyFont="1" applyFill="1" applyBorder="1"/>
    <xf numFmtId="166" fontId="30" fillId="2" borderId="71" xfId="0" applyNumberFormat="1" applyFont="1" applyFill="1" applyBorder="1"/>
    <xf numFmtId="166" fontId="30" fillId="2" borderId="57" xfId="0" applyNumberFormat="1" applyFont="1" applyFill="1" applyBorder="1"/>
    <xf numFmtId="0" fontId="30" fillId="2" borderId="58" xfId="0" applyFont="1" applyFill="1" applyBorder="1"/>
    <xf numFmtId="166" fontId="30" fillId="2" borderId="74" xfId="17" applyNumberFormat="1" applyFont="1" applyFill="1" applyBorder="1" applyAlignment="1">
      <alignment horizontal="right"/>
    </xf>
    <xf numFmtId="166" fontId="30" fillId="2" borderId="75" xfId="17" applyNumberFormat="1" applyFont="1" applyFill="1" applyBorder="1" applyAlignment="1">
      <alignment horizontal="right"/>
    </xf>
    <xf numFmtId="166" fontId="30" fillId="2" borderId="76" xfId="17" applyNumberFormat="1" applyFont="1" applyFill="1" applyBorder="1" applyAlignment="1">
      <alignment horizontal="right"/>
    </xf>
    <xf numFmtId="0" fontId="69" fillId="25" borderId="77" xfId="0" applyFont="1" applyFill="1" applyBorder="1"/>
    <xf numFmtId="0" fontId="30" fillId="25" borderId="78" xfId="0" applyFont="1" applyFill="1" applyBorder="1" applyAlignment="1">
      <alignment horizontal="center" vertical="center"/>
    </xf>
    <xf numFmtId="0" fontId="31" fillId="2" borderId="77" xfId="0" applyFont="1" applyFill="1" applyBorder="1"/>
    <xf numFmtId="0" fontId="31" fillId="2" borderId="79" xfId="0" applyFont="1" applyFill="1" applyBorder="1"/>
    <xf numFmtId="0" fontId="31" fillId="2" borderId="80" xfId="0" applyFont="1" applyFill="1" applyBorder="1"/>
    <xf numFmtId="0" fontId="31" fillId="2" borderId="78" xfId="0" applyFont="1" applyFill="1" applyBorder="1"/>
    <xf numFmtId="0" fontId="68" fillId="25" borderId="81" xfId="0" applyFont="1" applyFill="1" applyBorder="1" applyAlignment="1">
      <alignment horizontal="center" vertical="center" wrapText="1"/>
    </xf>
    <xf numFmtId="0" fontId="68" fillId="25" borderId="82" xfId="0" applyFont="1" applyFill="1" applyBorder="1" applyAlignment="1">
      <alignment horizontal="center" vertical="center" wrapText="1"/>
    </xf>
    <xf numFmtId="0" fontId="68" fillId="25" borderId="83" xfId="0" applyFont="1" applyFill="1" applyBorder="1" applyAlignment="1">
      <alignment horizontal="center" vertical="center" wrapText="1"/>
    </xf>
    <xf numFmtId="0" fontId="68" fillId="25" borderId="84" xfId="0" applyFont="1" applyFill="1" applyBorder="1" applyAlignment="1">
      <alignment horizontal="center" vertical="center" wrapText="1"/>
    </xf>
    <xf numFmtId="0" fontId="68" fillId="25" borderId="85" xfId="0" applyFont="1" applyFill="1" applyBorder="1" applyAlignment="1">
      <alignment horizontal="center" vertical="center" wrapText="1"/>
    </xf>
    <xf numFmtId="166" fontId="31" fillId="2" borderId="86" xfId="0" applyNumberFormat="1" applyFont="1" applyFill="1" applyBorder="1"/>
    <xf numFmtId="166" fontId="31" fillId="2" borderId="55" xfId="0" applyNumberFormat="1" applyFont="1" applyFill="1" applyBorder="1"/>
    <xf numFmtId="166" fontId="31" fillId="2" borderId="87" xfId="0" applyNumberFormat="1" applyFont="1" applyFill="1" applyBorder="1"/>
    <xf numFmtId="166" fontId="31" fillId="40" borderId="55" xfId="0" applyNumberFormat="1" applyFont="1" applyFill="1" applyBorder="1"/>
    <xf numFmtId="166" fontId="31" fillId="2" borderId="88" xfId="0" applyNumberFormat="1" applyFont="1" applyFill="1" applyBorder="1"/>
    <xf numFmtId="166" fontId="31" fillId="0" borderId="89" xfId="0" applyNumberFormat="1" applyFont="1" applyFill="1" applyBorder="1"/>
    <xf numFmtId="166" fontId="31" fillId="2" borderId="89" xfId="0" applyNumberFormat="1" applyFont="1" applyFill="1" applyBorder="1"/>
    <xf numFmtId="166" fontId="31" fillId="2" borderId="90" xfId="0" applyNumberFormat="1" applyFont="1" applyFill="1" applyBorder="1"/>
    <xf numFmtId="166" fontId="31" fillId="2" borderId="89" xfId="0" applyNumberFormat="1" applyFont="1" applyFill="1" applyBorder="1" applyAlignment="1">
      <alignment horizontal="right" vertical="center" wrapText="1"/>
    </xf>
    <xf numFmtId="166" fontId="31" fillId="2" borderId="55" xfId="0" applyNumberFormat="1" applyFont="1" applyFill="1" applyBorder="1" applyAlignment="1">
      <alignment horizontal="right" vertical="center" wrapText="1"/>
    </xf>
    <xf numFmtId="166" fontId="31" fillId="24" borderId="55" xfId="0" applyNumberFormat="1" applyFont="1" applyFill="1" applyBorder="1" applyAlignment="1">
      <alignment horizontal="right" vertical="center" wrapText="1"/>
    </xf>
    <xf numFmtId="166" fontId="31" fillId="40" borderId="55" xfId="0" applyNumberFormat="1" applyFont="1" applyFill="1" applyBorder="1" applyAlignment="1">
      <alignment horizontal="right" vertical="center" wrapText="1"/>
    </xf>
    <xf numFmtId="166" fontId="31" fillId="2" borderId="88" xfId="0" applyNumberFormat="1" applyFont="1" applyFill="1" applyBorder="1" applyAlignment="1">
      <alignment horizontal="right" vertical="center" wrapText="1"/>
    </xf>
    <xf numFmtId="166" fontId="31" fillId="2" borderId="90" xfId="0" applyNumberFormat="1" applyFont="1" applyFill="1" applyBorder="1" applyAlignment="1">
      <alignment horizontal="right" vertical="center" wrapText="1"/>
    </xf>
    <xf numFmtId="166" fontId="31" fillId="2" borderId="86" xfId="0" applyNumberFormat="1" applyFont="1" applyFill="1" applyBorder="1" applyAlignment="1">
      <alignment horizontal="right" vertical="center" wrapText="1"/>
    </xf>
    <xf numFmtId="166" fontId="31" fillId="2" borderId="87" xfId="0" applyNumberFormat="1" applyFont="1" applyFill="1" applyBorder="1" applyAlignment="1">
      <alignment horizontal="right" vertical="center" wrapText="1"/>
    </xf>
    <xf numFmtId="166" fontId="31" fillId="24" borderId="86" xfId="0" applyNumberFormat="1" applyFont="1" applyFill="1" applyBorder="1" applyAlignment="1">
      <alignment horizontal="right" vertical="center" wrapText="1"/>
    </xf>
    <xf numFmtId="0" fontId="68" fillId="39" borderId="81" xfId="0" applyFont="1" applyFill="1" applyBorder="1" applyAlignment="1">
      <alignment horizontal="center" vertical="center" wrapText="1"/>
    </xf>
    <xf numFmtId="168" fontId="68" fillId="25" borderId="91" xfId="18" applyNumberFormat="1" applyFont="1" applyFill="1" applyBorder="1" applyAlignment="1">
      <alignment horizontal="center" vertical="center" wrapText="1"/>
    </xf>
    <xf numFmtId="168" fontId="68" fillId="25" borderId="85" xfId="18" applyNumberFormat="1" applyFont="1" applyFill="1" applyBorder="1" applyAlignment="1">
      <alignment horizontal="center" vertical="center" wrapText="1"/>
    </xf>
    <xf numFmtId="166" fontId="31" fillId="26" borderId="92" xfId="0" applyNumberFormat="1" applyFont="1" applyFill="1" applyBorder="1"/>
    <xf numFmtId="166" fontId="31" fillId="26" borderId="93" xfId="0" applyNumberFormat="1" applyFont="1" applyFill="1" applyBorder="1"/>
    <xf numFmtId="166" fontId="31" fillId="2" borderId="93" xfId="0" applyNumberFormat="1" applyFont="1" applyFill="1" applyBorder="1"/>
    <xf numFmtId="166" fontId="31" fillId="2" borderId="92" xfId="0" applyNumberFormat="1" applyFont="1" applyFill="1" applyBorder="1"/>
    <xf numFmtId="166" fontId="31" fillId="26" borderId="92" xfId="0" applyNumberFormat="1" applyFont="1" applyFill="1" applyBorder="1" applyAlignment="1">
      <alignment horizontal="right"/>
    </xf>
    <xf numFmtId="166" fontId="31" fillId="26" borderId="93" xfId="0" applyNumberFormat="1" applyFont="1" applyFill="1" applyBorder="1" applyAlignment="1">
      <alignment horizontal="right"/>
    </xf>
    <xf numFmtId="166" fontId="31" fillId="2" borderId="93" xfId="18" applyNumberFormat="1" applyFont="1" applyFill="1" applyBorder="1" applyAlignment="1">
      <alignment horizontal="right"/>
    </xf>
    <xf numFmtId="166" fontId="31" fillId="26" borderId="94" xfId="18" applyNumberFormat="1" applyFont="1" applyFill="1" applyBorder="1" applyAlignment="1">
      <alignment horizontal="right"/>
    </xf>
    <xf numFmtId="166" fontId="31" fillId="2" borderId="94" xfId="18" applyNumberFormat="1" applyFont="1" applyFill="1" applyBorder="1" applyAlignment="1">
      <alignment horizontal="right"/>
    </xf>
    <xf numFmtId="166" fontId="31" fillId="26" borderId="95" xfId="18" applyNumberFormat="1" applyFont="1" applyFill="1" applyBorder="1" applyAlignment="1">
      <alignment horizontal="right"/>
    </xf>
    <xf numFmtId="166" fontId="31" fillId="2" borderId="95" xfId="0" applyNumberFormat="1" applyFont="1" applyFill="1" applyBorder="1"/>
    <xf numFmtId="166" fontId="31" fillId="2" borderId="94" xfId="0" applyNumberFormat="1" applyFont="1" applyFill="1" applyBorder="1"/>
    <xf numFmtId="166" fontId="31" fillId="26" borderId="94" xfId="0" applyNumberFormat="1" applyFont="1" applyFill="1" applyBorder="1"/>
    <xf numFmtId="166" fontId="31" fillId="26" borderId="95" xfId="0" applyNumberFormat="1" applyFont="1" applyFill="1" applyBorder="1"/>
    <xf numFmtId="166" fontId="31" fillId="0" borderId="93" xfId="0" applyNumberFormat="1" applyFont="1" applyFill="1" applyBorder="1"/>
    <xf numFmtId="168" fontId="31" fillId="2" borderId="89" xfId="0" applyNumberFormat="1" applyFont="1" applyFill="1" applyBorder="1" applyAlignment="1">
      <alignment horizontal="right" vertical="center" wrapText="1"/>
    </xf>
    <xf numFmtId="168" fontId="31" fillId="2" borderId="55" xfId="0" applyNumberFormat="1" applyFont="1" applyFill="1" applyBorder="1" applyAlignment="1">
      <alignment horizontal="right" vertical="center" wrapText="1"/>
    </xf>
    <xf numFmtId="166" fontId="31" fillId="40" borderId="86" xfId="0" applyNumberFormat="1" applyFont="1" applyFill="1" applyBorder="1" applyAlignment="1">
      <alignment horizontal="right" vertical="center" wrapText="1"/>
    </xf>
    <xf numFmtId="168" fontId="31" fillId="2" borderId="88" xfId="0" applyNumberFormat="1" applyFont="1" applyFill="1" applyBorder="1" applyAlignment="1">
      <alignment horizontal="right" vertical="center" wrapText="1"/>
    </xf>
    <xf numFmtId="168" fontId="31" fillId="2" borderId="90" xfId="0" applyNumberFormat="1" applyFont="1" applyFill="1" applyBorder="1" applyAlignment="1">
      <alignment horizontal="right" vertical="center" wrapText="1"/>
    </xf>
    <xf numFmtId="168" fontId="31" fillId="2" borderId="86" xfId="0" applyNumberFormat="1" applyFont="1" applyFill="1" applyBorder="1" applyAlignment="1">
      <alignment horizontal="right" vertical="center" wrapText="1"/>
    </xf>
    <xf numFmtId="168" fontId="31" fillId="2" borderId="87" xfId="0" applyNumberFormat="1" applyFont="1" applyFill="1" applyBorder="1" applyAlignment="1">
      <alignment horizontal="right" vertical="center" wrapText="1"/>
    </xf>
    <xf numFmtId="166" fontId="31" fillId="0" borderId="93" xfId="18" applyNumberFormat="1" applyFont="1" applyFill="1" applyBorder="1" applyAlignment="1">
      <alignment horizontal="right"/>
    </xf>
    <xf numFmtId="166" fontId="31" fillId="0" borderId="92" xfId="0" applyNumberFormat="1" applyFont="1" applyFill="1" applyBorder="1"/>
    <xf numFmtId="166" fontId="31" fillId="0" borderId="94" xfId="18" applyNumberFormat="1" applyFont="1" applyFill="1" applyBorder="1" applyAlignment="1">
      <alignment horizontal="right"/>
    </xf>
    <xf numFmtId="49" fontId="69" fillId="25" borderId="96" xfId="0" applyNumberFormat="1" applyFont="1" applyFill="1" applyBorder="1" applyAlignment="1">
      <alignment horizontal="left" vertical="center"/>
    </xf>
    <xf numFmtId="49" fontId="69" fillId="25" borderId="97" xfId="0" applyNumberFormat="1" applyFont="1" applyFill="1" applyBorder="1" applyAlignment="1">
      <alignment horizontal="left" vertical="center"/>
    </xf>
    <xf numFmtId="49" fontId="69" fillId="25" borderId="98" xfId="0" applyNumberFormat="1" applyFont="1" applyFill="1" applyBorder="1" applyAlignment="1">
      <alignment horizontal="left" vertical="center"/>
    </xf>
    <xf numFmtId="49" fontId="31" fillId="2" borderId="62" xfId="0" applyNumberFormat="1" applyFont="1" applyFill="1" applyBorder="1" applyAlignment="1">
      <alignment horizontal="center" vertical="center"/>
    </xf>
    <xf numFmtId="0" fontId="82" fillId="2" borderId="54" xfId="0" applyFont="1" applyFill="1" applyBorder="1"/>
    <xf numFmtId="0" fontId="31" fillId="2" borderId="99" xfId="0" applyFont="1" applyFill="1" applyBorder="1"/>
    <xf numFmtId="49" fontId="31" fillId="2" borderId="54" xfId="0" applyNumberFormat="1" applyFont="1" applyFill="1" applyBorder="1"/>
    <xf numFmtId="49" fontId="31" fillId="2" borderId="99" xfId="0" applyNumberFormat="1" applyFont="1" applyFill="1" applyBorder="1"/>
    <xf numFmtId="49" fontId="31" fillId="2" borderId="100" xfId="0" applyNumberFormat="1" applyFont="1" applyFill="1" applyBorder="1" applyAlignment="1">
      <alignment horizontal="center" vertical="center"/>
    </xf>
    <xf numFmtId="0" fontId="82" fillId="2" borderId="101" xfId="0" applyFont="1" applyFill="1" applyBorder="1"/>
    <xf numFmtId="0" fontId="31" fillId="2" borderId="102" xfId="0" applyFont="1" applyFill="1" applyBorder="1"/>
    <xf numFmtId="49" fontId="31" fillId="2" borderId="54" xfId="0" applyNumberFormat="1" applyFont="1" applyFill="1" applyBorder="1" applyAlignment="1">
      <alignment wrapText="1"/>
    </xf>
    <xf numFmtId="49" fontId="31" fillId="2" borderId="103" xfId="0" applyNumberFormat="1" applyFont="1" applyFill="1" applyBorder="1" applyAlignment="1">
      <alignment horizontal="center" vertical="center"/>
    </xf>
    <xf numFmtId="49" fontId="31" fillId="2" borderId="104" xfId="0" applyNumberFormat="1" applyFont="1" applyFill="1" applyBorder="1"/>
    <xf numFmtId="49" fontId="31" fillId="2" borderId="105" xfId="0" applyNumberFormat="1" applyFont="1" applyFill="1" applyBorder="1"/>
    <xf numFmtId="0" fontId="31" fillId="2" borderId="54" xfId="0" applyFont="1" applyFill="1" applyBorder="1"/>
    <xf numFmtId="49" fontId="31" fillId="2" borderId="62" xfId="0" applyNumberFormat="1" applyFont="1" applyFill="1" applyBorder="1"/>
    <xf numFmtId="49" fontId="31" fillId="2" borderId="65" xfId="0" applyNumberFormat="1" applyFont="1" applyFill="1" applyBorder="1" applyAlignment="1">
      <alignment horizontal="center" vertical="center"/>
    </xf>
    <xf numFmtId="49" fontId="31" fillId="2" borderId="68" xfId="0" applyNumberFormat="1" applyFont="1" applyFill="1" applyBorder="1"/>
    <xf numFmtId="49" fontId="31" fillId="2" borderId="106" xfId="0" applyNumberFormat="1" applyFont="1" applyFill="1" applyBorder="1"/>
    <xf numFmtId="166" fontId="31" fillId="2" borderId="107" xfId="0" applyNumberFormat="1" applyFont="1" applyFill="1" applyBorder="1" applyAlignment="1">
      <alignment horizontal="right" vertical="center" wrapText="1"/>
    </xf>
    <xf numFmtId="166" fontId="31" fillId="2" borderId="56" xfId="0" applyNumberFormat="1" applyFont="1" applyFill="1" applyBorder="1" applyAlignment="1">
      <alignment horizontal="right" vertical="center" wrapText="1"/>
    </xf>
    <xf numFmtId="166" fontId="31" fillId="24" borderId="56" xfId="0" applyNumberFormat="1" applyFont="1" applyFill="1" applyBorder="1" applyAlignment="1">
      <alignment horizontal="right" vertical="center" wrapText="1"/>
    </xf>
    <xf numFmtId="0" fontId="69" fillId="25" borderId="108" xfId="0" applyFont="1" applyFill="1" applyBorder="1" applyAlignment="1">
      <alignment vertical="center"/>
    </xf>
    <xf numFmtId="0" fontId="69" fillId="25" borderId="109" xfId="0" applyFont="1" applyFill="1" applyBorder="1" applyAlignment="1">
      <alignment vertical="center"/>
    </xf>
    <xf numFmtId="0" fontId="69" fillId="25" borderId="110" xfId="0" applyFont="1" applyFill="1" applyBorder="1" applyAlignment="1">
      <alignment vertical="center"/>
    </xf>
    <xf numFmtId="0" fontId="69" fillId="25" borderId="110" xfId="0" applyFont="1" applyFill="1" applyBorder="1" applyAlignment="1">
      <alignment horizontal="center" vertical="center"/>
    </xf>
    <xf numFmtId="0" fontId="69" fillId="25" borderId="111" xfId="0" applyFont="1" applyFill="1" applyBorder="1" applyAlignment="1">
      <alignment vertical="center"/>
    </xf>
    <xf numFmtId="0" fontId="68" fillId="25" borderId="65" xfId="0" applyFont="1" applyFill="1" applyBorder="1" applyAlignment="1">
      <alignment horizontal="center" vertical="center" wrapText="1"/>
    </xf>
    <xf numFmtId="0" fontId="68" fillId="25" borderId="106" xfId="0" applyFont="1" applyFill="1" applyBorder="1" applyAlignment="1">
      <alignment horizontal="center" vertical="center" wrapText="1"/>
    </xf>
    <xf numFmtId="0" fontId="31" fillId="2" borderId="112" xfId="0" applyFont="1" applyFill="1" applyBorder="1" applyAlignment="1">
      <alignment horizontal="left" vertical="center" wrapText="1"/>
    </xf>
    <xf numFmtId="166" fontId="31" fillId="2" borderId="113" xfId="0" applyNumberFormat="1" applyFont="1" applyFill="1" applyBorder="1"/>
    <xf numFmtId="0" fontId="31" fillId="2" borderId="114" xfId="0" applyFont="1" applyFill="1" applyBorder="1" applyAlignment="1">
      <alignment horizontal="left" vertical="center" wrapText="1"/>
    </xf>
    <xf numFmtId="166" fontId="31" fillId="2" borderId="115" xfId="0" applyNumberFormat="1" applyFont="1" applyFill="1" applyBorder="1"/>
    <xf numFmtId="0" fontId="31" fillId="2" borderId="114" xfId="0" applyFont="1" applyFill="1" applyBorder="1" applyAlignment="1">
      <alignment horizontal="left"/>
    </xf>
    <xf numFmtId="0" fontId="31" fillId="2" borderId="116" xfId="0" applyFont="1" applyFill="1" applyBorder="1" applyAlignment="1">
      <alignment horizontal="left"/>
    </xf>
    <xf numFmtId="166" fontId="31" fillId="2" borderId="117" xfId="0" applyNumberFormat="1" applyFont="1" applyFill="1" applyBorder="1"/>
    <xf numFmtId="166" fontId="31" fillId="2" borderId="118" xfId="0" applyNumberFormat="1" applyFont="1" applyFill="1" applyBorder="1"/>
    <xf numFmtId="166" fontId="31" fillId="40" borderId="118" xfId="0" applyNumberFormat="1" applyFont="1" applyFill="1" applyBorder="1"/>
    <xf numFmtId="166" fontId="31" fillId="2" borderId="119" xfId="0" applyNumberFormat="1" applyFont="1" applyFill="1" applyBorder="1"/>
    <xf numFmtId="166" fontId="31" fillId="2" borderId="120" xfId="0" applyNumberFormat="1" applyFont="1" applyFill="1" applyBorder="1"/>
    <xf numFmtId="0" fontId="68" fillId="25" borderId="65" xfId="0" applyFont="1" applyFill="1" applyBorder="1" applyAlignment="1">
      <alignment horizontal="center" vertical="center"/>
    </xf>
    <xf numFmtId="0" fontId="31" fillId="2" borderId="112" xfId="0" applyFont="1" applyFill="1" applyBorder="1" applyAlignment="1">
      <alignment horizontal="left" vertical="center"/>
    </xf>
    <xf numFmtId="0" fontId="31" fillId="2" borderId="114" xfId="0" applyFont="1" applyFill="1" applyBorder="1" applyAlignment="1">
      <alignment horizontal="left" vertical="center"/>
    </xf>
    <xf numFmtId="0" fontId="69" fillId="25" borderId="121" xfId="0" applyFont="1" applyFill="1" applyBorder="1" applyAlignment="1">
      <alignment vertical="center"/>
    </xf>
    <xf numFmtId="0" fontId="69" fillId="25" borderId="121" xfId="0" applyFont="1" applyFill="1" applyBorder="1" applyAlignment="1">
      <alignment horizontal="center" vertical="center"/>
    </xf>
    <xf numFmtId="166" fontId="31" fillId="2" borderId="122" xfId="0" applyNumberFormat="1" applyFont="1" applyFill="1" applyBorder="1"/>
    <xf numFmtId="166" fontId="31" fillId="2" borderId="118" xfId="0" applyNumberFormat="1" applyFont="1" applyFill="1" applyBorder="1" applyAlignment="1">
      <alignment horizontal="right" vertical="center" wrapText="1"/>
    </xf>
    <xf numFmtId="166" fontId="31" fillId="40" borderId="118" xfId="0" applyNumberFormat="1" applyFont="1" applyFill="1" applyBorder="1" applyAlignment="1">
      <alignment horizontal="right" vertical="center" wrapText="1"/>
    </xf>
    <xf numFmtId="0" fontId="68" fillId="25" borderId="123" xfId="0" applyFont="1" applyFill="1" applyBorder="1" applyAlignment="1">
      <alignment horizontal="center" vertical="center" wrapText="1"/>
    </xf>
    <xf numFmtId="166" fontId="31" fillId="2" borderId="119" xfId="0" applyNumberFormat="1" applyFont="1" applyFill="1" applyBorder="1" applyAlignment="1">
      <alignment horizontal="right" vertical="center" wrapText="1"/>
    </xf>
    <xf numFmtId="0" fontId="68" fillId="25" borderId="62" xfId="0" applyFont="1" applyFill="1" applyBorder="1" applyAlignment="1">
      <alignment horizontal="center" vertical="center"/>
    </xf>
    <xf numFmtId="0" fontId="68" fillId="25" borderId="99" xfId="0" applyFont="1" applyFill="1" applyBorder="1" applyAlignment="1">
      <alignment horizontal="center" vertical="center" wrapText="1"/>
    </xf>
    <xf numFmtId="0" fontId="31" fillId="2" borderId="124" xfId="0" applyFont="1" applyFill="1" applyBorder="1" applyAlignment="1">
      <alignment horizontal="left"/>
    </xf>
    <xf numFmtId="166" fontId="31" fillId="2" borderId="124" xfId="0" applyNumberFormat="1" applyFont="1" applyFill="1" applyBorder="1"/>
    <xf numFmtId="0" fontId="31" fillId="2" borderId="125" xfId="0" applyFont="1" applyFill="1" applyBorder="1" applyAlignment="1">
      <alignment horizontal="left"/>
    </xf>
    <xf numFmtId="166" fontId="31" fillId="2" borderId="125" xfId="0" applyNumberFormat="1" applyFont="1" applyFill="1" applyBorder="1"/>
    <xf numFmtId="0" fontId="31" fillId="2" borderId="126" xfId="0" applyFont="1" applyFill="1" applyBorder="1" applyAlignment="1">
      <alignment horizontal="left"/>
    </xf>
    <xf numFmtId="0" fontId="68" fillId="25" borderId="62" xfId="0" applyFont="1" applyFill="1" applyBorder="1" applyAlignment="1">
      <alignment horizontal="center" vertical="center" wrapText="1"/>
    </xf>
    <xf numFmtId="0" fontId="31" fillId="2" borderId="112" xfId="0" applyFont="1" applyFill="1" applyBorder="1" applyAlignment="1">
      <alignment horizontal="left"/>
    </xf>
    <xf numFmtId="0" fontId="69" fillId="25" borderId="127" xfId="18" applyFont="1" applyFill="1" applyBorder="1" applyAlignment="1">
      <alignment horizontal="left" vertical="center"/>
    </xf>
    <xf numFmtId="168" fontId="69" fillId="25" borderId="121" xfId="18" applyNumberFormat="1" applyFont="1" applyFill="1" applyBorder="1" applyAlignment="1">
      <alignment horizontal="center" vertical="center"/>
    </xf>
    <xf numFmtId="169" fontId="68" fillId="25" borderId="128" xfId="18" applyNumberFormat="1" applyFont="1" applyFill="1" applyBorder="1" applyAlignment="1">
      <alignment horizontal="center" vertical="center" wrapText="1"/>
    </xf>
    <xf numFmtId="0" fontId="68" fillId="25" borderId="65" xfId="18" applyFont="1" applyFill="1" applyBorder="1" applyAlignment="1">
      <alignment horizontal="center" vertical="center" wrapText="1"/>
    </xf>
    <xf numFmtId="169" fontId="68" fillId="25" borderId="99" xfId="18" applyNumberFormat="1" applyFont="1" applyFill="1" applyBorder="1" applyAlignment="1">
      <alignment horizontal="center" vertical="center" wrapText="1"/>
    </xf>
    <xf numFmtId="0" fontId="31" fillId="2" borderId="129" xfId="0" applyFont="1" applyFill="1" applyBorder="1" applyAlignment="1">
      <alignment horizontal="left"/>
    </xf>
    <xf numFmtId="166" fontId="31" fillId="26" borderId="130" xfId="0" applyNumberFormat="1" applyFont="1" applyFill="1" applyBorder="1" applyAlignment="1">
      <alignment horizontal="right"/>
    </xf>
    <xf numFmtId="0" fontId="31" fillId="2" borderId="131" xfId="0" applyFont="1" applyFill="1" applyBorder="1" applyAlignment="1">
      <alignment horizontal="left"/>
    </xf>
    <xf numFmtId="166" fontId="31" fillId="26" borderId="132" xfId="0" applyNumberFormat="1" applyFont="1" applyFill="1" applyBorder="1" applyAlignment="1">
      <alignment horizontal="right"/>
    </xf>
    <xf numFmtId="0" fontId="31" fillId="2" borderId="133" xfId="0" applyFont="1" applyFill="1" applyBorder="1" applyAlignment="1">
      <alignment horizontal="left"/>
    </xf>
    <xf numFmtId="166" fontId="31" fillId="2" borderId="134" xfId="18" applyNumberFormat="1" applyFont="1" applyFill="1" applyBorder="1" applyAlignment="1">
      <alignment horizontal="right"/>
    </xf>
    <xf numFmtId="166" fontId="31" fillId="2" borderId="135" xfId="18" applyNumberFormat="1" applyFont="1" applyFill="1" applyBorder="1" applyAlignment="1">
      <alignment horizontal="right"/>
    </xf>
    <xf numFmtId="166" fontId="31" fillId="26" borderId="136" xfId="0" applyNumberFormat="1" applyFont="1" applyFill="1" applyBorder="1" applyAlignment="1">
      <alignment horizontal="right"/>
    </xf>
    <xf numFmtId="0" fontId="69" fillId="25" borderId="137" xfId="18" applyFont="1" applyFill="1" applyBorder="1" applyAlignment="1">
      <alignment horizontal="center" vertical="center"/>
    </xf>
    <xf numFmtId="0" fontId="69" fillId="25" borderId="138" xfId="18" applyFont="1" applyFill="1" applyBorder="1" applyAlignment="1">
      <alignment horizontal="center" vertical="center"/>
    </xf>
    <xf numFmtId="0" fontId="69" fillId="25" borderId="138" xfId="18" applyFont="1" applyFill="1" applyBorder="1" applyAlignment="1">
      <alignment horizontal="left" vertical="center"/>
    </xf>
    <xf numFmtId="0" fontId="69" fillId="25" borderId="139" xfId="18" applyFont="1" applyFill="1" applyBorder="1" applyAlignment="1">
      <alignment horizontal="center" vertical="center"/>
    </xf>
    <xf numFmtId="0" fontId="68" fillId="25" borderId="140" xfId="0" applyFont="1" applyFill="1" applyBorder="1" applyAlignment="1">
      <alignment horizontal="center" vertical="center"/>
    </xf>
    <xf numFmtId="0" fontId="68" fillId="25" borderId="141" xfId="0" applyFont="1" applyFill="1" applyBorder="1" applyAlignment="1">
      <alignment horizontal="center" vertical="center" wrapText="1"/>
    </xf>
    <xf numFmtId="0" fontId="31" fillId="2" borderId="142" xfId="0" applyFont="1" applyFill="1" applyBorder="1" applyAlignment="1">
      <alignment horizontal="left" vertical="center"/>
    </xf>
    <xf numFmtId="166" fontId="31" fillId="26" borderId="143" xfId="0" applyNumberFormat="1" applyFont="1" applyFill="1" applyBorder="1"/>
    <xf numFmtId="0" fontId="31" fillId="2" borderId="144" xfId="0" applyFont="1" applyFill="1" applyBorder="1" applyAlignment="1">
      <alignment horizontal="left" vertical="center"/>
    </xf>
    <xf numFmtId="166" fontId="31" fillId="26" borderId="145" xfId="0" applyNumberFormat="1" applyFont="1" applyFill="1" applyBorder="1"/>
    <xf numFmtId="0" fontId="31" fillId="2" borderId="146" xfId="0" applyFont="1" applyFill="1" applyBorder="1" applyAlignment="1">
      <alignment horizontal="left" vertical="center"/>
    </xf>
    <xf numFmtId="166" fontId="31" fillId="2" borderId="147" xfId="0" applyNumberFormat="1" applyFont="1" applyFill="1" applyBorder="1"/>
    <xf numFmtId="166" fontId="31" fillId="2" borderId="148" xfId="0" applyNumberFormat="1" applyFont="1" applyFill="1" applyBorder="1"/>
    <xf numFmtId="166" fontId="31" fillId="26" borderId="148" xfId="0" applyNumberFormat="1" applyFont="1" applyFill="1" applyBorder="1"/>
    <xf numFmtId="166" fontId="31" fillId="26" borderId="149" xfId="0" applyNumberFormat="1" applyFont="1" applyFill="1" applyBorder="1"/>
    <xf numFmtId="0" fontId="69" fillId="25" borderId="127" xfId="0" applyFont="1" applyFill="1" applyBorder="1" applyAlignment="1">
      <alignment horizontal="center" vertical="center"/>
    </xf>
    <xf numFmtId="0" fontId="69" fillId="25" borderId="121" xfId="0" applyFont="1" applyFill="1" applyBorder="1" applyAlignment="1">
      <alignment horizontal="left" vertical="center"/>
    </xf>
    <xf numFmtId="0" fontId="69" fillId="25" borderId="128" xfId="0" applyFont="1" applyFill="1" applyBorder="1" applyAlignment="1">
      <alignment horizontal="center" vertical="center"/>
    </xf>
    <xf numFmtId="0" fontId="68" fillId="25" borderId="150" xfId="0" applyFont="1" applyFill="1" applyBorder="1" applyAlignment="1">
      <alignment horizontal="center" vertical="center" wrapText="1"/>
    </xf>
    <xf numFmtId="0" fontId="68" fillId="25" borderId="151" xfId="0" applyFont="1" applyFill="1" applyBorder="1" applyAlignment="1">
      <alignment horizontal="center" vertical="center" wrapText="1"/>
    </xf>
    <xf numFmtId="0" fontId="31" fillId="2" borderId="129" xfId="0" applyFont="1" applyFill="1" applyBorder="1" applyAlignment="1">
      <alignment horizontal="left" vertical="center"/>
    </xf>
    <xf numFmtId="166" fontId="31" fillId="26" borderId="130" xfId="0" applyNumberFormat="1" applyFont="1" applyFill="1" applyBorder="1"/>
    <xf numFmtId="0" fontId="31" fillId="2" borderId="131" xfId="0" applyFont="1" applyFill="1" applyBorder="1" applyAlignment="1">
      <alignment horizontal="left" vertical="center"/>
    </xf>
    <xf numFmtId="166" fontId="31" fillId="26" borderId="132" xfId="0" applyNumberFormat="1" applyFont="1" applyFill="1" applyBorder="1"/>
    <xf numFmtId="166" fontId="31" fillId="2" borderId="132" xfId="0" applyNumberFormat="1" applyFont="1" applyFill="1" applyBorder="1"/>
    <xf numFmtId="0" fontId="31" fillId="2" borderId="133" xfId="0" applyFont="1" applyFill="1" applyBorder="1" applyAlignment="1">
      <alignment horizontal="left" vertical="center"/>
    </xf>
    <xf numFmtId="166" fontId="31" fillId="2" borderId="134" xfId="0" applyNumberFormat="1" applyFont="1" applyFill="1" applyBorder="1"/>
    <xf numFmtId="166" fontId="31" fillId="2" borderId="135" xfId="0" applyNumberFormat="1" applyFont="1" applyFill="1" applyBorder="1"/>
    <xf numFmtId="166" fontId="31" fillId="2" borderId="136" xfId="0" applyNumberFormat="1" applyFont="1" applyFill="1" applyBorder="1"/>
    <xf numFmtId="0" fontId="69" fillId="25" borderId="152" xfId="0" applyFont="1" applyFill="1" applyBorder="1" applyAlignment="1">
      <alignment vertical="center"/>
    </xf>
    <xf numFmtId="0" fontId="69" fillId="25" borderId="153" xfId="0" applyFont="1" applyFill="1" applyBorder="1" applyAlignment="1">
      <alignment vertical="center"/>
    </xf>
    <xf numFmtId="0" fontId="69" fillId="25" borderId="154" xfId="0" applyFont="1" applyFill="1" applyBorder="1" applyAlignment="1">
      <alignment vertical="center"/>
    </xf>
    <xf numFmtId="168" fontId="31" fillId="2" borderId="118" xfId="0" applyNumberFormat="1" applyFont="1" applyFill="1" applyBorder="1" applyAlignment="1">
      <alignment horizontal="right" vertical="center" wrapText="1"/>
    </xf>
    <xf numFmtId="168" fontId="31" fillId="2" borderId="119" xfId="0" applyNumberFormat="1" applyFont="1" applyFill="1" applyBorder="1"/>
    <xf numFmtId="166" fontId="31" fillId="0" borderId="132" xfId="0" applyNumberFormat="1" applyFont="1" applyFill="1" applyBorder="1"/>
    <xf numFmtId="166" fontId="31" fillId="0" borderId="135" xfId="0" applyNumberFormat="1" applyFont="1" applyFill="1" applyBorder="1"/>
    <xf numFmtId="166" fontId="31" fillId="0" borderId="143" xfId="0" applyNumberFormat="1" applyFont="1" applyFill="1" applyBorder="1"/>
    <xf numFmtId="166" fontId="31" fillId="2" borderId="145" xfId="0" applyNumberFormat="1" applyFont="1" applyFill="1" applyBorder="1"/>
    <xf numFmtId="166" fontId="31" fillId="0" borderId="148" xfId="0" applyNumberFormat="1" applyFont="1" applyFill="1" applyBorder="1"/>
    <xf numFmtId="166" fontId="31" fillId="0" borderId="134" xfId="18" applyNumberFormat="1" applyFont="1" applyFill="1" applyBorder="1" applyAlignment="1">
      <alignment horizontal="right"/>
    </xf>
    <xf numFmtId="166" fontId="31" fillId="0" borderId="135" xfId="18" applyNumberFormat="1" applyFont="1" applyFill="1" applyBorder="1" applyAlignment="1">
      <alignment horizontal="right"/>
    </xf>
    <xf numFmtId="166" fontId="31" fillId="41" borderId="145" xfId="0" applyNumberFormat="1" applyFont="1" applyFill="1" applyBorder="1"/>
    <xf numFmtId="166" fontId="31" fillId="41" borderId="149" xfId="0" applyNumberFormat="1" applyFont="1" applyFill="1" applyBorder="1"/>
    <xf numFmtId="166" fontId="31" fillId="41" borderId="94" xfId="18" applyNumberFormat="1" applyFont="1" applyFill="1" applyBorder="1" applyAlignment="1">
      <alignment horizontal="right"/>
    </xf>
    <xf numFmtId="166" fontId="31" fillId="41" borderId="93" xfId="0" applyNumberFormat="1" applyFont="1" applyFill="1" applyBorder="1" applyAlignment="1">
      <alignment horizontal="right"/>
    </xf>
    <xf numFmtId="166" fontId="31" fillId="41" borderId="55" xfId="0" applyNumberFormat="1" applyFont="1" applyFill="1" applyBorder="1"/>
    <xf numFmtId="166" fontId="31" fillId="41" borderId="118" xfId="0" applyNumberFormat="1" applyFont="1" applyFill="1" applyBorder="1"/>
    <xf numFmtId="0" fontId="31" fillId="0" borderId="0" xfId="0" applyFont="1" applyFill="1"/>
    <xf numFmtId="0" fontId="69" fillId="25" borderId="69" xfId="0" applyFont="1" applyFill="1" applyBorder="1" applyAlignment="1">
      <alignment horizontal="right" vertical="center"/>
    </xf>
    <xf numFmtId="166" fontId="80" fillId="2" borderId="54" xfId="0" applyNumberFormat="1" applyFont="1" applyFill="1" applyBorder="1"/>
    <xf numFmtId="166" fontId="80" fillId="2" borderId="68" xfId="0" applyNumberFormat="1" applyFont="1" applyFill="1" applyBorder="1"/>
    <xf numFmtId="166" fontId="31" fillId="2" borderId="155" xfId="0" applyNumberFormat="1" applyFont="1" applyFill="1" applyBorder="1"/>
    <xf numFmtId="0" fontId="80" fillId="2" borderId="67" xfId="0" applyFont="1" applyFill="1" applyBorder="1"/>
    <xf numFmtId="0" fontId="84" fillId="2" borderId="54" xfId="0" applyFont="1" applyFill="1" applyBorder="1" applyAlignment="1">
      <alignment horizontal="center" vertical="top"/>
    </xf>
    <xf numFmtId="0" fontId="84" fillId="2" borderId="55" xfId="0" applyFont="1" applyFill="1" applyBorder="1" applyAlignment="1">
      <alignment horizontal="center" vertical="top"/>
    </xf>
    <xf numFmtId="0" fontId="30" fillId="26" borderId="0" xfId="0" applyFont="1" applyFill="1"/>
    <xf numFmtId="0" fontId="30" fillId="0" borderId="0" xfId="0" applyFont="1"/>
    <xf numFmtId="0" fontId="85" fillId="2" borderId="0" xfId="0" applyFont="1" applyFill="1" applyAlignment="1">
      <alignment horizontal="left"/>
    </xf>
    <xf numFmtId="0" fontId="33" fillId="25" borderId="0" xfId="73" applyFont="1" applyFill="1" applyAlignment="1">
      <alignment horizontal="center" vertical="center"/>
    </xf>
    <xf numFmtId="0" fontId="64" fillId="2" borderId="49" xfId="0" applyFont="1" applyFill="1" applyBorder="1" applyAlignment="1">
      <alignment horizontal="center" vertical="center" wrapText="1"/>
    </xf>
    <xf numFmtId="0" fontId="64" fillId="2" borderId="50" xfId="0" applyFont="1" applyFill="1" applyBorder="1" applyAlignment="1">
      <alignment horizontal="center" vertical="center" wrapText="1"/>
    </xf>
    <xf numFmtId="0" fontId="65" fillId="2" borderId="51" xfId="0" applyFont="1" applyFill="1" applyBorder="1" applyAlignment="1">
      <alignment horizontal="center" vertical="center" wrapText="1"/>
    </xf>
    <xf numFmtId="0" fontId="65" fillId="2" borderId="52"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31" fillId="2" borderId="0" xfId="18" applyFont="1" applyFill="1" applyAlignment="1">
      <alignment horizontal="left" vertical="center" wrapText="1"/>
    </xf>
    <xf numFmtId="0" fontId="31" fillId="2" borderId="0" xfId="18" applyFont="1" applyFill="1"/>
    <xf numFmtId="0" fontId="70" fillId="2" borderId="0" xfId="18" applyFont="1" applyFill="1" applyAlignment="1">
      <alignment horizontal="left" vertical="center" wrapText="1"/>
    </xf>
    <xf numFmtId="0" fontId="70" fillId="2" borderId="0" xfId="18" applyFont="1" applyFill="1"/>
    <xf numFmtId="0" fontId="9" fillId="0" borderId="22" xfId="78" applyFont="1" applyBorder="1" applyAlignment="1">
      <alignment horizontal="center" vertical="center" wrapText="1"/>
    </xf>
    <xf numFmtId="0" fontId="9" fillId="27" borderId="22" xfId="78" applyFont="1" applyFill="1" applyBorder="1" applyAlignment="1">
      <alignment horizontal="center" vertical="center" wrapText="1"/>
    </xf>
    <xf numFmtId="0" fontId="9" fillId="0" borderId="22" xfId="78"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xf>
    <xf numFmtId="0" fontId="10" fillId="0" borderId="7" xfId="0" applyFont="1" applyBorder="1" applyAlignment="1">
      <alignment horizontal="center"/>
    </xf>
  </cellXfs>
  <cellStyles count="155">
    <cellStyle name="_Column1" xfId="79" xr:uid="{AD0F4DAE-C189-480C-8124-1F0AF97CAD4C}"/>
    <cellStyle name="_Column1_120319_BAB_KoPr2012_KEMA" xfId="80" xr:uid="{268904DC-7C35-4F27-BF69-A1ED7EB38E20}"/>
    <cellStyle name="_Column1_120329_EHB_KoPr_Basisjahr_ENTWURF" xfId="81" xr:uid="{2DC1FD63-06FB-4C5C-8459-47C9F78C41A4}"/>
    <cellStyle name="_Column1_A. Allgemeine Informationen" xfId="82" xr:uid="{416699B1-6EBD-4548-8193-6A6A8BC9D972}"/>
    <cellStyle name="_Column1_Ausfüllhilfe" xfId="83" xr:uid="{D7F28ACB-5653-4347-8D74-CF9083D4888C}"/>
    <cellStyle name="_Column1_kalk. EK-Verzinsung" xfId="84" xr:uid="{889AE943-2E1E-46C7-9836-AF431E4D3318}"/>
    <cellStyle name="_Column1_Mehrjahresvergleich" xfId="85" xr:uid="{725F39B7-CB05-4257-80CA-22D5950CA449}"/>
    <cellStyle name="_Column1_SAV-Vergleich" xfId="86" xr:uid="{398A8366-C330-46B0-8E15-04EEC4637889}"/>
    <cellStyle name="_Column2" xfId="87" xr:uid="{20A80579-0825-48F4-8C0E-0DB46913EF35}"/>
    <cellStyle name="_Column3" xfId="88" xr:uid="{32FDC0A9-1D92-4ABD-BC71-2AFA5B76515E}"/>
    <cellStyle name="_Column4" xfId="89" xr:uid="{76F746D3-1E91-4C4E-8AF2-59DDAA13DAB1}"/>
    <cellStyle name="_Column4_120319_BAB_KoPr2012_KEMA" xfId="90" xr:uid="{1B72CEC7-3889-45DA-A240-5051B2320DB6}"/>
    <cellStyle name="_Column4_120329_EHB_KoPr_Basisjahr_ENTWURF" xfId="91" xr:uid="{297F6A07-B22B-4CE2-A7BF-4BDDDD6803F8}"/>
    <cellStyle name="_Column4_A. Allgemeine Informationen" xfId="92" xr:uid="{5F80D73A-D7DD-4935-9B50-2A2543062E76}"/>
    <cellStyle name="_Column4_Ausfüllhilfe" xfId="93" xr:uid="{9AADB952-D8C2-45B6-B8E9-E820E5A00B5E}"/>
    <cellStyle name="_Column4_kalk. EK-Verzinsung" xfId="94" xr:uid="{43028FCB-3B79-43D8-803F-98103B2223BC}"/>
    <cellStyle name="_Column4_Mehrjahresvergleich" xfId="95" xr:uid="{74B6F776-0FF7-4A85-AF8E-55EB55A4A2E9}"/>
    <cellStyle name="_Column4_SAV-Vergleich" xfId="96" xr:uid="{D4449B66-3259-4835-9EF5-A0EF113D21C0}"/>
    <cellStyle name="_Column5" xfId="97" xr:uid="{A0C533C8-E63D-4418-A100-BA4A0B7EA13D}"/>
    <cellStyle name="_Column6" xfId="98" xr:uid="{9CF1265F-0AC0-4B83-8EE1-B85C6CBA85DC}"/>
    <cellStyle name="_Column7" xfId="99" xr:uid="{7055D6F8-5175-4547-A35A-FD41B78BFB46}"/>
    <cellStyle name="_Data" xfId="100" xr:uid="{97C28FD8-A5CD-401F-96BB-CBCF2C5D784A}"/>
    <cellStyle name="_Data_120319_BAB_KoPr2012_KEMA" xfId="101" xr:uid="{1D4185CC-8D3E-4055-A206-4601D01E83FC}"/>
    <cellStyle name="_Data_120319_BAB_KoPr2012_KEMA_120616_Prüfwerkzeug_2_EOG" xfId="102" xr:uid="{DA3AB206-F9E7-4C3A-83E9-AA495D2EAA03}"/>
    <cellStyle name="_Data_120319_BAB_KoPr2012_KEMA_Kopie von 121130_MessungMSBAbrechnung_Kürzungsverrechnung" xfId="103" xr:uid="{618A0E09-5C1B-4F41-A8FD-302658B8D27F}"/>
    <cellStyle name="_Data_120319_BAB_KoPr2012_KEMA_VNBErhebungsbogenKostenprfg2012_2xls" xfId="104" xr:uid="{9F6ED2F8-D468-496E-B378-F91FAD49EB3F}"/>
    <cellStyle name="_Header" xfId="105" xr:uid="{AF906C2E-A7F9-46D3-AE2F-969CBCE7B22D}"/>
    <cellStyle name="_Row1" xfId="106" xr:uid="{02D21018-3590-4AA8-AA7E-26A2F9EF5014}"/>
    <cellStyle name="_Row1_120319_BAB_KoPr2012_KEMA" xfId="107" xr:uid="{E5D496FE-2901-4518-AF4D-AA277B6DB5C5}"/>
    <cellStyle name="_Row1_120329_EHB_KoPr_Basisjahr_ENTWURF" xfId="108" xr:uid="{0022A0B4-1B76-4BE7-B1AC-5688DE6C1E11}"/>
    <cellStyle name="_Row1_A. Allgemeine Informationen" xfId="109" xr:uid="{5703524D-F683-4C6D-80E7-66D3CC632D56}"/>
    <cellStyle name="_Row1_Ausfüllhilfe" xfId="110" xr:uid="{6A67D3AA-773C-4AE6-B3AC-5DA467592B52}"/>
    <cellStyle name="_Row1_kalk. EK-Verzinsung" xfId="111" xr:uid="{967FC3DD-BF1A-4D1A-9D65-E5D8AE3FB22D}"/>
    <cellStyle name="_Row1_Mehrjahresvergleich" xfId="112" xr:uid="{5FD4C28E-5AB6-4294-8BA3-1A4BF079240D}"/>
    <cellStyle name="_Row1_SAV-Vergleich" xfId="113" xr:uid="{35D227FF-B0FB-4F4A-984B-7FE941CD5C49}"/>
    <cellStyle name="_Row2" xfId="114" xr:uid="{A30B1AE9-DF8F-47EB-9D88-0C6181B46E78}"/>
    <cellStyle name="_Row3" xfId="115" xr:uid="{FD2FD773-A9C9-477E-BB88-EEED29F9004D}"/>
    <cellStyle name="_Row4" xfId="116" xr:uid="{8E2C8CA2-6BAE-4B5D-9F4F-CF39EDE322DB}"/>
    <cellStyle name="_Row5" xfId="117" xr:uid="{96D9531C-BE15-4655-9685-15EC96304118}"/>
    <cellStyle name="_Row6" xfId="118" xr:uid="{02D12566-FA93-4027-8B4E-C8C23B651099}"/>
    <cellStyle name="_Row7" xfId="119" xr:uid="{A43867D2-1E28-4CF0-8365-2726E03FBF2C}"/>
    <cellStyle name="=C:\WINNT35\SYSTEM32\COMMAND.COM" xfId="49" xr:uid="{00000000-0005-0000-0000-000000000000}"/>
    <cellStyle name="20% - Akzent1" xfId="26" xr:uid="{00000000-0005-0000-0000-000001000000}"/>
    <cellStyle name="20% - Akzent2" xfId="27" xr:uid="{00000000-0005-0000-0000-000002000000}"/>
    <cellStyle name="20% - Akzent3" xfId="28" xr:uid="{00000000-0005-0000-0000-000003000000}"/>
    <cellStyle name="20% - Akzent4" xfId="29" xr:uid="{00000000-0005-0000-0000-000004000000}"/>
    <cellStyle name="20% - Akzent5" xfId="30" xr:uid="{00000000-0005-0000-0000-000005000000}"/>
    <cellStyle name="20% - Akzent6" xfId="31" xr:uid="{00000000-0005-0000-0000-000006000000}"/>
    <cellStyle name="4" xfId="32" xr:uid="{00000000-0005-0000-0000-000007000000}"/>
    <cellStyle name="40% - Akzent1" xfId="33" xr:uid="{00000000-0005-0000-0000-000008000000}"/>
    <cellStyle name="40% - Akzent2" xfId="34" xr:uid="{00000000-0005-0000-0000-000009000000}"/>
    <cellStyle name="40% - Akzent3" xfId="35" xr:uid="{00000000-0005-0000-0000-00000A000000}"/>
    <cellStyle name="40% - Akzent4" xfId="36" xr:uid="{00000000-0005-0000-0000-00000B000000}"/>
    <cellStyle name="40% - Akzent5" xfId="37" xr:uid="{00000000-0005-0000-0000-00000C000000}"/>
    <cellStyle name="40% - Akzent6" xfId="38" xr:uid="{00000000-0005-0000-0000-00000D000000}"/>
    <cellStyle name="5" xfId="39" xr:uid="{00000000-0005-0000-0000-00000E000000}"/>
    <cellStyle name="6" xfId="40" xr:uid="{00000000-0005-0000-0000-00000F000000}"/>
    <cellStyle name="60% - Akzent1" xfId="41" xr:uid="{00000000-0005-0000-0000-000010000000}"/>
    <cellStyle name="60% - Akzent2" xfId="42" xr:uid="{00000000-0005-0000-0000-000011000000}"/>
    <cellStyle name="60% - Akzent3" xfId="43" xr:uid="{00000000-0005-0000-0000-000012000000}"/>
    <cellStyle name="60% - Akzent4" xfId="44" xr:uid="{00000000-0005-0000-0000-000013000000}"/>
    <cellStyle name="60% - Akzent5" xfId="45" xr:uid="{00000000-0005-0000-0000-000014000000}"/>
    <cellStyle name="60% - Akzent6" xfId="46" xr:uid="{00000000-0005-0000-0000-000015000000}"/>
    <cellStyle name="9" xfId="47" xr:uid="{00000000-0005-0000-0000-000016000000}"/>
    <cellStyle name="Akzent1 2" xfId="120" xr:uid="{7021E628-A617-499C-946F-66401E6BEA84}"/>
    <cellStyle name="Akzent2 2" xfId="121" xr:uid="{5319A47E-423E-4E71-BDD1-CBFA6DC2EFDA}"/>
    <cellStyle name="Akzent3 2" xfId="122" xr:uid="{7F4225E7-4869-4B4A-B37B-466E2B6074EB}"/>
    <cellStyle name="Akzent4 2" xfId="123" xr:uid="{4BBF0F56-B285-4248-91B8-E37F082B61E6}"/>
    <cellStyle name="Akzent5 2" xfId="124" xr:uid="{5E872965-284A-45DA-8A84-476E92AC833E}"/>
    <cellStyle name="Akzent6 2" xfId="125" xr:uid="{05D40F3D-629A-41FB-9090-7C61B36D924A}"/>
    <cellStyle name="Ausgabe 2" xfId="126" xr:uid="{0B5736CE-CEC1-4C35-95C8-4AE5ECA6BDA1}"/>
    <cellStyle name="Berechnung 2" xfId="127" xr:uid="{8E125269-BC85-4043-94AB-5A2B3F5FACAF}"/>
    <cellStyle name="Datum" xfId="50" xr:uid="{00000000-0005-0000-0000-000017000000}"/>
    <cellStyle name="Datum [0]" xfId="51" xr:uid="{00000000-0005-0000-0000-000018000000}"/>
    <cellStyle name="Datum [0] 2" xfId="76" xr:uid="{52CEBD12-D8DF-4FBA-A5DD-7938B20C1B59}"/>
    <cellStyle name="Datum_ROHELB" xfId="52" xr:uid="{00000000-0005-0000-0000-000019000000}"/>
    <cellStyle name="Eingabe 2" xfId="128" xr:uid="{EEC7E9B5-3F7C-49BA-B6C3-4D307C18C650}"/>
    <cellStyle name="Ergebnis 2" xfId="129" xr:uid="{99323AA0-7E02-490D-9884-6B9836ECB812}"/>
    <cellStyle name="Erklärender Text 2" xfId="130" xr:uid="{27C9C3D5-19C5-4A6E-8AC9-E0566E0D6544}"/>
    <cellStyle name="Euro" xfId="48" xr:uid="{00000000-0005-0000-0000-00001A000000}"/>
    <cellStyle name="Euro 2" xfId="53" xr:uid="{00000000-0005-0000-0000-00001B000000}"/>
    <cellStyle name="Euro 3" xfId="77" xr:uid="{745127CA-1FF5-4DFA-8D97-0A425E8E3F24}"/>
    <cellStyle name="Fest" xfId="54" xr:uid="{00000000-0005-0000-0000-00001C000000}"/>
    <cellStyle name="Fest - Formatvorlage2" xfId="55" xr:uid="{00000000-0005-0000-0000-00001D000000}"/>
    <cellStyle name="Fest_ROHELB" xfId="56" xr:uid="{00000000-0005-0000-0000-00001E000000}"/>
    <cellStyle name="Gesamt" xfId="57" xr:uid="{00000000-0005-0000-0000-00001F000000}"/>
    <cellStyle name="Gut 2" xfId="131" xr:uid="{C2AC0CFF-1E40-4B6F-8076-132855E98EB8}"/>
    <cellStyle name="Komma" xfId="17" builtinId="3"/>
    <cellStyle name="Komma 2" xfId="2" xr:uid="{00000000-0005-0000-0000-000021000000}"/>
    <cellStyle name="Komma 3" xfId="58" xr:uid="{00000000-0005-0000-0000-000022000000}"/>
    <cellStyle name="Komma0" xfId="59" xr:uid="{00000000-0005-0000-0000-000023000000}"/>
    <cellStyle name="Komma0 - Formatvorlage1" xfId="60" xr:uid="{00000000-0005-0000-0000-000024000000}"/>
    <cellStyle name="Komma0 - Formatvorlage3" xfId="61" xr:uid="{00000000-0005-0000-0000-000025000000}"/>
    <cellStyle name="Komma1 - Formatvorlage1" xfId="62" xr:uid="{00000000-0005-0000-0000-000026000000}"/>
    <cellStyle name="Kopfzeile1" xfId="63" xr:uid="{00000000-0005-0000-0000-000027000000}"/>
    <cellStyle name="Kopfzeile2" xfId="64" xr:uid="{00000000-0005-0000-0000-000028000000}"/>
    <cellStyle name="Link" xfId="73" builtinId="8"/>
    <cellStyle name="Neutral 2" xfId="132" xr:uid="{082BC4C0-214A-46A0-B155-3CF73B587730}"/>
    <cellStyle name="Normal 2" xfId="3" xr:uid="{00000000-0005-0000-0000-000029000000}"/>
    <cellStyle name="Normal 3" xfId="4" xr:uid="{00000000-0005-0000-0000-00002A000000}"/>
    <cellStyle name="Normal 4" xfId="5" xr:uid="{00000000-0005-0000-0000-00002B000000}"/>
    <cellStyle name="Normal_erfassungsmatrix 04" xfId="133" xr:uid="{B76ED281-F150-41C1-B0BB-B5EB9FEADBF9}"/>
    <cellStyle name="Notiz 2" xfId="134" xr:uid="{035FF3B8-9C1C-4367-AA8A-015F177B642E}"/>
    <cellStyle name="Prozent 2" xfId="20" xr:uid="{00000000-0005-0000-0000-00002C000000}"/>
    <cellStyle name="Prozent 3" xfId="25" xr:uid="{00000000-0005-0000-0000-00002D000000}"/>
    <cellStyle name="Prozent 3 2" xfId="135" xr:uid="{E059B2B2-2B6F-47FE-832F-6E88A11481E5}"/>
    <cellStyle name="Schlecht 2" xfId="136" xr:uid="{A82ABBCA-809E-45F8-B952-B190CAEAC421}"/>
    <cellStyle name="Smart Bold" xfId="6" xr:uid="{00000000-0005-0000-0000-00002E000000}"/>
    <cellStyle name="Smart Forecast" xfId="7" xr:uid="{00000000-0005-0000-0000-00002F000000}"/>
    <cellStyle name="Smart General" xfId="8" xr:uid="{00000000-0005-0000-0000-000030000000}"/>
    <cellStyle name="Smart Highlight" xfId="9" xr:uid="{00000000-0005-0000-0000-000031000000}"/>
    <cellStyle name="Smart Percent" xfId="10" xr:uid="{00000000-0005-0000-0000-000032000000}"/>
    <cellStyle name="Smart Source" xfId="11" xr:uid="{00000000-0005-0000-0000-000033000000}"/>
    <cellStyle name="Smart Subtitle 1" xfId="12" xr:uid="{00000000-0005-0000-0000-000034000000}"/>
    <cellStyle name="Smart Subtitle 2" xfId="13" xr:uid="{00000000-0005-0000-0000-000035000000}"/>
    <cellStyle name="Smart Subtotal" xfId="14" xr:uid="{00000000-0005-0000-0000-000036000000}"/>
    <cellStyle name="Smart Title" xfId="15" xr:uid="{00000000-0005-0000-0000-000037000000}"/>
    <cellStyle name="Smart Total" xfId="16" xr:uid="{00000000-0005-0000-0000-000038000000}"/>
    <cellStyle name="Standard" xfId="0" builtinId="0"/>
    <cellStyle name="Standard 10" xfId="78" xr:uid="{F2A38C70-57C1-4570-827D-29ACE0C7D289}"/>
    <cellStyle name="Standard 18 5" xfId="74" xr:uid="{5FFB7A3D-A444-4969-8291-891864CF2089}"/>
    <cellStyle name="Standard 2" xfId="1" xr:uid="{00000000-0005-0000-0000-00003A000000}"/>
    <cellStyle name="Standard 2 2" xfId="65" xr:uid="{00000000-0005-0000-0000-00003B000000}"/>
    <cellStyle name="Standard 2_EHB_KoPr_I" xfId="137" xr:uid="{DA816DAE-0621-4D50-AE04-6A379C1B49D1}"/>
    <cellStyle name="Standard 3" xfId="18" xr:uid="{00000000-0005-0000-0000-00003C000000}"/>
    <cellStyle name="Standard 4" xfId="19" xr:uid="{00000000-0005-0000-0000-00003D000000}"/>
    <cellStyle name="Standard 4 2" xfId="138" xr:uid="{355E7826-B1CF-499D-A9DE-0AE786824382}"/>
    <cellStyle name="Standard 5" xfId="21" xr:uid="{00000000-0005-0000-0000-00003E000000}"/>
    <cellStyle name="Standard 5 2" xfId="139" xr:uid="{962D36EB-5D4A-4545-8B87-E62CD8F29621}"/>
    <cellStyle name="Standard 6" xfId="22" xr:uid="{00000000-0005-0000-0000-00003F000000}"/>
    <cellStyle name="Standard 6 2" xfId="140" xr:uid="{19A13DD7-3120-4831-A2C5-4A295AC913DC}"/>
    <cellStyle name="Standard 7" xfId="23" xr:uid="{00000000-0005-0000-0000-000040000000}"/>
    <cellStyle name="Standard 7 2" xfId="141" xr:uid="{1AB1DF97-7170-405B-B7E7-E8888C5EFE3E}"/>
    <cellStyle name="Standard 8" xfId="24" xr:uid="{00000000-0005-0000-0000-000041000000}"/>
    <cellStyle name="Standard 8 2" xfId="142" xr:uid="{A24FBC43-3321-43C3-B085-D34FEF5B1A0C}"/>
    <cellStyle name="Standard 9" xfId="75" xr:uid="{E870FFC3-DC1B-4B73-A3DA-3DEBE6A1DE69}"/>
    <cellStyle name="Standard 9 2" xfId="143" xr:uid="{A729D008-5945-4ED5-91CB-9B082ABE1355}"/>
    <cellStyle name="Summe" xfId="66" xr:uid="{00000000-0005-0000-0000-000042000000}"/>
    <cellStyle name="Überschrift 1 2" xfId="144" xr:uid="{BA769A53-5963-4280-9192-A675523C142E}"/>
    <cellStyle name="Überschrift 2 2" xfId="145" xr:uid="{CC9679C9-5EFF-44F0-9BD7-4A4198D4F48B}"/>
    <cellStyle name="Überschrift 3 2" xfId="146" xr:uid="{355F80E8-9983-497D-840D-4500EBB1C3B2}"/>
    <cellStyle name="Überschrift 4 2" xfId="147" xr:uid="{391439A1-A6B2-430E-9689-935BC184E20E}"/>
    <cellStyle name="Überschrift 5" xfId="148" xr:uid="{83604DB2-4447-42EB-A39B-65A8E5E1F628}"/>
    <cellStyle name="Undefiniert" xfId="67" xr:uid="{00000000-0005-0000-0000-000043000000}"/>
    <cellStyle name="Verknüpfte Zelle 2" xfId="149" xr:uid="{A4374C82-4091-4D8E-BBE9-5B3ECC6D214A}"/>
    <cellStyle name="Whrung" xfId="68" xr:uid="{00000000-0005-0000-0000-000044000000}"/>
    <cellStyle name="Whrung" xfId="69" xr:uid="{00000000-0005-0000-0000-000045000000}"/>
    <cellStyle name="Whrung0" xfId="70" xr:uid="{00000000-0005-0000-0000-000046000000}"/>
    <cellStyle name="Währung 2" xfId="150" xr:uid="{67ED2B76-E1BC-4CA5-A977-92E285400F6A}"/>
    <cellStyle name="Währung 3" xfId="151" xr:uid="{278521D4-B8B5-4144-A810-BC69D35EA8C0}"/>
    <cellStyle name="Währung 4" xfId="152" xr:uid="{28968F1D-D00C-47C5-AC29-8DA9B124E8E7}"/>
    <cellStyle name="Warnender Text 2" xfId="153" xr:uid="{D1594336-BB14-485E-946D-433D5B59515C}"/>
    <cellStyle name="Zeile 1" xfId="71" xr:uid="{00000000-0005-0000-0000-000047000000}"/>
    <cellStyle name="Zeile 2" xfId="72" xr:uid="{00000000-0005-0000-0000-000048000000}"/>
    <cellStyle name="Zelle überprüfen 2" xfId="154" xr:uid="{3F766C91-B3FD-48BF-9149-271DE7AD866E}"/>
  </cellStyles>
  <dxfs count="18">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border>
        <left style="thin">
          <color rgb="FF264F87"/>
        </left>
        <right style="thin">
          <color rgb="FF264F87"/>
        </right>
        <bottom style="thin">
          <color rgb="FF264F87"/>
        </bottom>
        <vertical style="thin">
          <color rgb="FF264F87"/>
        </vertical>
      </border>
    </dxf>
    <dxf>
      <border>
        <left style="thin">
          <color rgb="FF264F87"/>
        </left>
        <right style="thin">
          <color rgb="FF264F87"/>
        </right>
        <top style="thin">
          <color rgb="FF264F87"/>
        </top>
        <bottom style="thin">
          <color rgb="FF264F87"/>
        </bottom>
        <vertical style="thin">
          <color rgb="FF264F87"/>
        </vertical>
        <horizontal style="thin">
          <color rgb="FF264F87"/>
        </horizont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n">
          <color rgb="FF264F87"/>
        </left>
        <right style="thin">
          <color rgb="FF264F87"/>
        </right>
        <vertical style="thin">
          <color rgb="FF264F87"/>
        </vertical>
      </border>
    </dxf>
  </dxfs>
  <tableStyles count="4" defaultTableStyle="TableStyleMedium2" defaultPivotStyle="PivotStyleLight16">
    <tableStyle name="Tabellenformat 1" pivot="0" count="1" xr9:uid="{D0E48D69-7D21-44F6-8F7C-FEDE73074958}">
      <tableStyleElement type="firstColumnStripe" dxfId="17"/>
    </tableStyle>
    <tableStyle name="Tabellenformat 2" pivot="0" count="6" xr9:uid="{E8FD036D-9F18-4F9E-8487-0C4343F0E722}">
      <tableStyleElement type="firstColumn" dxfId="16"/>
      <tableStyleElement type="lastColumn" dxfId="15"/>
      <tableStyleElement type="firstRowStripe" dxfId="14"/>
      <tableStyleElement type="secondRowStripe" dxfId="13"/>
      <tableStyleElement type="firstColumnStripe" dxfId="12"/>
      <tableStyleElement type="secondColumnStripe" dxfId="11"/>
    </tableStyle>
    <tableStyle name="Tabellenformat 3" pivot="0" count="1" xr9:uid="{0CF0F78C-AFCF-49D3-BDCD-2CA44F737173}">
      <tableStyleElement type="wholeTable" dxfId="10"/>
    </tableStyle>
    <tableStyle name="Tabellenformat 4" pivot="0" count="1" xr9:uid="{323E832B-F616-48F9-BBB6-9BB6B8155AFC}">
      <tableStyleElement type="wholeTable" dxfId="9"/>
    </tableStyle>
  </tableStyles>
  <colors>
    <mruColors>
      <color rgb="FF264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BNetzA</a:t>
            </a:r>
            <a:r>
              <a:rPr lang="de-DE" sz="1200">
                <a:latin typeface="Arial" panose="020B0604020202020204" pitchFamily="34" charset="0"/>
                <a:cs typeface="Arial" panose="020B0604020202020204" pitchFamily="34" charset="0"/>
              </a:rPr>
              <a:t> vs.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Strom 2019'!$B$97</c:f>
              <c:strCache>
                <c:ptCount val="1"/>
                <c:pt idx="0">
                  <c:v>Strom - Grundstücksanlagen und Gebäude </c:v>
                </c:pt>
              </c:strCache>
            </c:strRef>
          </c:tx>
          <c:spPr>
            <a:ln w="22225" cap="rnd" cmpd="sng" algn="ctr">
              <a:solidFill>
                <a:schemeClr val="accent1"/>
              </a:solidFill>
              <a:prstDash val="sysDot"/>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2019'!$D$97:$BZ$97</c:f>
              <c:numCache>
                <c:formatCode>0.0000</c:formatCode>
                <c:ptCount val="75"/>
                <c:pt idx="0">
                  <c:v>17.179099999999998</c:v>
                </c:pt>
                <c:pt idx="1">
                  <c:v>17.179099999999998</c:v>
                </c:pt>
                <c:pt idx="2">
                  <c:v>16.211300000000001</c:v>
                </c:pt>
                <c:pt idx="3">
                  <c:v>13.8675</c:v>
                </c:pt>
                <c:pt idx="4">
                  <c:v>12.648400000000001</c:v>
                </c:pt>
                <c:pt idx="5">
                  <c:v>11.174799999999999</c:v>
                </c:pt>
                <c:pt idx="6">
                  <c:v>11.626300000000001</c:v>
                </c:pt>
                <c:pt idx="7">
                  <c:v>10.096500000000001</c:v>
                </c:pt>
                <c:pt idx="8">
                  <c:v>9.4344000000000001</c:v>
                </c:pt>
                <c:pt idx="9">
                  <c:v>9.7542000000000009</c:v>
                </c:pt>
                <c:pt idx="10">
                  <c:v>9.7542000000000009</c:v>
                </c:pt>
                <c:pt idx="11">
                  <c:v>9.1349</c:v>
                </c:pt>
                <c:pt idx="12">
                  <c:v>9.1349</c:v>
                </c:pt>
                <c:pt idx="13">
                  <c:v>8.5896000000000008</c:v>
                </c:pt>
                <c:pt idx="14">
                  <c:v>8.3406000000000002</c:v>
                </c:pt>
                <c:pt idx="15">
                  <c:v>8.0489999999999995</c:v>
                </c:pt>
                <c:pt idx="16">
                  <c:v>7.4740000000000002</c:v>
                </c:pt>
                <c:pt idx="17">
                  <c:v>7.0613000000000001</c:v>
                </c:pt>
                <c:pt idx="18">
                  <c:v>6.5770999999999997</c:v>
                </c:pt>
                <c:pt idx="19">
                  <c:v>6.2896000000000001</c:v>
                </c:pt>
                <c:pt idx="20">
                  <c:v>6.0579000000000001</c:v>
                </c:pt>
                <c:pt idx="21">
                  <c:v>5.8426</c:v>
                </c:pt>
                <c:pt idx="22">
                  <c:v>5.67</c:v>
                </c:pt>
                <c:pt idx="23">
                  <c:v>5.9637000000000002</c:v>
                </c:pt>
                <c:pt idx="24">
                  <c:v>5.67</c:v>
                </c:pt>
                <c:pt idx="25">
                  <c:v>5.2797999999999998</c:v>
                </c:pt>
                <c:pt idx="26">
                  <c:v>4.4611999999999998</c:v>
                </c:pt>
                <c:pt idx="27">
                  <c:v>4.0244999999999997</c:v>
                </c:pt>
                <c:pt idx="28">
                  <c:v>3.8367</c:v>
                </c:pt>
                <c:pt idx="29">
                  <c:v>3.6082000000000001</c:v>
                </c:pt>
                <c:pt idx="30">
                  <c:v>3.4053</c:v>
                </c:pt>
                <c:pt idx="31">
                  <c:v>3.3170000000000002</c:v>
                </c:pt>
                <c:pt idx="32">
                  <c:v>3.1972</c:v>
                </c:pt>
                <c:pt idx="33">
                  <c:v>3.0693000000000001</c:v>
                </c:pt>
                <c:pt idx="34">
                  <c:v>2.9361999999999999</c:v>
                </c:pt>
                <c:pt idx="35">
                  <c:v>2.734</c:v>
                </c:pt>
                <c:pt idx="36">
                  <c:v>2.4805999999999999</c:v>
                </c:pt>
                <c:pt idx="37">
                  <c:v>2.3393999999999999</c:v>
                </c:pt>
                <c:pt idx="38">
                  <c:v>2.2480000000000002</c:v>
                </c:pt>
                <c:pt idx="39">
                  <c:v>2.2092000000000001</c:v>
                </c:pt>
                <c:pt idx="40">
                  <c:v>2.1635</c:v>
                </c:pt>
                <c:pt idx="41">
                  <c:v>2.1514000000000002</c:v>
                </c:pt>
                <c:pt idx="42">
                  <c:v>2.1080999999999999</c:v>
                </c:pt>
                <c:pt idx="43">
                  <c:v>2.0627</c:v>
                </c:pt>
                <c:pt idx="44">
                  <c:v>2.0158</c:v>
                </c:pt>
                <c:pt idx="45">
                  <c:v>1.9475</c:v>
                </c:pt>
                <c:pt idx="46">
                  <c:v>1.8357000000000001</c:v>
                </c:pt>
                <c:pt idx="47">
                  <c:v>1.7307999999999999</c:v>
                </c:pt>
                <c:pt idx="48">
                  <c:v>1.6279999999999999</c:v>
                </c:pt>
                <c:pt idx="49">
                  <c:v>1.5746</c:v>
                </c:pt>
                <c:pt idx="50">
                  <c:v>1.5428999999999999</c:v>
                </c:pt>
                <c:pt idx="51">
                  <c:v>1.5085</c:v>
                </c:pt>
                <c:pt idx="52">
                  <c:v>1.5045999999999999</c:v>
                </c:pt>
                <c:pt idx="53">
                  <c:v>1.5125</c:v>
                </c:pt>
                <c:pt idx="54">
                  <c:v>1.5205</c:v>
                </c:pt>
                <c:pt idx="55">
                  <c:v>1.5286</c:v>
                </c:pt>
                <c:pt idx="56">
                  <c:v>1.5185</c:v>
                </c:pt>
                <c:pt idx="57">
                  <c:v>1.5125</c:v>
                </c:pt>
                <c:pt idx="58">
                  <c:v>1.5085</c:v>
                </c:pt>
                <c:pt idx="59">
                  <c:v>1.5045999999999999</c:v>
                </c:pt>
                <c:pt idx="60">
                  <c:v>1.4832000000000001</c:v>
                </c:pt>
                <c:pt idx="61">
                  <c:v>1.4533</c:v>
                </c:pt>
                <c:pt idx="62">
                  <c:v>1.4192</c:v>
                </c:pt>
                <c:pt idx="63">
                  <c:v>1.3605</c:v>
                </c:pt>
                <c:pt idx="64">
                  <c:v>1.3109</c:v>
                </c:pt>
                <c:pt idx="65">
                  <c:v>1.2976000000000001</c:v>
                </c:pt>
                <c:pt idx="66">
                  <c:v>1.2831999999999999</c:v>
                </c:pt>
                <c:pt idx="67">
                  <c:v>1.2443</c:v>
                </c:pt>
                <c:pt idx="68">
                  <c:v>1.2141</c:v>
                </c:pt>
                <c:pt idx="69">
                  <c:v>1.1915</c:v>
                </c:pt>
                <c:pt idx="70">
                  <c:v>1.1697</c:v>
                </c:pt>
                <c:pt idx="71">
                  <c:v>1.151</c:v>
                </c:pt>
                <c:pt idx="72">
                  <c:v>1.1273</c:v>
                </c:pt>
                <c:pt idx="73">
                  <c:v>1.091</c:v>
                </c:pt>
                <c:pt idx="74">
                  <c:v>1.0445</c:v>
                </c:pt>
              </c:numCache>
            </c:numRef>
          </c:val>
          <c:smooth val="0"/>
          <c:extLst>
            <c:ext xmlns:c16="http://schemas.microsoft.com/office/drawing/2014/chart" uri="{C3380CC4-5D6E-409C-BE32-E72D297353CC}">
              <c16:uniqueId val="{00000000-7A0A-456A-B9E7-CEC3B0B8FF2E}"/>
            </c:ext>
          </c:extLst>
        </c:ser>
        <c:ser>
          <c:idx val="1"/>
          <c:order val="1"/>
          <c:tx>
            <c:strRef>
              <c:f>'Vergleich Strom 2019'!$B$98</c:f>
              <c:strCache>
                <c:ptCount val="1"/>
                <c:pt idx="0">
                  <c:v>Strom - Kabel </c:v>
                </c:pt>
              </c:strCache>
            </c:strRef>
          </c:tx>
          <c:spPr>
            <a:ln w="22225" cap="rnd" cmpd="sng" algn="ctr">
              <a:solidFill>
                <a:schemeClr val="accent2"/>
              </a:solidFill>
              <a:prstDash val="sysDot"/>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2019'!$D$98:$BZ$98</c:f>
              <c:numCache>
                <c:formatCode>0.0000</c:formatCode>
                <c:ptCount val="75"/>
                <c:pt idx="14">
                  <c:v>2.5512999999999999</c:v>
                </c:pt>
                <c:pt idx="15">
                  <c:v>2.4615</c:v>
                </c:pt>
                <c:pt idx="16">
                  <c:v>2.383</c:v>
                </c:pt>
                <c:pt idx="17">
                  <c:v>2.4034</c:v>
                </c:pt>
                <c:pt idx="18">
                  <c:v>2.3479999999999999</c:v>
                </c:pt>
                <c:pt idx="19">
                  <c:v>2.3237000000000001</c:v>
                </c:pt>
                <c:pt idx="20">
                  <c:v>2.1374</c:v>
                </c:pt>
                <c:pt idx="21">
                  <c:v>2.0179999999999998</c:v>
                </c:pt>
                <c:pt idx="22">
                  <c:v>1.8918999999999999</c:v>
                </c:pt>
                <c:pt idx="23">
                  <c:v>2.0741000000000001</c:v>
                </c:pt>
                <c:pt idx="24">
                  <c:v>2.0701999999999998</c:v>
                </c:pt>
                <c:pt idx="25">
                  <c:v>1.9787999999999999</c:v>
                </c:pt>
                <c:pt idx="26">
                  <c:v>1.8391</c:v>
                </c:pt>
                <c:pt idx="27">
                  <c:v>1.8887</c:v>
                </c:pt>
                <c:pt idx="28">
                  <c:v>1.8759999999999999</c:v>
                </c:pt>
                <c:pt idx="29">
                  <c:v>1.7834000000000001</c:v>
                </c:pt>
                <c:pt idx="30">
                  <c:v>1.6792</c:v>
                </c:pt>
                <c:pt idx="31">
                  <c:v>1.7638</c:v>
                </c:pt>
                <c:pt idx="32">
                  <c:v>1.7231000000000001</c:v>
                </c:pt>
                <c:pt idx="33">
                  <c:v>1.7047000000000001</c:v>
                </c:pt>
                <c:pt idx="34">
                  <c:v>1.6667000000000001</c:v>
                </c:pt>
                <c:pt idx="35">
                  <c:v>1.5321</c:v>
                </c:pt>
                <c:pt idx="36">
                  <c:v>1.4017999999999999</c:v>
                </c:pt>
                <c:pt idx="37">
                  <c:v>1.3543000000000001</c:v>
                </c:pt>
                <c:pt idx="38">
                  <c:v>1.3543000000000001</c:v>
                </c:pt>
                <c:pt idx="39">
                  <c:v>1.3208</c:v>
                </c:pt>
                <c:pt idx="40">
                  <c:v>1.2932999999999999</c:v>
                </c:pt>
                <c:pt idx="41">
                  <c:v>1.2756000000000001</c:v>
                </c:pt>
                <c:pt idx="42">
                  <c:v>1.2903</c:v>
                </c:pt>
                <c:pt idx="43">
                  <c:v>1.2726999999999999</c:v>
                </c:pt>
                <c:pt idx="44">
                  <c:v>1.2226999999999999</c:v>
                </c:pt>
                <c:pt idx="45">
                  <c:v>1.1863999999999999</c:v>
                </c:pt>
                <c:pt idx="46">
                  <c:v>1.1852</c:v>
                </c:pt>
                <c:pt idx="47">
                  <c:v>1.1511</c:v>
                </c:pt>
                <c:pt idx="48">
                  <c:v>1.129</c:v>
                </c:pt>
                <c:pt idx="49">
                  <c:v>1.1394</c:v>
                </c:pt>
                <c:pt idx="50">
                  <c:v>1.1487000000000001</c:v>
                </c:pt>
                <c:pt idx="51">
                  <c:v>1.1617999999999999</c:v>
                </c:pt>
                <c:pt idx="52">
                  <c:v>1.2134</c:v>
                </c:pt>
                <c:pt idx="53">
                  <c:v>1.2669999999999999</c:v>
                </c:pt>
                <c:pt idx="54">
                  <c:v>1.2932999999999999</c:v>
                </c:pt>
                <c:pt idx="55">
                  <c:v>1.3038000000000001</c:v>
                </c:pt>
                <c:pt idx="56">
                  <c:v>1.2698</c:v>
                </c:pt>
                <c:pt idx="57">
                  <c:v>1.2742</c:v>
                </c:pt>
                <c:pt idx="58">
                  <c:v>1.2874000000000001</c:v>
                </c:pt>
                <c:pt idx="59">
                  <c:v>1.3008</c:v>
                </c:pt>
                <c:pt idx="60">
                  <c:v>1.3023</c:v>
                </c:pt>
                <c:pt idx="61">
                  <c:v>1.3115000000000001</c:v>
                </c:pt>
                <c:pt idx="62">
                  <c:v>1.2641</c:v>
                </c:pt>
                <c:pt idx="63">
                  <c:v>1.2294</c:v>
                </c:pt>
                <c:pt idx="64">
                  <c:v>1.2186999999999999</c:v>
                </c:pt>
                <c:pt idx="65">
                  <c:v>1.2376</c:v>
                </c:pt>
                <c:pt idx="66">
                  <c:v>1.2266999999999999</c:v>
                </c:pt>
                <c:pt idx="67">
                  <c:v>1.1691</c:v>
                </c:pt>
                <c:pt idx="68">
                  <c:v>1.1535</c:v>
                </c:pt>
                <c:pt idx="69">
                  <c:v>1.1557999999999999</c:v>
                </c:pt>
                <c:pt idx="70">
                  <c:v>1.1523000000000001</c:v>
                </c:pt>
                <c:pt idx="71">
                  <c:v>1.1200000000000001</c:v>
                </c:pt>
                <c:pt idx="72">
                  <c:v>1.1200000000000001</c:v>
                </c:pt>
                <c:pt idx="73">
                  <c:v>1.0894999999999999</c:v>
                </c:pt>
                <c:pt idx="74">
                  <c:v>1.0419</c:v>
                </c:pt>
              </c:numCache>
            </c:numRef>
          </c:val>
          <c:smooth val="0"/>
          <c:extLst>
            <c:ext xmlns:c16="http://schemas.microsoft.com/office/drawing/2014/chart" uri="{C3380CC4-5D6E-409C-BE32-E72D297353CC}">
              <c16:uniqueId val="{00000001-7A0A-456A-B9E7-CEC3B0B8FF2E}"/>
            </c:ext>
          </c:extLst>
        </c:ser>
        <c:ser>
          <c:idx val="2"/>
          <c:order val="2"/>
          <c:tx>
            <c:strRef>
              <c:f>'Vergleich Strom 2019'!$B$99</c:f>
              <c:strCache>
                <c:ptCount val="1"/>
                <c:pt idx="0">
                  <c:v>Strom - Freileitungen </c:v>
                </c:pt>
              </c:strCache>
            </c:strRef>
          </c:tx>
          <c:spPr>
            <a:ln w="22225" cap="rnd" cmpd="sng" algn="ctr">
              <a:solidFill>
                <a:schemeClr val="accent3"/>
              </a:solidFill>
              <a:prstDash val="sysDot"/>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2019'!$D$99:$BZ$99</c:f>
              <c:numCache>
                <c:formatCode>0.0000</c:formatCode>
                <c:ptCount val="75"/>
                <c:pt idx="14">
                  <c:v>2.9443999999999999</c:v>
                </c:pt>
                <c:pt idx="15">
                  <c:v>2.8759999999999999</c:v>
                </c:pt>
                <c:pt idx="16">
                  <c:v>2.7549999999999999</c:v>
                </c:pt>
                <c:pt idx="17">
                  <c:v>2.6884000000000001</c:v>
                </c:pt>
                <c:pt idx="18">
                  <c:v>2.6312000000000002</c:v>
                </c:pt>
                <c:pt idx="19">
                  <c:v>2.6562999999999999</c:v>
                </c:pt>
                <c:pt idx="20">
                  <c:v>2.5528</c:v>
                </c:pt>
                <c:pt idx="21">
                  <c:v>2.4569999999999999</c:v>
                </c:pt>
                <c:pt idx="22">
                  <c:v>2.3235999999999999</c:v>
                </c:pt>
                <c:pt idx="23">
                  <c:v>2.5586000000000002</c:v>
                </c:pt>
                <c:pt idx="24">
                  <c:v>2.5943999999999998</c:v>
                </c:pt>
                <c:pt idx="25">
                  <c:v>2.3986999999999998</c:v>
                </c:pt>
                <c:pt idx="26">
                  <c:v>2.1444999999999999</c:v>
                </c:pt>
                <c:pt idx="27">
                  <c:v>2.1612</c:v>
                </c:pt>
                <c:pt idx="28">
                  <c:v>2.1738</c:v>
                </c:pt>
                <c:pt idx="29">
                  <c:v>2.0842999999999998</c:v>
                </c:pt>
                <c:pt idx="30">
                  <c:v>1.9492</c:v>
                </c:pt>
                <c:pt idx="31">
                  <c:v>2.0310000000000001</c:v>
                </c:pt>
                <c:pt idx="32">
                  <c:v>1.9630000000000001</c:v>
                </c:pt>
                <c:pt idx="33">
                  <c:v>1.9357</c:v>
                </c:pt>
                <c:pt idx="34">
                  <c:v>1.9492</c:v>
                </c:pt>
                <c:pt idx="35">
                  <c:v>1.8098000000000001</c:v>
                </c:pt>
                <c:pt idx="36">
                  <c:v>1.6415999999999999</c:v>
                </c:pt>
                <c:pt idx="37">
                  <c:v>1.5609999999999999</c:v>
                </c:pt>
                <c:pt idx="38">
                  <c:v>1.5205</c:v>
                </c:pt>
                <c:pt idx="39">
                  <c:v>1.5226</c:v>
                </c:pt>
                <c:pt idx="40">
                  <c:v>1.5163</c:v>
                </c:pt>
                <c:pt idx="41">
                  <c:v>1.5061</c:v>
                </c:pt>
                <c:pt idx="42">
                  <c:v>1.484</c:v>
                </c:pt>
                <c:pt idx="43">
                  <c:v>1.4587000000000001</c:v>
                </c:pt>
                <c:pt idx="44">
                  <c:v>1.4288000000000001</c:v>
                </c:pt>
                <c:pt idx="45">
                  <c:v>1.3913</c:v>
                </c:pt>
                <c:pt idx="46">
                  <c:v>1.3524</c:v>
                </c:pt>
                <c:pt idx="47">
                  <c:v>1.3032999999999999</c:v>
                </c:pt>
                <c:pt idx="48">
                  <c:v>1.2647999999999999</c:v>
                </c:pt>
                <c:pt idx="49">
                  <c:v>1.2605</c:v>
                </c:pt>
                <c:pt idx="50">
                  <c:v>1.2619</c:v>
                </c:pt>
                <c:pt idx="51">
                  <c:v>1.2677</c:v>
                </c:pt>
                <c:pt idx="52">
                  <c:v>1.3018000000000001</c:v>
                </c:pt>
                <c:pt idx="53">
                  <c:v>1.325</c:v>
                </c:pt>
                <c:pt idx="54">
                  <c:v>1.3297000000000001</c:v>
                </c:pt>
                <c:pt idx="55">
                  <c:v>1.3282</c:v>
                </c:pt>
                <c:pt idx="56">
                  <c:v>1.2911999999999999</c:v>
                </c:pt>
                <c:pt idx="57">
                  <c:v>1.2882</c:v>
                </c:pt>
                <c:pt idx="58">
                  <c:v>1.3109999999999999</c:v>
                </c:pt>
                <c:pt idx="59">
                  <c:v>1.3329</c:v>
                </c:pt>
                <c:pt idx="60">
                  <c:v>1.3093999999999999</c:v>
                </c:pt>
                <c:pt idx="61">
                  <c:v>1.272</c:v>
                </c:pt>
                <c:pt idx="62">
                  <c:v>1.2407999999999999</c:v>
                </c:pt>
                <c:pt idx="63">
                  <c:v>1.1891</c:v>
                </c:pt>
                <c:pt idx="64">
                  <c:v>1.1534</c:v>
                </c:pt>
                <c:pt idx="65">
                  <c:v>1.1654</c:v>
                </c:pt>
                <c:pt idx="66">
                  <c:v>1.1878</c:v>
                </c:pt>
                <c:pt idx="67">
                  <c:v>1.1486000000000001</c:v>
                </c:pt>
                <c:pt idx="68">
                  <c:v>1.1438999999999999</c:v>
                </c:pt>
                <c:pt idx="69">
                  <c:v>1.1451</c:v>
                </c:pt>
                <c:pt idx="70">
                  <c:v>1.1369</c:v>
                </c:pt>
                <c:pt idx="71">
                  <c:v>1.113</c:v>
                </c:pt>
                <c:pt idx="72">
                  <c:v>1.113</c:v>
                </c:pt>
                <c:pt idx="73">
                  <c:v>1.0827</c:v>
                </c:pt>
                <c:pt idx="74">
                  <c:v>1.0373000000000001</c:v>
                </c:pt>
              </c:numCache>
            </c:numRef>
          </c:val>
          <c:smooth val="0"/>
          <c:extLst>
            <c:ext xmlns:c16="http://schemas.microsoft.com/office/drawing/2014/chart" uri="{C3380CC4-5D6E-409C-BE32-E72D297353CC}">
              <c16:uniqueId val="{00000002-7A0A-456A-B9E7-CEC3B0B8FF2E}"/>
            </c:ext>
          </c:extLst>
        </c:ser>
        <c:ser>
          <c:idx val="3"/>
          <c:order val="3"/>
          <c:tx>
            <c:strRef>
              <c:f>'Vergleich Strom 2019'!$B$100</c:f>
              <c:strCache>
                <c:ptCount val="1"/>
                <c:pt idx="0">
                  <c:v>Strom - Stationen </c:v>
                </c:pt>
              </c:strCache>
            </c:strRef>
          </c:tx>
          <c:spPr>
            <a:ln w="22225" cap="rnd" cmpd="sng" algn="ctr">
              <a:solidFill>
                <a:schemeClr val="accent4"/>
              </a:solidFill>
              <a:prstDash val="sysDot"/>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2019'!$D$100:$BZ$100</c:f>
              <c:numCache>
                <c:formatCode>0.0000</c:formatCode>
                <c:ptCount val="75"/>
                <c:pt idx="14">
                  <c:v>3.8083999999999998</c:v>
                </c:pt>
                <c:pt idx="15">
                  <c:v>3.7559999999999998</c:v>
                </c:pt>
                <c:pt idx="16">
                  <c:v>3.6433</c:v>
                </c:pt>
                <c:pt idx="17">
                  <c:v>3.5371999999999999</c:v>
                </c:pt>
                <c:pt idx="18">
                  <c:v>3.4588999999999999</c:v>
                </c:pt>
                <c:pt idx="19">
                  <c:v>3.3839000000000001</c:v>
                </c:pt>
                <c:pt idx="20">
                  <c:v>3.3323</c:v>
                </c:pt>
                <c:pt idx="21">
                  <c:v>3.3020999999999998</c:v>
                </c:pt>
                <c:pt idx="22">
                  <c:v>3.2725</c:v>
                </c:pt>
                <c:pt idx="23">
                  <c:v>3.3424999999999998</c:v>
                </c:pt>
                <c:pt idx="24">
                  <c:v>3.2921999999999998</c:v>
                </c:pt>
                <c:pt idx="25">
                  <c:v>3.2147000000000001</c:v>
                </c:pt>
                <c:pt idx="26">
                  <c:v>2.9540999999999999</c:v>
                </c:pt>
                <c:pt idx="27">
                  <c:v>2.8026</c:v>
                </c:pt>
                <c:pt idx="28">
                  <c:v>2.7122000000000002</c:v>
                </c:pt>
                <c:pt idx="29">
                  <c:v>2.5718000000000001</c:v>
                </c:pt>
                <c:pt idx="30">
                  <c:v>2.3108</c:v>
                </c:pt>
                <c:pt idx="31">
                  <c:v>2.2305999999999999</c:v>
                </c:pt>
                <c:pt idx="32">
                  <c:v>2.1600999999999999</c:v>
                </c:pt>
                <c:pt idx="33">
                  <c:v>2.0939000000000001</c:v>
                </c:pt>
                <c:pt idx="34">
                  <c:v>2.0430000000000001</c:v>
                </c:pt>
                <c:pt idx="35">
                  <c:v>1.9345000000000001</c:v>
                </c:pt>
                <c:pt idx="36">
                  <c:v>1.7888999999999999</c:v>
                </c:pt>
                <c:pt idx="37">
                  <c:v>1.6998</c:v>
                </c:pt>
                <c:pt idx="38">
                  <c:v>1.6411</c:v>
                </c:pt>
                <c:pt idx="39">
                  <c:v>1.6241000000000001</c:v>
                </c:pt>
                <c:pt idx="40">
                  <c:v>1.5887</c:v>
                </c:pt>
                <c:pt idx="41">
                  <c:v>1.5637000000000001</c:v>
                </c:pt>
                <c:pt idx="42">
                  <c:v>1.5613999999999999</c:v>
                </c:pt>
                <c:pt idx="43">
                  <c:v>1.5771999999999999</c:v>
                </c:pt>
                <c:pt idx="44">
                  <c:v>1.5526</c:v>
                </c:pt>
                <c:pt idx="45">
                  <c:v>1.5118</c:v>
                </c:pt>
                <c:pt idx="46">
                  <c:v>1.4632000000000001</c:v>
                </c:pt>
                <c:pt idx="47">
                  <c:v>1.4085000000000001</c:v>
                </c:pt>
                <c:pt idx="48">
                  <c:v>1.3663000000000001</c:v>
                </c:pt>
                <c:pt idx="49">
                  <c:v>1.3511</c:v>
                </c:pt>
                <c:pt idx="50">
                  <c:v>1.3428</c:v>
                </c:pt>
                <c:pt idx="51">
                  <c:v>1.3231999999999999</c:v>
                </c:pt>
                <c:pt idx="52">
                  <c:v>1.3461000000000001</c:v>
                </c:pt>
                <c:pt idx="53">
                  <c:v>1.3444</c:v>
                </c:pt>
                <c:pt idx="54">
                  <c:v>1.3527</c:v>
                </c:pt>
                <c:pt idx="55">
                  <c:v>1.3680000000000001</c:v>
                </c:pt>
                <c:pt idx="56">
                  <c:v>1.3511</c:v>
                </c:pt>
                <c:pt idx="57">
                  <c:v>1.3248</c:v>
                </c:pt>
                <c:pt idx="58">
                  <c:v>1.3312999999999999</c:v>
                </c:pt>
                <c:pt idx="59">
                  <c:v>1.32</c:v>
                </c:pt>
                <c:pt idx="60">
                  <c:v>1.3073999999999999</c:v>
                </c:pt>
                <c:pt idx="61">
                  <c:v>1.2754000000000001</c:v>
                </c:pt>
                <c:pt idx="62">
                  <c:v>1.2212000000000001</c:v>
                </c:pt>
                <c:pt idx="63">
                  <c:v>1.1998</c:v>
                </c:pt>
                <c:pt idx="64">
                  <c:v>1.1493</c:v>
                </c:pt>
                <c:pt idx="65">
                  <c:v>1.169</c:v>
                </c:pt>
                <c:pt idx="66">
                  <c:v>1.1603000000000001</c:v>
                </c:pt>
                <c:pt idx="67">
                  <c:v>1.1175999999999999</c:v>
                </c:pt>
                <c:pt idx="68">
                  <c:v>1.0985</c:v>
                </c:pt>
                <c:pt idx="69">
                  <c:v>1.0919000000000001</c:v>
                </c:pt>
                <c:pt idx="70">
                  <c:v>1.0908</c:v>
                </c:pt>
                <c:pt idx="71">
                  <c:v>1.093</c:v>
                </c:pt>
                <c:pt idx="72">
                  <c:v>1.0963000000000001</c:v>
                </c:pt>
                <c:pt idx="73">
                  <c:v>1.0652999999999999</c:v>
                </c:pt>
                <c:pt idx="74">
                  <c:v>1.0282</c:v>
                </c:pt>
              </c:numCache>
            </c:numRef>
          </c:val>
          <c:smooth val="0"/>
          <c:extLst>
            <c:ext xmlns:c16="http://schemas.microsoft.com/office/drawing/2014/chart" uri="{C3380CC4-5D6E-409C-BE32-E72D297353CC}">
              <c16:uniqueId val="{00000003-7A0A-456A-B9E7-CEC3B0B8FF2E}"/>
            </c:ext>
          </c:extLst>
        </c:ser>
        <c:ser>
          <c:idx val="4"/>
          <c:order val="4"/>
          <c:tx>
            <c:strRef>
              <c:f>'Vergleich Strom 2019'!$B$101</c:f>
              <c:strCache>
                <c:ptCount val="1"/>
                <c:pt idx="0">
                  <c:v>Strom - übrige Anlagengruppen </c:v>
                </c:pt>
              </c:strCache>
            </c:strRef>
          </c:tx>
          <c:spPr>
            <a:ln w="22225" cap="rnd" cmpd="sng" algn="ctr">
              <a:solidFill>
                <a:schemeClr val="accent5"/>
              </a:solidFill>
              <a:prstDash val="sysDot"/>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2019'!$D$101:$BZ$101</c:f>
              <c:numCache>
                <c:formatCode>0.0000</c:formatCode>
                <c:ptCount val="75"/>
                <c:pt idx="5">
                  <c:v>3.7797999999999998</c:v>
                </c:pt>
                <c:pt idx="6">
                  <c:v>3.8778000000000001</c:v>
                </c:pt>
                <c:pt idx="7">
                  <c:v>3.2719</c:v>
                </c:pt>
                <c:pt idx="8">
                  <c:v>3.2018</c:v>
                </c:pt>
                <c:pt idx="9">
                  <c:v>3.2820999999999998</c:v>
                </c:pt>
                <c:pt idx="10">
                  <c:v>3.3344</c:v>
                </c:pt>
                <c:pt idx="11">
                  <c:v>3.2719</c:v>
                </c:pt>
                <c:pt idx="12">
                  <c:v>3.2214999999999998</c:v>
                </c:pt>
                <c:pt idx="13">
                  <c:v>3.1631</c:v>
                </c:pt>
                <c:pt idx="14">
                  <c:v>3.1823999999999999</c:v>
                </c:pt>
                <c:pt idx="15">
                  <c:v>3.2018</c:v>
                </c:pt>
                <c:pt idx="16">
                  <c:v>3.1631</c:v>
                </c:pt>
                <c:pt idx="17">
                  <c:v>3.1254</c:v>
                </c:pt>
                <c:pt idx="18">
                  <c:v>3.1067999999999998</c:v>
                </c:pt>
                <c:pt idx="19">
                  <c:v>3.0794000000000001</c:v>
                </c:pt>
                <c:pt idx="20">
                  <c:v>3.0348000000000002</c:v>
                </c:pt>
                <c:pt idx="21">
                  <c:v>2.9660000000000002</c:v>
                </c:pt>
                <c:pt idx="22">
                  <c:v>2.9245999999999999</c:v>
                </c:pt>
                <c:pt idx="23">
                  <c:v>2.9575999999999998</c:v>
                </c:pt>
                <c:pt idx="24">
                  <c:v>2.9660000000000002</c:v>
                </c:pt>
                <c:pt idx="25">
                  <c:v>2.9163999999999999</c:v>
                </c:pt>
                <c:pt idx="26">
                  <c:v>2.7772000000000001</c:v>
                </c:pt>
                <c:pt idx="27">
                  <c:v>2.6709000000000001</c:v>
                </c:pt>
                <c:pt idx="28">
                  <c:v>2.5916000000000001</c:v>
                </c:pt>
                <c:pt idx="29">
                  <c:v>2.4348999999999998</c:v>
                </c:pt>
                <c:pt idx="30">
                  <c:v>2.1455000000000002</c:v>
                </c:pt>
                <c:pt idx="31">
                  <c:v>2.0529000000000002</c:v>
                </c:pt>
                <c:pt idx="32">
                  <c:v>1.9792000000000001</c:v>
                </c:pt>
                <c:pt idx="33">
                  <c:v>1.9211</c:v>
                </c:pt>
                <c:pt idx="34">
                  <c:v>1.9001999999999999</c:v>
                </c:pt>
                <c:pt idx="35">
                  <c:v>1.8335999999999999</c:v>
                </c:pt>
                <c:pt idx="36">
                  <c:v>1.7192000000000001</c:v>
                </c:pt>
                <c:pt idx="37">
                  <c:v>1.6108</c:v>
                </c:pt>
                <c:pt idx="38">
                  <c:v>1.5152000000000001</c:v>
                </c:pt>
                <c:pt idx="39">
                  <c:v>1.4893000000000001</c:v>
                </c:pt>
                <c:pt idx="40">
                  <c:v>1.4480999999999999</c:v>
                </c:pt>
                <c:pt idx="41">
                  <c:v>1.4168000000000001</c:v>
                </c:pt>
                <c:pt idx="42">
                  <c:v>1.4283999999999999</c:v>
                </c:pt>
                <c:pt idx="43">
                  <c:v>1.4622999999999999</c:v>
                </c:pt>
                <c:pt idx="44">
                  <c:v>1.4401999999999999</c:v>
                </c:pt>
                <c:pt idx="45">
                  <c:v>1.4035</c:v>
                </c:pt>
                <c:pt idx="46">
                  <c:v>1.3813</c:v>
                </c:pt>
                <c:pt idx="47">
                  <c:v>1.3527</c:v>
                </c:pt>
                <c:pt idx="48">
                  <c:v>1.3338000000000001</c:v>
                </c:pt>
                <c:pt idx="49">
                  <c:v>1.3321000000000001</c:v>
                </c:pt>
                <c:pt idx="50">
                  <c:v>1.3287</c:v>
                </c:pt>
                <c:pt idx="51">
                  <c:v>1.3055000000000001</c:v>
                </c:pt>
                <c:pt idx="52">
                  <c:v>1.327</c:v>
                </c:pt>
                <c:pt idx="53">
                  <c:v>1.3120000000000001</c:v>
                </c:pt>
                <c:pt idx="54">
                  <c:v>1.3120000000000001</c:v>
                </c:pt>
                <c:pt idx="55">
                  <c:v>1.3321000000000001</c:v>
                </c:pt>
                <c:pt idx="56">
                  <c:v>1.3070999999999999</c:v>
                </c:pt>
                <c:pt idx="57">
                  <c:v>1.266</c:v>
                </c:pt>
                <c:pt idx="58">
                  <c:v>1.2737000000000001</c:v>
                </c:pt>
                <c:pt idx="59">
                  <c:v>1.2554000000000001</c:v>
                </c:pt>
                <c:pt idx="60">
                  <c:v>1.2376</c:v>
                </c:pt>
                <c:pt idx="61">
                  <c:v>1.1924999999999999</c:v>
                </c:pt>
                <c:pt idx="62">
                  <c:v>1.1318999999999999</c:v>
                </c:pt>
                <c:pt idx="63">
                  <c:v>1.1186</c:v>
                </c:pt>
                <c:pt idx="64">
                  <c:v>1.0640000000000001</c:v>
                </c:pt>
                <c:pt idx="65">
                  <c:v>1.1009</c:v>
                </c:pt>
                <c:pt idx="66">
                  <c:v>1.0918000000000001</c:v>
                </c:pt>
                <c:pt idx="67">
                  <c:v>1.0418000000000001</c:v>
                </c:pt>
                <c:pt idx="68">
                  <c:v>1.0275000000000001</c:v>
                </c:pt>
                <c:pt idx="69">
                  <c:v>1.0265</c:v>
                </c:pt>
                <c:pt idx="70">
                  <c:v>1.0336000000000001</c:v>
                </c:pt>
                <c:pt idx="71">
                  <c:v>1.0469999999999999</c:v>
                </c:pt>
                <c:pt idx="72">
                  <c:v>1.0619000000000001</c:v>
                </c:pt>
                <c:pt idx="73">
                  <c:v>1.0356000000000001</c:v>
                </c:pt>
                <c:pt idx="74">
                  <c:v>1.0116000000000001</c:v>
                </c:pt>
              </c:numCache>
            </c:numRef>
          </c:val>
          <c:smooth val="0"/>
          <c:extLst>
            <c:ext xmlns:c16="http://schemas.microsoft.com/office/drawing/2014/chart" uri="{C3380CC4-5D6E-409C-BE32-E72D297353CC}">
              <c16:uniqueId val="{00000004-7A0A-456A-B9E7-CEC3B0B8FF2E}"/>
            </c:ext>
          </c:extLst>
        </c:ser>
        <c:ser>
          <c:idx val="5"/>
          <c:order val="5"/>
          <c:tx>
            <c:strRef>
              <c:f>'Vergleich Strom 2019'!$B$104</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2019'!$D$104:$BZ$104</c:f>
              <c:numCache>
                <c:formatCode>0.0000</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5-7A0A-456A-B9E7-CEC3B0B8FF2E}"/>
            </c:ext>
          </c:extLst>
        </c:ser>
        <c:ser>
          <c:idx val="6"/>
          <c:order val="6"/>
          <c:tx>
            <c:strRef>
              <c:f>'Vergleich Strom 2019'!$B$105</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2019'!$D$105:$BZ$105</c:f>
              <c:numCache>
                <c:formatCode>0.0000</c:formatCode>
                <c:ptCount val="75"/>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6-7A0A-456A-B9E7-CEC3B0B8FF2E}"/>
            </c:ext>
          </c:extLst>
        </c:ser>
        <c:ser>
          <c:idx val="7"/>
          <c:order val="7"/>
          <c:tx>
            <c:strRef>
              <c:f>'Vergleich Strom 2019'!$B$106</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2019'!$D$106:$BZ$106</c:f>
              <c:numCache>
                <c:formatCode>0.0000</c:formatCode>
                <c:ptCount val="75"/>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7-7A0A-456A-B9E7-CEC3B0B8FF2E}"/>
            </c:ext>
          </c:extLst>
        </c:ser>
        <c:ser>
          <c:idx val="8"/>
          <c:order val="8"/>
          <c:tx>
            <c:strRef>
              <c:f>'Vergleich Strom 2019'!$B$107</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2019'!$D$107:$BZ$107</c:f>
              <c:numCache>
                <c:formatCode>0.0000</c:formatCode>
                <c:ptCount val="75"/>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8-7A0A-456A-B9E7-CEC3B0B8FF2E}"/>
            </c:ext>
          </c:extLst>
        </c:ser>
        <c:ser>
          <c:idx val="9"/>
          <c:order val="9"/>
          <c:tx>
            <c:strRef>
              <c:f>'Vergleich Strom 2019'!$B$108</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2019'!$D$96:$BZ$96</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2019'!$D$108:$BZ$108</c:f>
              <c:numCache>
                <c:formatCode>0.0000</c:formatCode>
                <c:ptCount val="75"/>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9-7A0A-456A-B9E7-CEC3B0B8FF2E}"/>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25695"/>
        <c:axId val="1881787487"/>
      </c:lineChart>
      <c:catAx>
        <c:axId val="20179256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87487"/>
        <c:crosses val="autoZero"/>
        <c:auto val="1"/>
        <c:lblAlgn val="ctr"/>
        <c:lblOffset val="100"/>
        <c:noMultiLvlLbl val="0"/>
      </c:catAx>
      <c:valAx>
        <c:axId val="1881787487"/>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256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a:t>
            </a:r>
            <a:r>
              <a:rPr lang="de-DE" sz="1200" baseline="0">
                <a:latin typeface="Arial" panose="020B0604020202020204" pitchFamily="34" charset="0"/>
                <a:cs typeface="Arial" panose="020B0604020202020204" pitchFamily="34" charset="0"/>
              </a:rPr>
              <a:t> 6a GasNEV </a:t>
            </a:r>
            <a:r>
              <a:rPr lang="de-DE" sz="1200" u="dotted" baseline="0">
                <a:uFill>
                  <a:solidFill>
                    <a:srgbClr val="264F87"/>
                  </a:solidFill>
                </a:uFill>
                <a:latin typeface="Arial" panose="020B0604020202020204" pitchFamily="34" charset="0"/>
                <a:cs typeface="Arial" panose="020B0604020202020204" pitchFamily="34" charset="0"/>
              </a:rPr>
              <a:t>BNetzA</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2019'!$B$96:$C$96</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2019'!$D$96:$BZ$96</c:f>
              <c:numCache>
                <c:formatCode>0.0000</c:formatCode>
                <c:ptCount val="75"/>
                <c:pt idx="0">
                  <c:v>17.179099999999998</c:v>
                </c:pt>
                <c:pt idx="1">
                  <c:v>17.179099999999998</c:v>
                </c:pt>
                <c:pt idx="2">
                  <c:v>16.211300000000001</c:v>
                </c:pt>
                <c:pt idx="3">
                  <c:v>13.8675</c:v>
                </c:pt>
                <c:pt idx="4">
                  <c:v>12.648400000000001</c:v>
                </c:pt>
                <c:pt idx="5">
                  <c:v>11.174799999999999</c:v>
                </c:pt>
                <c:pt idx="6">
                  <c:v>11.626300000000001</c:v>
                </c:pt>
                <c:pt idx="7">
                  <c:v>10.096500000000001</c:v>
                </c:pt>
                <c:pt idx="8">
                  <c:v>9.4344000000000001</c:v>
                </c:pt>
                <c:pt idx="9">
                  <c:v>9.7542000000000009</c:v>
                </c:pt>
                <c:pt idx="10">
                  <c:v>9.7542000000000009</c:v>
                </c:pt>
                <c:pt idx="11">
                  <c:v>9.1349</c:v>
                </c:pt>
                <c:pt idx="12">
                  <c:v>9.1349</c:v>
                </c:pt>
                <c:pt idx="13">
                  <c:v>8.5896000000000008</c:v>
                </c:pt>
                <c:pt idx="14">
                  <c:v>8.3406000000000002</c:v>
                </c:pt>
                <c:pt idx="15">
                  <c:v>8.0489999999999995</c:v>
                </c:pt>
                <c:pt idx="16">
                  <c:v>7.4740000000000002</c:v>
                </c:pt>
                <c:pt idx="17">
                  <c:v>7.0613000000000001</c:v>
                </c:pt>
                <c:pt idx="18">
                  <c:v>6.5770999999999997</c:v>
                </c:pt>
                <c:pt idx="19">
                  <c:v>6.2896000000000001</c:v>
                </c:pt>
                <c:pt idx="20">
                  <c:v>6.0579000000000001</c:v>
                </c:pt>
                <c:pt idx="21">
                  <c:v>5.8426</c:v>
                </c:pt>
                <c:pt idx="22">
                  <c:v>5.67</c:v>
                </c:pt>
                <c:pt idx="23">
                  <c:v>5.9637000000000002</c:v>
                </c:pt>
                <c:pt idx="24">
                  <c:v>5.67</c:v>
                </c:pt>
                <c:pt idx="25">
                  <c:v>5.2797999999999998</c:v>
                </c:pt>
                <c:pt idx="26">
                  <c:v>4.4611999999999998</c:v>
                </c:pt>
                <c:pt idx="27">
                  <c:v>4.0244999999999997</c:v>
                </c:pt>
                <c:pt idx="28">
                  <c:v>3.8367</c:v>
                </c:pt>
                <c:pt idx="29">
                  <c:v>3.6082000000000001</c:v>
                </c:pt>
                <c:pt idx="30">
                  <c:v>3.4053</c:v>
                </c:pt>
                <c:pt idx="31">
                  <c:v>3.3170000000000002</c:v>
                </c:pt>
                <c:pt idx="32">
                  <c:v>3.1972</c:v>
                </c:pt>
                <c:pt idx="33">
                  <c:v>3.0693000000000001</c:v>
                </c:pt>
                <c:pt idx="34">
                  <c:v>2.9361999999999999</c:v>
                </c:pt>
                <c:pt idx="35">
                  <c:v>2.734</c:v>
                </c:pt>
                <c:pt idx="36">
                  <c:v>2.4805999999999999</c:v>
                </c:pt>
                <c:pt idx="37">
                  <c:v>2.3393999999999999</c:v>
                </c:pt>
                <c:pt idx="38">
                  <c:v>2.2480000000000002</c:v>
                </c:pt>
                <c:pt idx="39">
                  <c:v>2.2092000000000001</c:v>
                </c:pt>
                <c:pt idx="40">
                  <c:v>2.1635</c:v>
                </c:pt>
                <c:pt idx="41">
                  <c:v>2.1514000000000002</c:v>
                </c:pt>
                <c:pt idx="42">
                  <c:v>2.1080999999999999</c:v>
                </c:pt>
                <c:pt idx="43">
                  <c:v>2.0627</c:v>
                </c:pt>
                <c:pt idx="44">
                  <c:v>2.0158</c:v>
                </c:pt>
                <c:pt idx="45">
                  <c:v>1.9475</c:v>
                </c:pt>
                <c:pt idx="46">
                  <c:v>1.8357000000000001</c:v>
                </c:pt>
                <c:pt idx="47">
                  <c:v>1.7307999999999999</c:v>
                </c:pt>
                <c:pt idx="48">
                  <c:v>1.6279999999999999</c:v>
                </c:pt>
                <c:pt idx="49">
                  <c:v>1.5746</c:v>
                </c:pt>
                <c:pt idx="50">
                  <c:v>1.5428999999999999</c:v>
                </c:pt>
                <c:pt idx="51">
                  <c:v>1.5085</c:v>
                </c:pt>
                <c:pt idx="52">
                  <c:v>1.5045999999999999</c:v>
                </c:pt>
                <c:pt idx="53">
                  <c:v>1.5125</c:v>
                </c:pt>
                <c:pt idx="54">
                  <c:v>1.5205</c:v>
                </c:pt>
                <c:pt idx="55">
                  <c:v>1.5286</c:v>
                </c:pt>
                <c:pt idx="56">
                  <c:v>1.5185</c:v>
                </c:pt>
                <c:pt idx="57">
                  <c:v>1.5125</c:v>
                </c:pt>
                <c:pt idx="58">
                  <c:v>1.5085</c:v>
                </c:pt>
                <c:pt idx="59">
                  <c:v>1.5045999999999999</c:v>
                </c:pt>
                <c:pt idx="60">
                  <c:v>1.4832000000000001</c:v>
                </c:pt>
                <c:pt idx="61">
                  <c:v>1.4533</c:v>
                </c:pt>
                <c:pt idx="62">
                  <c:v>1.4192</c:v>
                </c:pt>
                <c:pt idx="63">
                  <c:v>1.3605</c:v>
                </c:pt>
                <c:pt idx="64">
                  <c:v>1.3109</c:v>
                </c:pt>
                <c:pt idx="65">
                  <c:v>1.2976000000000001</c:v>
                </c:pt>
                <c:pt idx="66">
                  <c:v>1.2831999999999999</c:v>
                </c:pt>
                <c:pt idx="67">
                  <c:v>1.2443</c:v>
                </c:pt>
                <c:pt idx="68">
                  <c:v>1.2141</c:v>
                </c:pt>
                <c:pt idx="69">
                  <c:v>1.1915</c:v>
                </c:pt>
                <c:pt idx="70">
                  <c:v>1.1697</c:v>
                </c:pt>
                <c:pt idx="71">
                  <c:v>1.151</c:v>
                </c:pt>
                <c:pt idx="72">
                  <c:v>1.1273</c:v>
                </c:pt>
                <c:pt idx="73">
                  <c:v>1.091</c:v>
                </c:pt>
                <c:pt idx="74">
                  <c:v>1.0445</c:v>
                </c:pt>
              </c:numCache>
            </c:numRef>
          </c:val>
          <c:smooth val="0"/>
          <c:extLst>
            <c:ext xmlns:c16="http://schemas.microsoft.com/office/drawing/2014/chart" uri="{C3380CC4-5D6E-409C-BE32-E72D297353CC}">
              <c16:uniqueId val="{00000000-ABCA-49E3-AB03-342FADF48F81}"/>
            </c:ext>
          </c:extLst>
        </c:ser>
        <c:ser>
          <c:idx val="1"/>
          <c:order val="1"/>
          <c:tx>
            <c:strRef>
              <c:f>'Vergleich Gas 2019'!$B$97:$C$97</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2019'!$D$97:$BZ$97</c:f>
              <c:numCache>
                <c:formatCode>0.0000</c:formatCode>
                <c:ptCount val="75"/>
                <c:pt idx="5">
                  <c:v>7.5934999999999997</c:v>
                </c:pt>
                <c:pt idx="6">
                  <c:v>7.8993000000000002</c:v>
                </c:pt>
                <c:pt idx="7">
                  <c:v>6.8034999999999997</c:v>
                </c:pt>
                <c:pt idx="8">
                  <c:v>6.3621999999999996</c:v>
                </c:pt>
                <c:pt idx="9">
                  <c:v>6.5754000000000001</c:v>
                </c:pt>
                <c:pt idx="10">
                  <c:v>6.5754000000000001</c:v>
                </c:pt>
                <c:pt idx="11">
                  <c:v>6.1623000000000001</c:v>
                </c:pt>
                <c:pt idx="12">
                  <c:v>6.1623000000000001</c:v>
                </c:pt>
                <c:pt idx="13">
                  <c:v>5.798</c:v>
                </c:pt>
                <c:pt idx="14">
                  <c:v>5.6315999999999997</c:v>
                </c:pt>
                <c:pt idx="15">
                  <c:v>5.2310999999999996</c:v>
                </c:pt>
                <c:pt idx="16">
                  <c:v>4.8436000000000003</c:v>
                </c:pt>
                <c:pt idx="17">
                  <c:v>4.5095999999999998</c:v>
                </c:pt>
                <c:pt idx="18">
                  <c:v>4.2337999999999996</c:v>
                </c:pt>
                <c:pt idx="19">
                  <c:v>4.0586000000000002</c:v>
                </c:pt>
                <c:pt idx="20">
                  <c:v>3.9763999999999999</c:v>
                </c:pt>
                <c:pt idx="21">
                  <c:v>4.0727000000000002</c:v>
                </c:pt>
                <c:pt idx="22">
                  <c:v>4.0586000000000002</c:v>
                </c:pt>
                <c:pt idx="23">
                  <c:v>4.2337999999999996</c:v>
                </c:pt>
                <c:pt idx="24">
                  <c:v>4.0171000000000001</c:v>
                </c:pt>
                <c:pt idx="25">
                  <c:v>3.8464</c:v>
                </c:pt>
                <c:pt idx="26">
                  <c:v>3.2877000000000001</c:v>
                </c:pt>
                <c:pt idx="27">
                  <c:v>3.0413000000000001</c:v>
                </c:pt>
                <c:pt idx="28">
                  <c:v>2.9424999999999999</c:v>
                </c:pt>
                <c:pt idx="29">
                  <c:v>2.8292999999999999</c:v>
                </c:pt>
                <c:pt idx="30">
                  <c:v>2.6509</c:v>
                </c:pt>
                <c:pt idx="31">
                  <c:v>2.6040000000000001</c:v>
                </c:pt>
                <c:pt idx="32">
                  <c:v>2.5476000000000001</c:v>
                </c:pt>
                <c:pt idx="33">
                  <c:v>2.4622999999999999</c:v>
                </c:pt>
                <c:pt idx="34">
                  <c:v>2.3307000000000002</c:v>
                </c:pt>
                <c:pt idx="35">
                  <c:v>2.1206999999999998</c:v>
                </c:pt>
                <c:pt idx="36">
                  <c:v>1.9169</c:v>
                </c:pt>
                <c:pt idx="37">
                  <c:v>1.8653</c:v>
                </c:pt>
                <c:pt idx="38">
                  <c:v>1.9015</c:v>
                </c:pt>
                <c:pt idx="39">
                  <c:v>1.9107000000000001</c:v>
                </c:pt>
                <c:pt idx="40">
                  <c:v>1.8862000000000001</c:v>
                </c:pt>
                <c:pt idx="41">
                  <c:v>1.8832</c:v>
                </c:pt>
                <c:pt idx="42">
                  <c:v>1.8419000000000001</c:v>
                </c:pt>
                <c:pt idx="43">
                  <c:v>1.8080000000000001</c:v>
                </c:pt>
                <c:pt idx="44">
                  <c:v>1.7833000000000001</c:v>
                </c:pt>
                <c:pt idx="45">
                  <c:v>1.7309000000000001</c:v>
                </c:pt>
                <c:pt idx="46">
                  <c:v>1.6212</c:v>
                </c:pt>
                <c:pt idx="47">
                  <c:v>1.5108999999999999</c:v>
                </c:pt>
                <c:pt idx="48">
                  <c:v>1.4198</c:v>
                </c:pt>
                <c:pt idx="49">
                  <c:v>1.3797999999999999</c:v>
                </c:pt>
                <c:pt idx="50">
                  <c:v>1.3637999999999999</c:v>
                </c:pt>
                <c:pt idx="51">
                  <c:v>1.3512999999999999</c:v>
                </c:pt>
                <c:pt idx="52">
                  <c:v>1.375</c:v>
                </c:pt>
                <c:pt idx="53">
                  <c:v>1.3995</c:v>
                </c:pt>
                <c:pt idx="54">
                  <c:v>1.4249000000000001</c:v>
                </c:pt>
                <c:pt idx="55">
                  <c:v>1.4319</c:v>
                </c:pt>
                <c:pt idx="56">
                  <c:v>1.4283999999999999</c:v>
                </c:pt>
                <c:pt idx="57">
                  <c:v>1.4319</c:v>
                </c:pt>
                <c:pt idx="58">
                  <c:v>1.4354</c:v>
                </c:pt>
                <c:pt idx="59">
                  <c:v>1.4406000000000001</c:v>
                </c:pt>
                <c:pt idx="60">
                  <c:v>1.4406000000000001</c:v>
                </c:pt>
                <c:pt idx="61">
                  <c:v>1.4389000000000001</c:v>
                </c:pt>
                <c:pt idx="62">
                  <c:v>1.4045000000000001</c:v>
                </c:pt>
                <c:pt idx="63">
                  <c:v>1.3623000000000001</c:v>
                </c:pt>
                <c:pt idx="64">
                  <c:v>1.3225</c:v>
                </c:pt>
                <c:pt idx="65">
                  <c:v>1.3006</c:v>
                </c:pt>
                <c:pt idx="66">
                  <c:v>1.2934000000000001</c:v>
                </c:pt>
                <c:pt idx="67">
                  <c:v>1.2697000000000001</c:v>
                </c:pt>
                <c:pt idx="68">
                  <c:v>1.2376</c:v>
                </c:pt>
                <c:pt idx="69">
                  <c:v>1.2172000000000001</c:v>
                </c:pt>
                <c:pt idx="70">
                  <c:v>1.1986000000000001</c:v>
                </c:pt>
                <c:pt idx="71">
                  <c:v>1.177</c:v>
                </c:pt>
                <c:pt idx="72">
                  <c:v>1.1573</c:v>
                </c:pt>
                <c:pt idx="73">
                  <c:v>1.1177999999999999</c:v>
                </c:pt>
                <c:pt idx="74">
                  <c:v>1.0556000000000001</c:v>
                </c:pt>
              </c:numCache>
            </c:numRef>
          </c:val>
          <c:smooth val="0"/>
          <c:extLst>
            <c:ext xmlns:c16="http://schemas.microsoft.com/office/drawing/2014/chart" uri="{C3380CC4-5D6E-409C-BE32-E72D297353CC}">
              <c16:uniqueId val="{00000001-ABCA-49E3-AB03-342FADF48F81}"/>
            </c:ext>
          </c:extLst>
        </c:ser>
        <c:ser>
          <c:idx val="2"/>
          <c:order val="2"/>
          <c:tx>
            <c:strRef>
              <c:f>'Vergleich Gas 2019'!$B$98:$C$98</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2019'!$D$98:$BZ$98</c:f>
              <c:numCache>
                <c:formatCode>0.0000</c:formatCode>
                <c:ptCount val="75"/>
                <c:pt idx="5">
                  <c:v>6.5770999999999997</c:v>
                </c:pt>
                <c:pt idx="6">
                  <c:v>6.6148999999999996</c:v>
                </c:pt>
                <c:pt idx="7">
                  <c:v>5.5603999999999996</c:v>
                </c:pt>
                <c:pt idx="8">
                  <c:v>4.5137</c:v>
                </c:pt>
                <c:pt idx="9">
                  <c:v>4.4611999999999998</c:v>
                </c:pt>
                <c:pt idx="10">
                  <c:v>4.5494000000000003</c:v>
                </c:pt>
                <c:pt idx="11">
                  <c:v>4.3433999999999999</c:v>
                </c:pt>
                <c:pt idx="12">
                  <c:v>4.2788000000000004</c:v>
                </c:pt>
                <c:pt idx="13">
                  <c:v>4.0385999999999997</c:v>
                </c:pt>
                <c:pt idx="14">
                  <c:v>3.9418000000000002</c:v>
                </c:pt>
                <c:pt idx="15">
                  <c:v>3.8367</c:v>
                </c:pt>
                <c:pt idx="16">
                  <c:v>3.7010000000000001</c:v>
                </c:pt>
                <c:pt idx="17">
                  <c:v>3.5857000000000001</c:v>
                </c:pt>
                <c:pt idx="18">
                  <c:v>3.4984999999999999</c:v>
                </c:pt>
                <c:pt idx="19">
                  <c:v>3.4460999999999999</c:v>
                </c:pt>
                <c:pt idx="20">
                  <c:v>3.4154</c:v>
                </c:pt>
                <c:pt idx="21">
                  <c:v>3.4668999999999999</c:v>
                </c:pt>
                <c:pt idx="22">
                  <c:v>3.4565000000000001</c:v>
                </c:pt>
                <c:pt idx="23">
                  <c:v>3.6423999999999999</c:v>
                </c:pt>
                <c:pt idx="24">
                  <c:v>3.5634999999999999</c:v>
                </c:pt>
                <c:pt idx="25">
                  <c:v>3.4358</c:v>
                </c:pt>
                <c:pt idx="26">
                  <c:v>3.0531000000000001</c:v>
                </c:pt>
                <c:pt idx="27">
                  <c:v>2.8992</c:v>
                </c:pt>
                <c:pt idx="28">
                  <c:v>2.8490000000000002</c:v>
                </c:pt>
                <c:pt idx="29">
                  <c:v>2.6829999999999998</c:v>
                </c:pt>
                <c:pt idx="30">
                  <c:v>2.4489000000000001</c:v>
                </c:pt>
                <c:pt idx="31">
                  <c:v>2.4594</c:v>
                </c:pt>
                <c:pt idx="32">
                  <c:v>2.4028999999999998</c:v>
                </c:pt>
                <c:pt idx="33">
                  <c:v>2.3780999999999999</c:v>
                </c:pt>
                <c:pt idx="34">
                  <c:v>2.2791999999999999</c:v>
                </c:pt>
                <c:pt idx="35">
                  <c:v>2.1434000000000002</c:v>
                </c:pt>
                <c:pt idx="36">
                  <c:v>2.0051999999999999</c:v>
                </c:pt>
                <c:pt idx="37">
                  <c:v>1.9575</c:v>
                </c:pt>
                <c:pt idx="38">
                  <c:v>1.8807</c:v>
                </c:pt>
                <c:pt idx="39">
                  <c:v>1.9182999999999999</c:v>
                </c:pt>
                <c:pt idx="40">
                  <c:v>1.8869</c:v>
                </c:pt>
                <c:pt idx="41">
                  <c:v>1.8357000000000001</c:v>
                </c:pt>
                <c:pt idx="42">
                  <c:v>1.7984</c:v>
                </c:pt>
                <c:pt idx="43">
                  <c:v>1.8154999999999999</c:v>
                </c:pt>
                <c:pt idx="44">
                  <c:v>1.7873000000000001</c:v>
                </c:pt>
                <c:pt idx="45">
                  <c:v>1.7231000000000001</c:v>
                </c:pt>
                <c:pt idx="46">
                  <c:v>1.649</c:v>
                </c:pt>
                <c:pt idx="47">
                  <c:v>1.581</c:v>
                </c:pt>
                <c:pt idx="48">
                  <c:v>1.5205</c:v>
                </c:pt>
                <c:pt idx="49">
                  <c:v>1.5428999999999999</c:v>
                </c:pt>
                <c:pt idx="50">
                  <c:v>1.5245</c:v>
                </c:pt>
                <c:pt idx="51">
                  <c:v>1.4681</c:v>
                </c:pt>
                <c:pt idx="52">
                  <c:v>1.5006999999999999</c:v>
                </c:pt>
                <c:pt idx="53">
                  <c:v>1.5205</c:v>
                </c:pt>
                <c:pt idx="54">
                  <c:v>1.5286</c:v>
                </c:pt>
                <c:pt idx="55">
                  <c:v>1.5511999999999999</c:v>
                </c:pt>
                <c:pt idx="56">
                  <c:v>1.5105</c:v>
                </c:pt>
                <c:pt idx="57">
                  <c:v>1.4908999999999999</c:v>
                </c:pt>
                <c:pt idx="58">
                  <c:v>1.4947999999999999</c:v>
                </c:pt>
                <c:pt idx="59">
                  <c:v>1.4813000000000001</c:v>
                </c:pt>
                <c:pt idx="60">
                  <c:v>1.4105000000000001</c:v>
                </c:pt>
                <c:pt idx="61">
                  <c:v>1.3431</c:v>
                </c:pt>
                <c:pt idx="62">
                  <c:v>1.3124</c:v>
                </c:pt>
                <c:pt idx="63">
                  <c:v>1.2363</c:v>
                </c:pt>
                <c:pt idx="64">
                  <c:v>1.1745000000000001</c:v>
                </c:pt>
                <c:pt idx="65">
                  <c:v>1.2154</c:v>
                </c:pt>
                <c:pt idx="66">
                  <c:v>1.2205999999999999</c:v>
                </c:pt>
                <c:pt idx="67">
                  <c:v>1.1637999999999999</c:v>
                </c:pt>
                <c:pt idx="68">
                  <c:v>1.1453</c:v>
                </c:pt>
                <c:pt idx="69">
                  <c:v>1.1568000000000001</c:v>
                </c:pt>
                <c:pt idx="70">
                  <c:v>1.1521999999999999</c:v>
                </c:pt>
                <c:pt idx="71">
                  <c:v>1.151</c:v>
                </c:pt>
                <c:pt idx="72">
                  <c:v>1.1578999999999999</c:v>
                </c:pt>
                <c:pt idx="73">
                  <c:v>1.1004</c:v>
                </c:pt>
                <c:pt idx="74">
                  <c:v>1.0341</c:v>
                </c:pt>
              </c:numCache>
            </c:numRef>
          </c:val>
          <c:smooth val="0"/>
          <c:extLst>
            <c:ext xmlns:c16="http://schemas.microsoft.com/office/drawing/2014/chart" uri="{C3380CC4-5D6E-409C-BE32-E72D297353CC}">
              <c16:uniqueId val="{00000002-ABCA-49E3-AB03-342FADF48F81}"/>
            </c:ext>
          </c:extLst>
        </c:ser>
        <c:ser>
          <c:idx val="3"/>
          <c:order val="3"/>
          <c:tx>
            <c:strRef>
              <c:f>'Vergleich Gas 2019'!$B$99:$C$99</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2019'!$D$99:$BZ$99</c:f>
              <c:numCache>
                <c:formatCode>0.0000</c:formatCode>
                <c:ptCount val="75"/>
                <c:pt idx="5">
                  <c:v>3.7797999999999998</c:v>
                </c:pt>
                <c:pt idx="6">
                  <c:v>3.8778000000000001</c:v>
                </c:pt>
                <c:pt idx="7">
                  <c:v>3.2719</c:v>
                </c:pt>
                <c:pt idx="8">
                  <c:v>3.2018</c:v>
                </c:pt>
                <c:pt idx="9">
                  <c:v>3.2820999999999998</c:v>
                </c:pt>
                <c:pt idx="10">
                  <c:v>3.3344</c:v>
                </c:pt>
                <c:pt idx="11">
                  <c:v>3.2719</c:v>
                </c:pt>
                <c:pt idx="12">
                  <c:v>3.2214999999999998</c:v>
                </c:pt>
                <c:pt idx="13">
                  <c:v>3.1631</c:v>
                </c:pt>
                <c:pt idx="14">
                  <c:v>3.1823999999999999</c:v>
                </c:pt>
                <c:pt idx="15">
                  <c:v>3.2018</c:v>
                </c:pt>
                <c:pt idx="16">
                  <c:v>3.1631</c:v>
                </c:pt>
                <c:pt idx="17">
                  <c:v>3.1254</c:v>
                </c:pt>
                <c:pt idx="18">
                  <c:v>3.1067999999999998</c:v>
                </c:pt>
                <c:pt idx="19">
                  <c:v>3.0794000000000001</c:v>
                </c:pt>
                <c:pt idx="20">
                  <c:v>3.0348000000000002</c:v>
                </c:pt>
                <c:pt idx="21">
                  <c:v>2.9660000000000002</c:v>
                </c:pt>
                <c:pt idx="22">
                  <c:v>2.9245999999999999</c:v>
                </c:pt>
                <c:pt idx="23">
                  <c:v>2.9575999999999998</c:v>
                </c:pt>
                <c:pt idx="24">
                  <c:v>2.9660000000000002</c:v>
                </c:pt>
                <c:pt idx="25">
                  <c:v>2.9163999999999999</c:v>
                </c:pt>
                <c:pt idx="26">
                  <c:v>2.7772000000000001</c:v>
                </c:pt>
                <c:pt idx="27">
                  <c:v>2.6709000000000001</c:v>
                </c:pt>
                <c:pt idx="28">
                  <c:v>2.5916000000000001</c:v>
                </c:pt>
                <c:pt idx="29">
                  <c:v>2.4348999999999998</c:v>
                </c:pt>
                <c:pt idx="30">
                  <c:v>2.1455000000000002</c:v>
                </c:pt>
                <c:pt idx="31">
                  <c:v>2.0529000000000002</c:v>
                </c:pt>
                <c:pt idx="32">
                  <c:v>1.9792000000000001</c:v>
                </c:pt>
                <c:pt idx="33">
                  <c:v>1.9211</c:v>
                </c:pt>
                <c:pt idx="34">
                  <c:v>1.9001999999999999</c:v>
                </c:pt>
                <c:pt idx="35">
                  <c:v>1.8335999999999999</c:v>
                </c:pt>
                <c:pt idx="36">
                  <c:v>1.7192000000000001</c:v>
                </c:pt>
                <c:pt idx="37">
                  <c:v>1.6108</c:v>
                </c:pt>
                <c:pt idx="38">
                  <c:v>1.5152000000000001</c:v>
                </c:pt>
                <c:pt idx="39">
                  <c:v>1.4893000000000001</c:v>
                </c:pt>
                <c:pt idx="40">
                  <c:v>1.4480999999999999</c:v>
                </c:pt>
                <c:pt idx="41">
                  <c:v>1.4168000000000001</c:v>
                </c:pt>
                <c:pt idx="42">
                  <c:v>1.4283999999999999</c:v>
                </c:pt>
                <c:pt idx="43">
                  <c:v>1.4622999999999999</c:v>
                </c:pt>
                <c:pt idx="44">
                  <c:v>1.4401999999999999</c:v>
                </c:pt>
                <c:pt idx="45">
                  <c:v>1.4035</c:v>
                </c:pt>
                <c:pt idx="46">
                  <c:v>1.3813</c:v>
                </c:pt>
                <c:pt idx="47">
                  <c:v>1.3527</c:v>
                </c:pt>
                <c:pt idx="48">
                  <c:v>1.3338000000000001</c:v>
                </c:pt>
                <c:pt idx="49">
                  <c:v>1.3321000000000001</c:v>
                </c:pt>
                <c:pt idx="50">
                  <c:v>1.3287</c:v>
                </c:pt>
                <c:pt idx="51">
                  <c:v>1.3055000000000001</c:v>
                </c:pt>
                <c:pt idx="52">
                  <c:v>1.327</c:v>
                </c:pt>
                <c:pt idx="53">
                  <c:v>1.3120000000000001</c:v>
                </c:pt>
                <c:pt idx="54">
                  <c:v>1.3120000000000001</c:v>
                </c:pt>
                <c:pt idx="55">
                  <c:v>1.3321000000000001</c:v>
                </c:pt>
                <c:pt idx="56">
                  <c:v>1.3070999999999999</c:v>
                </c:pt>
                <c:pt idx="57">
                  <c:v>1.266</c:v>
                </c:pt>
                <c:pt idx="58">
                  <c:v>1.2737000000000001</c:v>
                </c:pt>
                <c:pt idx="59">
                  <c:v>1.2554000000000001</c:v>
                </c:pt>
                <c:pt idx="60">
                  <c:v>1.2376</c:v>
                </c:pt>
                <c:pt idx="61">
                  <c:v>1.1924999999999999</c:v>
                </c:pt>
                <c:pt idx="62">
                  <c:v>1.1318999999999999</c:v>
                </c:pt>
                <c:pt idx="63">
                  <c:v>1.1186</c:v>
                </c:pt>
                <c:pt idx="64">
                  <c:v>1.0640000000000001</c:v>
                </c:pt>
                <c:pt idx="65">
                  <c:v>1.1009</c:v>
                </c:pt>
                <c:pt idx="66">
                  <c:v>1.0918000000000001</c:v>
                </c:pt>
                <c:pt idx="67">
                  <c:v>1.0418000000000001</c:v>
                </c:pt>
                <c:pt idx="68">
                  <c:v>1.0275000000000001</c:v>
                </c:pt>
                <c:pt idx="69">
                  <c:v>1.0265</c:v>
                </c:pt>
                <c:pt idx="70">
                  <c:v>1.0336000000000001</c:v>
                </c:pt>
                <c:pt idx="71">
                  <c:v>1.0469999999999999</c:v>
                </c:pt>
                <c:pt idx="72">
                  <c:v>1.0619000000000001</c:v>
                </c:pt>
                <c:pt idx="73">
                  <c:v>1.0356000000000001</c:v>
                </c:pt>
                <c:pt idx="74">
                  <c:v>1.0116000000000001</c:v>
                </c:pt>
              </c:numCache>
            </c:numRef>
          </c:val>
          <c:smooth val="0"/>
          <c:extLst>
            <c:ext xmlns:c16="http://schemas.microsoft.com/office/drawing/2014/chart" uri="{C3380CC4-5D6E-409C-BE32-E72D297353CC}">
              <c16:uniqueId val="{00000003-ABCA-49E3-AB03-342FADF48F81}"/>
            </c:ext>
          </c:extLst>
        </c:ser>
        <c:ser>
          <c:idx val="4"/>
          <c:order val="4"/>
          <c:tx>
            <c:strRef>
              <c:f>'Vergleich Gas 2019'!$B$104</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2019'!$D$104:$BZ$104</c:f>
              <c:numCache>
                <c:formatCode>0.0000</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8-ABCA-49E3-AB03-342FADF48F81}"/>
            </c:ext>
          </c:extLst>
        </c:ser>
        <c:ser>
          <c:idx val="5"/>
          <c:order val="5"/>
          <c:tx>
            <c:strRef>
              <c:f>'Vergleich Gas 2019'!$B$105</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2019'!$D$105:$BZ$105</c:f>
              <c:numCache>
                <c:formatCode>0.0000</c:formatCode>
                <c:ptCount val="75"/>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5-ABCA-49E3-AB03-342FADF48F81}"/>
            </c:ext>
          </c:extLst>
        </c:ser>
        <c:ser>
          <c:idx val="6"/>
          <c:order val="6"/>
          <c:tx>
            <c:strRef>
              <c:f>'Vergleich Gas 2019'!$B$106</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2019'!$D$106:$BZ$106</c:f>
              <c:numCache>
                <c:formatCode>0.0000</c:formatCode>
                <c:ptCount val="75"/>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6-ABCA-49E3-AB03-342FADF48F81}"/>
            </c:ext>
          </c:extLst>
        </c:ser>
        <c:ser>
          <c:idx val="7"/>
          <c:order val="7"/>
          <c:tx>
            <c:strRef>
              <c:f>'Vergleich Gas 2019'!$B$107</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2019'!$D$95:$BZ$95</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2019'!$D$107:$BZ$107</c:f>
              <c:numCache>
                <c:formatCode>0.0000</c:formatCode>
                <c:ptCount val="75"/>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9-ABCA-49E3-AB03-342FADF48F8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34495"/>
        <c:axId val="1797596319"/>
      </c:lineChart>
      <c:catAx>
        <c:axId val="20179344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596319"/>
        <c:crosses val="autoZero"/>
        <c:auto val="1"/>
        <c:lblAlgn val="ctr"/>
        <c:lblOffset val="100"/>
        <c:noMultiLvlLbl val="0"/>
      </c:catAx>
      <c:valAx>
        <c:axId val="1797596319"/>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344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manualLayout>
          <c:layoutTarget val="inner"/>
          <c:xMode val="edge"/>
          <c:yMode val="edge"/>
          <c:x val="2.9716999193805101E-2"/>
          <c:y val="0.10352437595460447"/>
          <c:w val="0.82947272015709483"/>
          <c:h val="0.77400046360833352"/>
        </c:manualLayout>
      </c:layout>
      <c:lineChart>
        <c:grouping val="standard"/>
        <c:varyColors val="0"/>
        <c:ser>
          <c:idx val="0"/>
          <c:order val="0"/>
          <c:tx>
            <c:strRef>
              <c:f>'Vergleich Strom 2016'!$B$96:$C$96</c:f>
              <c:strCache>
                <c:ptCount val="2"/>
                <c:pt idx="0">
                  <c:v>Strom - Grundstücksanlagen und Gebäude </c:v>
                </c:pt>
              </c:strCache>
            </c:strRef>
          </c:tx>
          <c:spPr>
            <a:ln w="22225" cap="rnd" cmpd="sng" algn="ctr">
              <a:solidFill>
                <a:schemeClr val="accent1"/>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2016'!$D$96:$BX$96</c:f>
              <c:numCache>
                <c:formatCode>0.0000</c:formatCode>
                <c:ptCount val="73"/>
                <c:pt idx="0">
                  <c:v>15.5753</c:v>
                </c:pt>
                <c:pt idx="1">
                  <c:v>14.9605</c:v>
                </c:pt>
                <c:pt idx="2">
                  <c:v>14.037000000000001</c:v>
                </c:pt>
                <c:pt idx="3">
                  <c:v>11.968400000000001</c:v>
                </c:pt>
                <c:pt idx="4">
                  <c:v>11.0388</c:v>
                </c:pt>
                <c:pt idx="5">
                  <c:v>9.7179000000000002</c:v>
                </c:pt>
                <c:pt idx="6">
                  <c:v>10.2432</c:v>
                </c:pt>
                <c:pt idx="7">
                  <c:v>8.8140000000000001</c:v>
                </c:pt>
                <c:pt idx="8">
                  <c:v>8.2993000000000006</c:v>
                </c:pt>
                <c:pt idx="9">
                  <c:v>8.5488999999999997</c:v>
                </c:pt>
                <c:pt idx="10">
                  <c:v>8.5488999999999997</c:v>
                </c:pt>
                <c:pt idx="11">
                  <c:v>8.1213999999999995</c:v>
                </c:pt>
                <c:pt idx="12">
                  <c:v>7.8958000000000004</c:v>
                </c:pt>
                <c:pt idx="13">
                  <c:v>7.6308999999999996</c:v>
                </c:pt>
                <c:pt idx="14">
                  <c:v>7.3830999999999998</c:v>
                </c:pt>
                <c:pt idx="15">
                  <c:v>7.1063000000000001</c:v>
                </c:pt>
                <c:pt idx="16">
                  <c:v>6.6490999999999998</c:v>
                </c:pt>
                <c:pt idx="17">
                  <c:v>6.2817999999999996</c:v>
                </c:pt>
                <c:pt idx="18">
                  <c:v>5.8308</c:v>
                </c:pt>
                <c:pt idx="19">
                  <c:v>5.5735000000000001</c:v>
                </c:pt>
                <c:pt idx="20">
                  <c:v>5.3632</c:v>
                </c:pt>
                <c:pt idx="21">
                  <c:v>5.1917999999999997</c:v>
                </c:pt>
                <c:pt idx="22">
                  <c:v>5.0309999999999997</c:v>
                </c:pt>
                <c:pt idx="23">
                  <c:v>5.2884000000000002</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0-4CE1-4437-990F-0847F5478BCC}"/>
            </c:ext>
          </c:extLst>
        </c:ser>
        <c:ser>
          <c:idx val="1"/>
          <c:order val="1"/>
          <c:tx>
            <c:strRef>
              <c:f>'Vergleich Strom 2016'!$B$97:$C$97</c:f>
              <c:strCache>
                <c:ptCount val="2"/>
                <c:pt idx="0">
                  <c:v>Strom - Kabel </c:v>
                </c:pt>
              </c:strCache>
            </c:strRef>
          </c:tx>
          <c:spPr>
            <a:ln w="22225" cap="rnd" cmpd="sng" algn="ctr">
              <a:solidFill>
                <a:schemeClr val="accent2"/>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2016'!$D$97:$BX$97</c:f>
              <c:numCache>
                <c:formatCode>0.0000</c:formatCode>
                <c:ptCount val="73"/>
                <c:pt idx="14">
                  <c:v>2.2949999999999999</c:v>
                </c:pt>
                <c:pt idx="15">
                  <c:v>2.2071999999999998</c:v>
                </c:pt>
                <c:pt idx="16">
                  <c:v>2.1425999999999998</c:v>
                </c:pt>
                <c:pt idx="17">
                  <c:v>2.1551999999999998</c:v>
                </c:pt>
                <c:pt idx="18">
                  <c:v>2.1055999999999999</c:v>
                </c:pt>
                <c:pt idx="19">
                  <c:v>2.0855999999999999</c:v>
                </c:pt>
                <c:pt idx="20">
                  <c:v>1.9177999999999999</c:v>
                </c:pt>
                <c:pt idx="21">
                  <c:v>1.8131999999999999</c:v>
                </c:pt>
                <c:pt idx="22">
                  <c:v>1.6980999999999999</c:v>
                </c:pt>
                <c:pt idx="23">
                  <c:v>1.8625</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1-4CE1-4437-990F-0847F5478BCC}"/>
            </c:ext>
          </c:extLst>
        </c:ser>
        <c:ser>
          <c:idx val="2"/>
          <c:order val="2"/>
          <c:tx>
            <c:strRef>
              <c:f>'Vergleich Strom 2016'!$B$98:$C$98</c:f>
              <c:strCache>
                <c:ptCount val="2"/>
                <c:pt idx="0">
                  <c:v>Strom - Freileitungen </c:v>
                </c:pt>
              </c:strCache>
            </c:strRef>
          </c:tx>
          <c:spPr>
            <a:ln w="22225" cap="rnd" cmpd="sng" algn="ctr">
              <a:solidFill>
                <a:schemeClr val="accent3"/>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2016'!$D$98:$BX$98</c:f>
              <c:numCache>
                <c:formatCode>0.0000</c:formatCode>
                <c:ptCount val="73"/>
                <c:pt idx="14">
                  <c:v>2.6484999999999999</c:v>
                </c:pt>
                <c:pt idx="15">
                  <c:v>2.5783</c:v>
                </c:pt>
                <c:pt idx="16">
                  <c:v>2.4710999999999999</c:v>
                </c:pt>
                <c:pt idx="17">
                  <c:v>2.4098999999999999</c:v>
                </c:pt>
                <c:pt idx="18">
                  <c:v>2.3620000000000001</c:v>
                </c:pt>
                <c:pt idx="19">
                  <c:v>2.3831000000000002</c:v>
                </c:pt>
                <c:pt idx="20">
                  <c:v>2.2911999999999999</c:v>
                </c:pt>
                <c:pt idx="21">
                  <c:v>2.2107000000000001</c:v>
                </c:pt>
                <c:pt idx="22">
                  <c:v>2.0817000000000001</c:v>
                </c:pt>
                <c:pt idx="23">
                  <c:v>2.2911999999999999</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2-4CE1-4437-990F-0847F5478BCC}"/>
            </c:ext>
          </c:extLst>
        </c:ser>
        <c:ser>
          <c:idx val="3"/>
          <c:order val="3"/>
          <c:tx>
            <c:strRef>
              <c:f>'Vergleich Strom 2016'!$B$99:$C$99</c:f>
              <c:strCache>
                <c:ptCount val="2"/>
                <c:pt idx="0">
                  <c:v>Strom - Stationen </c:v>
                </c:pt>
              </c:strCache>
            </c:strRef>
          </c:tx>
          <c:spPr>
            <a:ln w="22225" cap="rnd" cmpd="sng" algn="ctr">
              <a:solidFill>
                <a:schemeClr val="accent4"/>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2016'!$D$99:$BX$99</c:f>
              <c:numCache>
                <c:formatCode>0.0000</c:formatCode>
                <c:ptCount val="73"/>
                <c:pt idx="14">
                  <c:v>3.4983</c:v>
                </c:pt>
                <c:pt idx="15">
                  <c:v>3.4416000000000002</c:v>
                </c:pt>
                <c:pt idx="16">
                  <c:v>3.3332999999999999</c:v>
                </c:pt>
                <c:pt idx="17">
                  <c:v>3.2317</c:v>
                </c:pt>
                <c:pt idx="18">
                  <c:v>3.1547999999999998</c:v>
                </c:pt>
                <c:pt idx="19">
                  <c:v>3.0994000000000002</c:v>
                </c:pt>
                <c:pt idx="20">
                  <c:v>3.0459999999999998</c:v>
                </c:pt>
                <c:pt idx="21">
                  <c:v>3.0286</c:v>
                </c:pt>
                <c:pt idx="22">
                  <c:v>2.9944000000000002</c:v>
                </c:pt>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3-4CE1-4437-990F-0847F5478BCC}"/>
            </c:ext>
          </c:extLst>
        </c:ser>
        <c:ser>
          <c:idx val="4"/>
          <c:order val="4"/>
          <c:tx>
            <c:strRef>
              <c:f>'Vergleich Strom 2016'!$B$100:$C$100</c:f>
              <c:strCache>
                <c:ptCount val="2"/>
                <c:pt idx="0">
                  <c:v>Strom - übrige Anlagengruppen </c:v>
                </c:pt>
              </c:strCache>
            </c:strRef>
          </c:tx>
          <c:spPr>
            <a:ln w="22225" cap="rnd" cmpd="sng" algn="ctr">
              <a:solidFill>
                <a:schemeClr val="accent5"/>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2016'!$D$100:$BX$100</c:f>
              <c:numCache>
                <c:formatCode>0.0000</c:formatCode>
                <c:ptCount val="73"/>
                <c:pt idx="5">
                  <c:v>3.5571000000000002</c:v>
                </c:pt>
                <c:pt idx="6">
                  <c:v>3.6454</c:v>
                </c:pt>
                <c:pt idx="7">
                  <c:v>3.0777999999999999</c:v>
                </c:pt>
                <c:pt idx="8">
                  <c:v>3.0146999999999999</c:v>
                </c:pt>
                <c:pt idx="9">
                  <c:v>3.0871</c:v>
                </c:pt>
                <c:pt idx="10">
                  <c:v>3.1436999999999999</c:v>
                </c:pt>
                <c:pt idx="11">
                  <c:v>3.0777999999999999</c:v>
                </c:pt>
                <c:pt idx="12">
                  <c:v>3.0324</c:v>
                </c:pt>
                <c:pt idx="13">
                  <c:v>2.9796999999999998</c:v>
                </c:pt>
                <c:pt idx="14">
                  <c:v>2.9971000000000001</c:v>
                </c:pt>
                <c:pt idx="15">
                  <c:v>3.0146999999999999</c:v>
                </c:pt>
                <c:pt idx="16">
                  <c:v>2.9796999999999998</c:v>
                </c:pt>
                <c:pt idx="17">
                  <c:v>2.9371</c:v>
                </c:pt>
                <c:pt idx="18">
                  <c:v>2.9205000000000001</c:v>
                </c:pt>
                <c:pt idx="19">
                  <c:v>2.9039999999999999</c:v>
                </c:pt>
                <c:pt idx="20">
                  <c:v>2.8555999999999999</c:v>
                </c:pt>
                <c:pt idx="21">
                  <c:v>2.7934999999999999</c:v>
                </c:pt>
                <c:pt idx="22">
                  <c:v>2.7559999999999998</c:v>
                </c:pt>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4-4CE1-4437-990F-0847F5478BCC}"/>
            </c:ext>
          </c:extLst>
        </c:ser>
        <c:ser>
          <c:idx val="5"/>
          <c:order val="5"/>
          <c:tx>
            <c:strRef>
              <c:f>'Vergleich Strom 2016'!$B$104</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2016'!$D$104:$BX$104</c:f>
              <c:numCache>
                <c:formatCode>0.0000</c:formatCode>
                <c:ptCount val="73"/>
                <c:pt idx="3">
                  <c:v>12.358700000000001</c:v>
                </c:pt>
                <c:pt idx="4">
                  <c:v>11.257400000000001</c:v>
                </c:pt>
                <c:pt idx="5">
                  <c:v>9.9736999999999991</c:v>
                </c:pt>
                <c:pt idx="6">
                  <c:v>10.336399999999999</c:v>
                </c:pt>
                <c:pt idx="7">
                  <c:v>8.8827999999999996</c:v>
                </c:pt>
                <c:pt idx="8">
                  <c:v>8.3603000000000005</c:v>
                </c:pt>
                <c:pt idx="9">
                  <c:v>8.6135999999999999</c:v>
                </c:pt>
                <c:pt idx="10">
                  <c:v>8.6135999999999999</c:v>
                </c:pt>
                <c:pt idx="11">
                  <c:v>8.0638000000000005</c:v>
                </c:pt>
                <c:pt idx="12">
                  <c:v>8.0638000000000005</c:v>
                </c:pt>
                <c:pt idx="13">
                  <c:v>7.58</c:v>
                </c:pt>
                <c:pt idx="14">
                  <c:v>7.3830999999999998</c:v>
                </c:pt>
                <c:pt idx="15">
                  <c:v>7.1063000000000001</c:v>
                </c:pt>
                <c:pt idx="16">
                  <c:v>6.6490999999999998</c:v>
                </c:pt>
                <c:pt idx="17">
                  <c:v>6.2817999999999996</c:v>
                </c:pt>
                <c:pt idx="18">
                  <c:v>5.8308</c:v>
                </c:pt>
                <c:pt idx="19">
                  <c:v>5.5735000000000001</c:v>
                </c:pt>
                <c:pt idx="20">
                  <c:v>5.3632</c:v>
                </c:pt>
                <c:pt idx="21">
                  <c:v>5.1917999999999997</c:v>
                </c:pt>
                <c:pt idx="22">
                  <c:v>5.0309999999999997</c:v>
                </c:pt>
                <c:pt idx="23">
                  <c:v>5.2884000000000002</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5-4CE1-4437-990F-0847F5478BCC}"/>
            </c:ext>
          </c:extLst>
        </c:ser>
        <c:ser>
          <c:idx val="6"/>
          <c:order val="6"/>
          <c:tx>
            <c:strRef>
              <c:f>'Vergleich Strom 2016'!$B$105</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2016'!$D$105:$BX$105</c:f>
              <c:numCache>
                <c:formatCode>0.0000</c:formatCode>
                <c:ptCount val="73"/>
                <c:pt idx="23">
                  <c:v>1.8625</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6-4CE1-4437-990F-0847F5478BCC}"/>
            </c:ext>
          </c:extLst>
        </c:ser>
        <c:ser>
          <c:idx val="7"/>
          <c:order val="7"/>
          <c:tx>
            <c:strRef>
              <c:f>'Vergleich Strom 2016'!$B$106</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2016'!$D$106:$BX$106</c:f>
              <c:numCache>
                <c:formatCode>0.0000</c:formatCode>
                <c:ptCount val="73"/>
                <c:pt idx="23">
                  <c:v>2.2911999999999999</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7-4CE1-4437-990F-0847F5478BCC}"/>
            </c:ext>
          </c:extLst>
        </c:ser>
        <c:ser>
          <c:idx val="8"/>
          <c:order val="8"/>
          <c:tx>
            <c:strRef>
              <c:f>'Vergleich Strom 2016'!$B$107</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2016'!$D$107:$BX$107</c:f>
              <c:numCache>
                <c:formatCode>0.0000</c:formatCode>
                <c:ptCount val="73"/>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8-4CE1-4437-990F-0847F5478BCC}"/>
            </c:ext>
          </c:extLst>
        </c:ser>
        <c:ser>
          <c:idx val="9"/>
          <c:order val="9"/>
          <c:tx>
            <c:strRef>
              <c:f>'Vergleich Strom 2016'!$B$108</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2016'!$D$108:$BX$108</c:f>
              <c:numCache>
                <c:formatCode>0.0000</c:formatCode>
                <c:ptCount val="73"/>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9-4CE1-4437-990F-0847F5478BCC}"/>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1803634383"/>
        <c:axId val="1797610463"/>
      </c:lineChart>
      <c:catAx>
        <c:axId val="180363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610463"/>
        <c:crosses val="autoZero"/>
        <c:auto val="1"/>
        <c:lblAlgn val="ctr"/>
        <c:lblOffset val="100"/>
        <c:noMultiLvlLbl val="0"/>
      </c:catAx>
      <c:valAx>
        <c:axId val="179761046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03634383"/>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GasNEV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baseline="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BK9</a:t>
            </a:r>
            <a:endParaRPr lang="de-DE" u="sng" baseline="0">
              <a:uFill>
                <a:solidFill>
                  <a:srgbClr val="264F87"/>
                </a:solidFill>
              </a:u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2015'!$B$96:$C$96</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2015'!$D$96:$BW$96</c:f>
              <c:numCache>
                <c:formatCode>0.0000</c:formatCode>
                <c:ptCount val="72"/>
                <c:pt idx="0">
                  <c:v>15.273999999999999</c:v>
                </c:pt>
                <c:pt idx="1">
                  <c:v>14.671099999999999</c:v>
                </c:pt>
                <c:pt idx="2">
                  <c:v>13.7654</c:v>
                </c:pt>
                <c:pt idx="3">
                  <c:v>11.736800000000001</c:v>
                </c:pt>
                <c:pt idx="4">
                  <c:v>10.825200000000001</c:v>
                </c:pt>
                <c:pt idx="5">
                  <c:v>9.5298999999999996</c:v>
                </c:pt>
                <c:pt idx="6">
                  <c:v>10.045</c:v>
                </c:pt>
                <c:pt idx="7">
                  <c:v>8.6433999999999997</c:v>
                </c:pt>
                <c:pt idx="8">
                  <c:v>8.1387</c:v>
                </c:pt>
                <c:pt idx="9">
                  <c:v>8.3834999999999997</c:v>
                </c:pt>
                <c:pt idx="10">
                  <c:v>8.3834999999999997</c:v>
                </c:pt>
                <c:pt idx="11">
                  <c:v>7.9642999999999997</c:v>
                </c:pt>
                <c:pt idx="12">
                  <c:v>7.7431000000000001</c:v>
                </c:pt>
                <c:pt idx="13">
                  <c:v>7.4832000000000001</c:v>
                </c:pt>
                <c:pt idx="14">
                  <c:v>7.2403000000000004</c:v>
                </c:pt>
                <c:pt idx="15">
                  <c:v>6.9687999999999999</c:v>
                </c:pt>
                <c:pt idx="16">
                  <c:v>6.5205000000000002</c:v>
                </c:pt>
                <c:pt idx="17">
                  <c:v>6.1601999999999997</c:v>
                </c:pt>
                <c:pt idx="18">
                  <c:v>5.7179000000000002</c:v>
                </c:pt>
                <c:pt idx="19">
                  <c:v>5.4657</c:v>
                </c:pt>
                <c:pt idx="20">
                  <c:v>5.2594000000000003</c:v>
                </c:pt>
                <c:pt idx="21">
                  <c:v>5.0913000000000004</c:v>
                </c:pt>
                <c:pt idx="22">
                  <c:v>4.9336000000000002</c:v>
                </c:pt>
                <c:pt idx="23">
                  <c:v>5.1859999999999999</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0-E26C-4DEE-B281-C1AC6B9D801B}"/>
            </c:ext>
          </c:extLst>
        </c:ser>
        <c:ser>
          <c:idx val="1"/>
          <c:order val="1"/>
          <c:tx>
            <c:strRef>
              <c:f>'Vergleich Gas 2015'!$B$97:$C$97</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2015'!$D$97:$BW$97</c:f>
              <c:numCache>
                <c:formatCode>0.0000</c:formatCode>
                <c:ptCount val="72"/>
                <c:pt idx="5">
                  <c:v>6.3642000000000003</c:v>
                </c:pt>
                <c:pt idx="6">
                  <c:v>6.6726999999999999</c:v>
                </c:pt>
                <c:pt idx="7">
                  <c:v>5.7644000000000002</c:v>
                </c:pt>
                <c:pt idx="8">
                  <c:v>5.3971</c:v>
                </c:pt>
                <c:pt idx="9">
                  <c:v>5.5888</c:v>
                </c:pt>
                <c:pt idx="10">
                  <c:v>5.5606</c:v>
                </c:pt>
                <c:pt idx="11">
                  <c:v>5.2679</c:v>
                </c:pt>
                <c:pt idx="12">
                  <c:v>5.1448999999999998</c:v>
                </c:pt>
                <c:pt idx="13">
                  <c:v>4.9595000000000002</c:v>
                </c:pt>
                <c:pt idx="14">
                  <c:v>4.8079000000000001</c:v>
                </c:pt>
                <c:pt idx="15">
                  <c:v>4.4574999999999996</c:v>
                </c:pt>
                <c:pt idx="16">
                  <c:v>4.1235999999999997</c:v>
                </c:pt>
                <c:pt idx="17">
                  <c:v>3.8361999999999998</c:v>
                </c:pt>
                <c:pt idx="18">
                  <c:v>3.5979999999999999</c:v>
                </c:pt>
                <c:pt idx="19">
                  <c:v>3.4514</c:v>
                </c:pt>
                <c:pt idx="20">
                  <c:v>3.3877000000000002</c:v>
                </c:pt>
                <c:pt idx="21">
                  <c:v>3.4731999999999998</c:v>
                </c:pt>
                <c:pt idx="22">
                  <c:v>3.4514</c:v>
                </c:pt>
                <c:pt idx="23">
                  <c:v>3.5979999999999999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1-E26C-4DEE-B281-C1AC6B9D801B}"/>
            </c:ext>
          </c:extLst>
        </c:ser>
        <c:ser>
          <c:idx val="2"/>
          <c:order val="2"/>
          <c:tx>
            <c:strRef>
              <c:f>'Vergleich Gas 2015'!$B$98:$C$98</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2015'!$D$98:$BW$98</c:f>
              <c:numCache>
                <c:formatCode>0.0000</c:formatCode>
                <c:ptCount val="72"/>
                <c:pt idx="5">
                  <c:v>5.7257999999999996</c:v>
                </c:pt>
                <c:pt idx="6">
                  <c:v>5.7568000000000001</c:v>
                </c:pt>
                <c:pt idx="7">
                  <c:v>4.8630000000000004</c:v>
                </c:pt>
                <c:pt idx="8">
                  <c:v>3.9739</c:v>
                </c:pt>
                <c:pt idx="9">
                  <c:v>3.9443999999999999</c:v>
                </c:pt>
                <c:pt idx="10">
                  <c:v>4.0038</c:v>
                </c:pt>
                <c:pt idx="11">
                  <c:v>3.8448000000000002</c:v>
                </c:pt>
                <c:pt idx="12">
                  <c:v>3.75</c:v>
                </c:pt>
                <c:pt idx="13">
                  <c:v>3.5737999999999999</c:v>
                </c:pt>
                <c:pt idx="14">
                  <c:v>3.4918</c:v>
                </c:pt>
                <c:pt idx="15">
                  <c:v>3.3809999999999998</c:v>
                </c:pt>
                <c:pt idx="16">
                  <c:v>3.2568999999999999</c:v>
                </c:pt>
                <c:pt idx="17">
                  <c:v>3.1602000000000001</c:v>
                </c:pt>
                <c:pt idx="18">
                  <c:v>3.0691999999999999</c:v>
                </c:pt>
                <c:pt idx="19">
                  <c:v>3.0169999999999999</c:v>
                </c:pt>
                <c:pt idx="20">
                  <c:v>2.9916</c:v>
                </c:pt>
                <c:pt idx="21">
                  <c:v>3.0341999999999998</c:v>
                </c:pt>
                <c:pt idx="22">
                  <c:v>3.0255999999999998</c:v>
                </c:pt>
                <c:pt idx="23">
                  <c:v>3.1886000000000001</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2-E26C-4DEE-B281-C1AC6B9D801B}"/>
            </c:ext>
          </c:extLst>
        </c:ser>
        <c:ser>
          <c:idx val="3"/>
          <c:order val="3"/>
          <c:tx>
            <c:strRef>
              <c:f>'Vergleich Gas 2015'!$B$99:$C$99</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2015'!$D$99:$BW$99</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3-E26C-4DEE-B281-C1AC6B9D801B}"/>
            </c:ext>
          </c:extLst>
        </c:ser>
        <c:ser>
          <c:idx val="4"/>
          <c:order val="4"/>
          <c:tx>
            <c:strRef>
              <c:f>'Vergleich Gas 2015'!$B$103</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2015'!$D$103:$BW$103</c:f>
              <c:numCache>
                <c:formatCode>0.0000</c:formatCode>
                <c:ptCount val="72"/>
                <c:pt idx="0">
                  <c:v>14.8667</c:v>
                </c:pt>
                <c:pt idx="1">
                  <c:v>14.8667</c:v>
                </c:pt>
                <c:pt idx="2">
                  <c:v>14.113899999999999</c:v>
                </c:pt>
                <c:pt idx="3">
                  <c:v>12.1196</c:v>
                </c:pt>
                <c:pt idx="4">
                  <c:v>11.0396</c:v>
                </c:pt>
                <c:pt idx="5">
                  <c:v>9.7806999999999995</c:v>
                </c:pt>
                <c:pt idx="6">
                  <c:v>10.1364</c:v>
                </c:pt>
                <c:pt idx="7">
                  <c:v>8.7109000000000005</c:v>
                </c:pt>
                <c:pt idx="8">
                  <c:v>8.1984999999999992</c:v>
                </c:pt>
                <c:pt idx="9">
                  <c:v>8.4469999999999992</c:v>
                </c:pt>
                <c:pt idx="10">
                  <c:v>8.4469999999999992</c:v>
                </c:pt>
                <c:pt idx="11">
                  <c:v>7.9077999999999999</c:v>
                </c:pt>
                <c:pt idx="12">
                  <c:v>7.9077999999999999</c:v>
                </c:pt>
                <c:pt idx="13">
                  <c:v>7.4333</c:v>
                </c:pt>
                <c:pt idx="14">
                  <c:v>7.2403000000000004</c:v>
                </c:pt>
                <c:pt idx="15">
                  <c:v>6.9687999999999999</c:v>
                </c:pt>
                <c:pt idx="16">
                  <c:v>6.5205000000000002</c:v>
                </c:pt>
                <c:pt idx="17">
                  <c:v>6.1601999999999997</c:v>
                </c:pt>
                <c:pt idx="18">
                  <c:v>5.7179000000000002</c:v>
                </c:pt>
                <c:pt idx="19">
                  <c:v>5.4657</c:v>
                </c:pt>
                <c:pt idx="20">
                  <c:v>5.2594000000000003</c:v>
                </c:pt>
                <c:pt idx="21">
                  <c:v>5.0913000000000004</c:v>
                </c:pt>
                <c:pt idx="22">
                  <c:v>4.9336000000000002</c:v>
                </c:pt>
                <c:pt idx="23">
                  <c:v>5.1859999999999999</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4-E26C-4DEE-B281-C1AC6B9D801B}"/>
            </c:ext>
          </c:extLst>
        </c:ser>
        <c:ser>
          <c:idx val="5"/>
          <c:order val="5"/>
          <c:tx>
            <c:strRef>
              <c:f>'Vergleich Gas 2015'!$B$104</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2015'!$D$104:$BW$104</c:f>
              <c:numCache>
                <c:formatCode>0.0000</c:formatCode>
                <c:ptCount val="72"/>
                <c:pt idx="5">
                  <c:v>6.4764999999999997</c:v>
                </c:pt>
                <c:pt idx="6">
                  <c:v>6.7134</c:v>
                </c:pt>
                <c:pt idx="7">
                  <c:v>5.7946999999999997</c:v>
                </c:pt>
                <c:pt idx="8">
                  <c:v>5.4236000000000004</c:v>
                </c:pt>
                <c:pt idx="9">
                  <c:v>5.6173000000000002</c:v>
                </c:pt>
                <c:pt idx="10">
                  <c:v>5.6173000000000002</c:v>
                </c:pt>
                <c:pt idx="11">
                  <c:v>5.2679</c:v>
                </c:pt>
                <c:pt idx="12">
                  <c:v>5.2679</c:v>
                </c:pt>
                <c:pt idx="13">
                  <c:v>4.9595000000000002</c:v>
                </c:pt>
                <c:pt idx="14">
                  <c:v>4.8079000000000001</c:v>
                </c:pt>
                <c:pt idx="15">
                  <c:v>4.4574999999999996</c:v>
                </c:pt>
                <c:pt idx="16">
                  <c:v>4.1235999999999997</c:v>
                </c:pt>
                <c:pt idx="17">
                  <c:v>3.8361999999999998</c:v>
                </c:pt>
                <c:pt idx="18">
                  <c:v>3.5979999999999999</c:v>
                </c:pt>
                <c:pt idx="19">
                  <c:v>3.4514</c:v>
                </c:pt>
                <c:pt idx="20">
                  <c:v>3.3877000000000002</c:v>
                </c:pt>
                <c:pt idx="21">
                  <c:v>3.4731999999999998</c:v>
                </c:pt>
                <c:pt idx="22">
                  <c:v>3.4514</c:v>
                </c:pt>
                <c:pt idx="23">
                  <c:v>3.5979999999999999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5-E26C-4DEE-B281-C1AC6B9D801B}"/>
            </c:ext>
          </c:extLst>
        </c:ser>
        <c:ser>
          <c:idx val="6"/>
          <c:order val="6"/>
          <c:tx>
            <c:strRef>
              <c:f>'Vergleich Gas 2015'!$B$105</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2015'!$D$105:$BW$105</c:f>
              <c:numCache>
                <c:formatCode>0.0000</c:formatCode>
                <c:ptCount val="72"/>
                <c:pt idx="5">
                  <c:v>5.7880000000000003</c:v>
                </c:pt>
                <c:pt idx="6">
                  <c:v>5.7880000000000003</c:v>
                </c:pt>
                <c:pt idx="7">
                  <c:v>4.8853</c:v>
                </c:pt>
                <c:pt idx="8">
                  <c:v>3.9887999999999999</c:v>
                </c:pt>
                <c:pt idx="9">
                  <c:v>3.9590999999999998</c:v>
                </c:pt>
                <c:pt idx="10">
                  <c:v>4.0340999999999996</c:v>
                </c:pt>
                <c:pt idx="11">
                  <c:v>3.8448000000000002</c:v>
                </c:pt>
                <c:pt idx="12">
                  <c:v>3.79</c:v>
                </c:pt>
                <c:pt idx="13">
                  <c:v>3.5737999999999999</c:v>
                </c:pt>
                <c:pt idx="14">
                  <c:v>3.4918</c:v>
                </c:pt>
                <c:pt idx="15">
                  <c:v>3.3809999999999998</c:v>
                </c:pt>
                <c:pt idx="16">
                  <c:v>3.2568999999999999</c:v>
                </c:pt>
                <c:pt idx="17">
                  <c:v>3.1602000000000001</c:v>
                </c:pt>
                <c:pt idx="18">
                  <c:v>3.0691999999999999</c:v>
                </c:pt>
                <c:pt idx="19">
                  <c:v>3.0169999999999999</c:v>
                </c:pt>
                <c:pt idx="20">
                  <c:v>2.9916</c:v>
                </c:pt>
                <c:pt idx="21">
                  <c:v>3.0341999999999998</c:v>
                </c:pt>
                <c:pt idx="22">
                  <c:v>3.0255999999999998</c:v>
                </c:pt>
                <c:pt idx="23">
                  <c:v>3.1886000000000001</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6-E26C-4DEE-B281-C1AC6B9D801B}"/>
            </c:ext>
          </c:extLst>
        </c:ser>
        <c:ser>
          <c:idx val="7"/>
          <c:order val="7"/>
          <c:tx>
            <c:strRef>
              <c:f>'Vergleich Gas 2015'!$B$106</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2015'!$D$106:$BW$106</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7-E26C-4DEE-B281-C1AC6B9D801B}"/>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978703839"/>
        <c:axId val="1881779583"/>
      </c:lineChart>
      <c:catAx>
        <c:axId val="1978703839"/>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79583"/>
        <c:crosses val="autoZero"/>
        <c:auto val="1"/>
        <c:lblAlgn val="ctr"/>
        <c:lblOffset val="100"/>
        <c:noMultiLvlLbl val="0"/>
      </c:catAx>
      <c:valAx>
        <c:axId val="188177958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978703839"/>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hyperlink" Target="https://www.destatis.de/DE/Home/_inhalt.html" TargetMode="External"/><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171449</xdr:rowOff>
    </xdr:from>
    <xdr:to>
      <xdr:col>13</xdr:col>
      <xdr:colOff>104775</xdr:colOff>
      <xdr:row>54</xdr:row>
      <xdr:rowOff>95250</xdr:rowOff>
    </xdr:to>
    <xdr:sp macro="" textlink="">
      <xdr:nvSpPr>
        <xdr:cNvPr id="2" name="Rechteck 1">
          <a:extLst>
            <a:ext uri="{FF2B5EF4-FFF2-40B4-BE49-F238E27FC236}">
              <a16:creationId xmlns:a16="http://schemas.microsoft.com/office/drawing/2014/main" id="{9E57D8B9-BB40-4861-9075-AC8BFBBFD542}"/>
            </a:ext>
          </a:extLst>
        </xdr:cNvPr>
        <xdr:cNvSpPr/>
      </xdr:nvSpPr>
      <xdr:spPr bwMode="auto">
        <a:xfrm>
          <a:off x="457200" y="857249"/>
          <a:ext cx="9591675" cy="8496301"/>
        </a:xfrm>
        <a:prstGeom prst="rect">
          <a:avLst/>
        </a:prstGeom>
        <a:no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Allgemeine Bedingungen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Nutzungsüberlassung einer Excel-basierten Kalkulationshilfe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bei unentgeltlicher Überlassung außerhalb vertraglicher Beziehungen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unentgeltliche Nutzungsüberlassung außerhalb vertraglicher Beziehungen der auf Excel aufgebauten Kalkulationshilfe gelten zwischen der </a:t>
          </a:r>
          <a:r>
            <a:rPr kumimoji="0" lang="de-DE" sz="1000" b="0" i="1"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ANPLICON GmbH </a:t>
          </a: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[im Folgenden: ANPLICON] und dem Nutzer [im Folgenden: Nutzer] die nachfolgenden Bedingungen: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1. Verwendungszweck</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Dem Nutzer ist bekannt, dass es bei Excel-basierten Werkzeugen (Kalkulationshilfen, Tools) nach dem Stand der Technik nicht möglich ist, diese so zu gestalten, dass die Software in allen Funktionen, Anwendungen und Kombinationen fehlerfrei einsetzbar ist. Die durch die ANPLICON zur Verfügung gestellten Excel-basierten Kalkulationshilfen sind nicht mit Schutzmaßnahmen versehen. Sie dienen einzig dem Zweck, den Nutzer in die Lage zu versetzen, unter Nutzung der Kalkulationshilfe selbst entsprechende Berechnungen durchführen zu können.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 Nutzungsrechte</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2.1  Dem Nutzer wird das nicht ausschließliche, zeitlich unbegrenzte Nutzungsrecht eingeräumt, die Kalkulationshilfe auf den Rechnern des Nutzers im geschäftlichen Bereich zu nutzen. Eine Nutzung im nichtgeschäftlichen Bereich ist nur zu rein wissenschaftlichen Zwecken gestattet. Der Nutzer ist zur Weitergabe des nicht ausschließlichen Nutzungsrechtes an Dritte nur berechtigt, wenn der Dritte sich zuvor mit diesen Bedingungen schriftlich einverstanden erklärt hat und der Nutzer alle auf seinen Rechnern vorhandenen Kopien, Sicherungskopien, etc. unwiederbringlich vor Weitergabe löscht.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2.2  Im Übrigen berechtigt das Nutzungsrecht den Nutzer, die Kalkulationshilfe im Rahmen des vorgegebenen normalen Gebrauchs zu nutzen. Der Nutzer ist nicht berechtigt, Übersetzungen oder weitere Vervielfältigungen des Tools vorzunehmen, auch nicht teilweise oder vorübergehend, gleich welcher Art und mit welchen Mitteln.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2.3  Die Einräumung des in 2.1 und 2.2 beschriebenen Nutzungsrechts erfolgt unentgeltlich.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3. Gewährleistung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für Rechts- und Sachmängel richtet sich nach den §§ 523 Abs. 1 und 524 Abs. 1 BGB. Eine darüberhinausgehende Gewährleistung ist, soweit gesetzlich zulässig, ausdrücklich ausgeschlossen.</a:t>
          </a: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4. Haftung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der ANPLICON ist auf Vorsatz und grobe Fahrlässigkeit beschränkt. Gegenüber einem Unternehmer, einer juristischen Person des öffentlichen Rechts oder einem öffentlich-rechtlichen Sondervermögen ist die Haftung der ANPLICON auf Vorsatz beschränkt. Eine darüberhinausgehende Haftung ist, soweit gesetzlich zulässig,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Bitte beachten Sie bei der Nutzung der Kalkulationshilfe auch folgende Hinweise: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Alle Angaben sowie Berechnungsgrundlagen in dieser Kalkulationshilfe sind nach bestem Wissen unter Anwendung aller gebotenen Sorgfalt erstellt worden. Bitte prüfen Sie sorgfältig, ob die Informationen zu dem von Ihnen bestimmten Zweck geeignet sind, Sie alle notwendigen Daten hierfür berücksichtigt haben und nicht inzwischen in zeitlicher und/oder inhaltlicher Hinsicht Umstände eingetreten sind, welche die Ergebnisse zu dem von Ihnen bestimmten Zweck unbrauchbar machen. Sie sind daher verpflichtet, sämtliche Ergebnisse zu plausibilisieren. Denn dies können wir naturgemäß nicht für Sie tun. Insofern erfolgt die Verwertung der Ergebnisse auf Ihre eigene Gefahr. Eine unsachgemäße Anwendung, insbesondere die Veränderung der Programmierung und/oder der Formeln kann die Programmstruktur zerstören und zu fehlerhaften Ergebnissen führen. Die Haftung nach dem Produkthaftungsgesetz bleibt unberührt.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Der Nutzer wird darauf hingewiesen, dass der Einsatz der Excel-Werkzeuge ausschließlich mit den ausdrücklich von der ANPLICON freigegebenen Versionen der Software Microsoft Excel zu erfolgen hat. Die ANPLICON haftet nicht für Schäden, welche ausschließlich darauf beruhen, dass der Nutzer, andere, nicht von der ANPLICON GmbH freigegebenen Versionen der Software Microsoft Excel mit den Excel-Tools einsetzt.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5. Rechtsstatut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Auf das Vertragsverhältnis findet ausschließlich das Recht der Bundesrepublik Deutschland unter ausdrücklichem Ausschluss des UN-Kaufrechtsabkommens (CISG) Anwendung.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 Gerichtsstand und Erfüllungsort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6.1 Erfüllungsort für alle aus dem Vertrag entstehenden Leistungen ist ausschließlich der Sitz der ANPLICON.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6.2 Gerichtsstand ist der Sitz der ANPLICON GmbH.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Aachen, 22.01.2020</a:t>
          </a:r>
        </a:p>
      </xdr:txBody>
    </xdr:sp>
    <xdr:clientData/>
  </xdr:twoCellAnchor>
  <xdr:twoCellAnchor editAs="oneCell">
    <xdr:from>
      <xdr:col>6</xdr:col>
      <xdr:colOff>561975</xdr:colOff>
      <xdr:row>1</xdr:row>
      <xdr:rowOff>0</xdr:rowOff>
    </xdr:from>
    <xdr:to>
      <xdr:col>7</xdr:col>
      <xdr:colOff>229146</xdr:colOff>
      <xdr:row>3</xdr:row>
      <xdr:rowOff>57149</xdr:rowOff>
    </xdr:to>
    <xdr:pic>
      <xdr:nvPicPr>
        <xdr:cNvPr id="3" name="Grafik 2">
          <a:extLst>
            <a:ext uri="{FF2B5EF4-FFF2-40B4-BE49-F238E27FC236}">
              <a16:creationId xmlns:a16="http://schemas.microsoft.com/office/drawing/2014/main" id="{22BD703E-F088-46A8-9271-389603970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1575" y="171450"/>
          <a:ext cx="457746" cy="400049"/>
        </a:xfrm>
        <a:prstGeom prst="rect">
          <a:avLst/>
        </a:prstGeom>
      </xdr:spPr>
    </xdr:pic>
    <xdr:clientData/>
  </xdr:twoCellAnchor>
  <xdr:twoCellAnchor editAs="oneCell">
    <xdr:from>
      <xdr:col>10</xdr:col>
      <xdr:colOff>685800</xdr:colOff>
      <xdr:row>1</xdr:row>
      <xdr:rowOff>57150</xdr:rowOff>
    </xdr:from>
    <xdr:to>
      <xdr:col>12</xdr:col>
      <xdr:colOff>769922</xdr:colOff>
      <xdr:row>2</xdr:row>
      <xdr:rowOff>121286</xdr:rowOff>
    </xdr:to>
    <xdr:pic>
      <xdr:nvPicPr>
        <xdr:cNvPr id="4" name="Grafik 3">
          <a:extLst>
            <a:ext uri="{FF2B5EF4-FFF2-40B4-BE49-F238E27FC236}">
              <a16:creationId xmlns:a16="http://schemas.microsoft.com/office/drawing/2014/main" id="{3EA07049-E296-4841-BE19-A81F096EA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228600"/>
          <a:ext cx="1684322" cy="235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5500687</xdr:colOff>
      <xdr:row>8</xdr:row>
      <xdr:rowOff>30956</xdr:rowOff>
    </xdr:from>
    <xdr:to>
      <xdr:col>3</xdr:col>
      <xdr:colOff>5691187</xdr:colOff>
      <xdr:row>9</xdr:row>
      <xdr:rowOff>57150</xdr:rowOff>
    </xdr:to>
    <xdr:cxnSp macro="">
      <xdr:nvCxnSpPr>
        <xdr:cNvPr id="2" name="Gerade Verbindung mit Pfeil 1">
          <a:extLst>
            <a:ext uri="{FF2B5EF4-FFF2-40B4-BE49-F238E27FC236}">
              <a16:creationId xmlns:a16="http://schemas.microsoft.com/office/drawing/2014/main" id="{878F6A5E-DCE4-46C7-9D74-43ED0186EA1D}"/>
            </a:ext>
          </a:extLst>
        </xdr:cNvPr>
        <xdr:cNvCxnSpPr/>
      </xdr:nvCxnSpPr>
      <xdr:spPr>
        <a:xfrm flipH="1">
          <a:off x="12758737" y="1354931"/>
          <a:ext cx="190500" cy="18811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1321590</xdr:colOff>
      <xdr:row>14</xdr:row>
      <xdr:rowOff>95250</xdr:rowOff>
    </xdr:from>
    <xdr:to>
      <xdr:col>3</xdr:col>
      <xdr:colOff>1512090</xdr:colOff>
      <xdr:row>15</xdr:row>
      <xdr:rowOff>107156</xdr:rowOff>
    </xdr:to>
    <xdr:cxnSp macro="">
      <xdr:nvCxnSpPr>
        <xdr:cNvPr id="3" name="Gerade Verbindung mit Pfeil 2">
          <a:extLst>
            <a:ext uri="{FF2B5EF4-FFF2-40B4-BE49-F238E27FC236}">
              <a16:creationId xmlns:a16="http://schemas.microsoft.com/office/drawing/2014/main" id="{2656F251-A202-4BD8-85DA-A251E3FE5A0B}"/>
            </a:ext>
          </a:extLst>
        </xdr:cNvPr>
        <xdr:cNvCxnSpPr/>
      </xdr:nvCxnSpPr>
      <xdr:spPr>
        <a:xfrm flipH="1">
          <a:off x="8579640" y="24765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488157</xdr:colOff>
      <xdr:row>25</xdr:row>
      <xdr:rowOff>130969</xdr:rowOff>
    </xdr:from>
    <xdr:to>
      <xdr:col>3</xdr:col>
      <xdr:colOff>4107205</xdr:colOff>
      <xdr:row>30</xdr:row>
      <xdr:rowOff>26100</xdr:rowOff>
    </xdr:to>
    <xdr:pic>
      <xdr:nvPicPr>
        <xdr:cNvPr id="4" name="Grafik 3">
          <a:hlinkClick xmlns:r="http://schemas.openxmlformats.org/officeDocument/2006/relationships" r:id="rId1"/>
          <a:extLst>
            <a:ext uri="{FF2B5EF4-FFF2-40B4-BE49-F238E27FC236}">
              <a16:creationId xmlns:a16="http://schemas.microsoft.com/office/drawing/2014/main" id="{EF3FE44B-24D4-4A73-A601-590972EA879C}"/>
            </a:ext>
          </a:extLst>
        </xdr:cNvPr>
        <xdr:cNvPicPr>
          <a:picLocks noChangeAspect="1"/>
        </xdr:cNvPicPr>
      </xdr:nvPicPr>
      <xdr:blipFill>
        <a:blip xmlns:r="http://schemas.openxmlformats.org/officeDocument/2006/relationships" r:embed="rId2"/>
        <a:stretch>
          <a:fillRect/>
        </a:stretch>
      </xdr:blipFill>
      <xdr:spPr>
        <a:xfrm>
          <a:off x="7746207" y="4550569"/>
          <a:ext cx="3619048" cy="733331"/>
        </a:xfrm>
        <a:prstGeom prst="rect">
          <a:avLst/>
        </a:prstGeom>
      </xdr:spPr>
    </xdr:pic>
    <xdr:clientData/>
  </xdr:twoCellAnchor>
  <xdr:twoCellAnchor>
    <xdr:from>
      <xdr:col>3</xdr:col>
      <xdr:colOff>2176452</xdr:colOff>
      <xdr:row>25</xdr:row>
      <xdr:rowOff>140493</xdr:rowOff>
    </xdr:from>
    <xdr:to>
      <xdr:col>3</xdr:col>
      <xdr:colOff>2366952</xdr:colOff>
      <xdr:row>27</xdr:row>
      <xdr:rowOff>14287</xdr:rowOff>
    </xdr:to>
    <xdr:cxnSp macro="">
      <xdr:nvCxnSpPr>
        <xdr:cNvPr id="5" name="Gerade Verbindung mit Pfeil 4">
          <a:extLst>
            <a:ext uri="{FF2B5EF4-FFF2-40B4-BE49-F238E27FC236}">
              <a16:creationId xmlns:a16="http://schemas.microsoft.com/office/drawing/2014/main" id="{271B118D-D2AA-4C2E-BAF7-B9443D0D7D18}"/>
            </a:ext>
          </a:extLst>
        </xdr:cNvPr>
        <xdr:cNvCxnSpPr/>
      </xdr:nvCxnSpPr>
      <xdr:spPr>
        <a:xfrm flipH="1">
          <a:off x="9434502" y="4560093"/>
          <a:ext cx="190500" cy="1976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5722144</xdr:colOff>
      <xdr:row>65</xdr:row>
      <xdr:rowOff>47625</xdr:rowOff>
    </xdr:from>
    <xdr:to>
      <xdr:col>3</xdr:col>
      <xdr:colOff>6555581</xdr:colOff>
      <xdr:row>66</xdr:row>
      <xdr:rowOff>92869</xdr:rowOff>
    </xdr:to>
    <xdr:cxnSp macro="">
      <xdr:nvCxnSpPr>
        <xdr:cNvPr id="6" name="Gerade Verbindung mit Pfeil 5">
          <a:extLst>
            <a:ext uri="{FF2B5EF4-FFF2-40B4-BE49-F238E27FC236}">
              <a16:creationId xmlns:a16="http://schemas.microsoft.com/office/drawing/2014/main" id="{38262531-8056-4C36-A1B7-485D1958FEE5}"/>
            </a:ext>
          </a:extLst>
        </xdr:cNvPr>
        <xdr:cNvCxnSpPr/>
      </xdr:nvCxnSpPr>
      <xdr:spPr>
        <a:xfrm flipH="1">
          <a:off x="12980194" y="11877675"/>
          <a:ext cx="833437" cy="20716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5743576</xdr:colOff>
      <xdr:row>66</xdr:row>
      <xdr:rowOff>116682</xdr:rowOff>
    </xdr:from>
    <xdr:to>
      <xdr:col>3</xdr:col>
      <xdr:colOff>6577013</xdr:colOff>
      <xdr:row>67</xdr:row>
      <xdr:rowOff>157163</xdr:rowOff>
    </xdr:to>
    <xdr:cxnSp macro="">
      <xdr:nvCxnSpPr>
        <xdr:cNvPr id="7" name="Gerade Verbindung mit Pfeil 6">
          <a:extLst>
            <a:ext uri="{FF2B5EF4-FFF2-40B4-BE49-F238E27FC236}">
              <a16:creationId xmlns:a16="http://schemas.microsoft.com/office/drawing/2014/main" id="{D6E27254-3AC4-4602-AA87-F48CC136613D}"/>
            </a:ext>
          </a:extLst>
        </xdr:cNvPr>
        <xdr:cNvCxnSpPr/>
      </xdr:nvCxnSpPr>
      <xdr:spPr>
        <a:xfrm flipH="1">
          <a:off x="13001626" y="121086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5748337</xdr:colOff>
      <xdr:row>68</xdr:row>
      <xdr:rowOff>59531</xdr:rowOff>
    </xdr:from>
    <xdr:to>
      <xdr:col>3</xdr:col>
      <xdr:colOff>6581774</xdr:colOff>
      <xdr:row>69</xdr:row>
      <xdr:rowOff>71437</xdr:rowOff>
    </xdr:to>
    <xdr:cxnSp macro="">
      <xdr:nvCxnSpPr>
        <xdr:cNvPr id="8" name="Gerade Verbindung mit Pfeil 7">
          <a:extLst>
            <a:ext uri="{FF2B5EF4-FFF2-40B4-BE49-F238E27FC236}">
              <a16:creationId xmlns:a16="http://schemas.microsoft.com/office/drawing/2014/main" id="{E6DAC33C-CAC2-4979-A8DE-BC285EAA548C}"/>
            </a:ext>
          </a:extLst>
        </xdr:cNvPr>
        <xdr:cNvCxnSpPr/>
      </xdr:nvCxnSpPr>
      <xdr:spPr>
        <a:xfrm flipH="1">
          <a:off x="13006387" y="12375356"/>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5736432</xdr:colOff>
      <xdr:row>69</xdr:row>
      <xdr:rowOff>135732</xdr:rowOff>
    </xdr:from>
    <xdr:to>
      <xdr:col>3</xdr:col>
      <xdr:colOff>6569869</xdr:colOff>
      <xdr:row>70</xdr:row>
      <xdr:rowOff>147638</xdr:rowOff>
    </xdr:to>
    <xdr:cxnSp macro="">
      <xdr:nvCxnSpPr>
        <xdr:cNvPr id="9" name="Gerade Verbindung mit Pfeil 8">
          <a:extLst>
            <a:ext uri="{FF2B5EF4-FFF2-40B4-BE49-F238E27FC236}">
              <a16:creationId xmlns:a16="http://schemas.microsoft.com/office/drawing/2014/main" id="{6980EA40-4C39-4CEE-9833-A7BAD489761B}"/>
            </a:ext>
          </a:extLst>
        </xdr:cNvPr>
        <xdr:cNvCxnSpPr/>
      </xdr:nvCxnSpPr>
      <xdr:spPr>
        <a:xfrm flipH="1">
          <a:off x="12994482" y="126420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5715001</xdr:colOff>
      <xdr:row>73</xdr:row>
      <xdr:rowOff>166688</xdr:rowOff>
    </xdr:from>
    <xdr:to>
      <xdr:col>3</xdr:col>
      <xdr:colOff>6036468</xdr:colOff>
      <xdr:row>74</xdr:row>
      <xdr:rowOff>59532</xdr:rowOff>
    </xdr:to>
    <xdr:cxnSp macro="">
      <xdr:nvCxnSpPr>
        <xdr:cNvPr id="10" name="Gerade Verbindung mit Pfeil 9">
          <a:extLst>
            <a:ext uri="{FF2B5EF4-FFF2-40B4-BE49-F238E27FC236}">
              <a16:creationId xmlns:a16="http://schemas.microsoft.com/office/drawing/2014/main" id="{921BB1B6-2B47-43FC-815C-F7ABD9B3D642}"/>
            </a:ext>
          </a:extLst>
        </xdr:cNvPr>
        <xdr:cNvCxnSpPr/>
      </xdr:nvCxnSpPr>
      <xdr:spPr>
        <a:xfrm flipH="1">
          <a:off x="12973051" y="13511213"/>
          <a:ext cx="321467" cy="833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1185862</xdr:colOff>
      <xdr:row>76</xdr:row>
      <xdr:rowOff>102394</xdr:rowOff>
    </xdr:from>
    <xdr:to>
      <xdr:col>3</xdr:col>
      <xdr:colOff>1376362</xdr:colOff>
      <xdr:row>77</xdr:row>
      <xdr:rowOff>119062</xdr:rowOff>
    </xdr:to>
    <xdr:cxnSp macro="">
      <xdr:nvCxnSpPr>
        <xdr:cNvPr id="11" name="Gerade Verbindung mit Pfeil 10">
          <a:extLst>
            <a:ext uri="{FF2B5EF4-FFF2-40B4-BE49-F238E27FC236}">
              <a16:creationId xmlns:a16="http://schemas.microsoft.com/office/drawing/2014/main" id="{360C3ED7-8B37-4528-88B4-71DAEFFECFC6}"/>
            </a:ext>
          </a:extLst>
        </xdr:cNvPr>
        <xdr:cNvCxnSpPr/>
      </xdr:nvCxnSpPr>
      <xdr:spPr>
        <a:xfrm flipH="1">
          <a:off x="8443912" y="13989844"/>
          <a:ext cx="190500" cy="207168"/>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81</xdr:row>
      <xdr:rowOff>171450</xdr:rowOff>
    </xdr:from>
    <xdr:to>
      <xdr:col>3</xdr:col>
      <xdr:colOff>1733361</xdr:colOff>
      <xdr:row>83</xdr:row>
      <xdr:rowOff>95216</xdr:rowOff>
    </xdr:to>
    <xdr:pic>
      <xdr:nvPicPr>
        <xdr:cNvPr id="12" name="Grafik 11">
          <a:extLst>
            <a:ext uri="{FF2B5EF4-FFF2-40B4-BE49-F238E27FC236}">
              <a16:creationId xmlns:a16="http://schemas.microsoft.com/office/drawing/2014/main" id="{868852AE-BBBE-4BAB-879F-339B92BEECC4}"/>
            </a:ext>
          </a:extLst>
        </xdr:cNvPr>
        <xdr:cNvPicPr>
          <a:picLocks noChangeAspect="1"/>
        </xdr:cNvPicPr>
      </xdr:nvPicPr>
      <xdr:blipFill>
        <a:blip xmlns:r="http://schemas.openxmlformats.org/officeDocument/2006/relationships" r:embed="rId3"/>
        <a:stretch>
          <a:fillRect/>
        </a:stretch>
      </xdr:blipFill>
      <xdr:spPr>
        <a:xfrm>
          <a:off x="7477125" y="14954250"/>
          <a:ext cx="1514286" cy="276191"/>
        </a:xfrm>
        <a:prstGeom prst="rect">
          <a:avLst/>
        </a:prstGeom>
      </xdr:spPr>
    </xdr:pic>
    <xdr:clientData/>
  </xdr:twoCellAnchor>
  <xdr:twoCellAnchor>
    <xdr:from>
      <xdr:col>3</xdr:col>
      <xdr:colOff>1828803</xdr:colOff>
      <xdr:row>82</xdr:row>
      <xdr:rowOff>107156</xdr:rowOff>
    </xdr:from>
    <xdr:to>
      <xdr:col>3</xdr:col>
      <xdr:colOff>2122714</xdr:colOff>
      <xdr:row>82</xdr:row>
      <xdr:rowOff>108857</xdr:rowOff>
    </xdr:to>
    <xdr:cxnSp macro="">
      <xdr:nvCxnSpPr>
        <xdr:cNvPr id="13" name="Gerade Verbindung mit Pfeil 12">
          <a:extLst>
            <a:ext uri="{FF2B5EF4-FFF2-40B4-BE49-F238E27FC236}">
              <a16:creationId xmlns:a16="http://schemas.microsoft.com/office/drawing/2014/main" id="{3292BE61-66AC-4548-B206-3B2AD5C22222}"/>
            </a:ext>
          </a:extLst>
        </xdr:cNvPr>
        <xdr:cNvCxnSpPr/>
      </xdr:nvCxnSpPr>
      <xdr:spPr>
        <a:xfrm flipH="1" flipV="1">
          <a:off x="9086853" y="15080456"/>
          <a:ext cx="293911" cy="170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1295401</xdr:colOff>
      <xdr:row>86</xdr:row>
      <xdr:rowOff>95250</xdr:rowOff>
    </xdr:from>
    <xdr:to>
      <xdr:col>3</xdr:col>
      <xdr:colOff>6019801</xdr:colOff>
      <xdr:row>92</xdr:row>
      <xdr:rowOff>85590</xdr:rowOff>
    </xdr:to>
    <xdr:pic>
      <xdr:nvPicPr>
        <xdr:cNvPr id="14" name="Grafik 13">
          <a:extLst>
            <a:ext uri="{FF2B5EF4-FFF2-40B4-BE49-F238E27FC236}">
              <a16:creationId xmlns:a16="http://schemas.microsoft.com/office/drawing/2014/main" id="{FCF36F84-63CF-4137-A30E-B379F54CDB79}"/>
            </a:ext>
          </a:extLst>
        </xdr:cNvPr>
        <xdr:cNvPicPr>
          <a:picLocks noChangeAspect="1"/>
        </xdr:cNvPicPr>
      </xdr:nvPicPr>
      <xdr:blipFill rotWithShape="1">
        <a:blip xmlns:r="http://schemas.openxmlformats.org/officeDocument/2006/relationships" r:embed="rId4"/>
        <a:srcRect r="28726"/>
        <a:stretch/>
      </xdr:blipFill>
      <xdr:spPr>
        <a:xfrm>
          <a:off x="8553451" y="15744825"/>
          <a:ext cx="4724400" cy="1076190"/>
        </a:xfrm>
        <a:prstGeom prst="rect">
          <a:avLst/>
        </a:prstGeom>
      </xdr:spPr>
    </xdr:pic>
    <xdr:clientData/>
  </xdr:twoCellAnchor>
  <xdr:oneCellAnchor>
    <xdr:from>
      <xdr:col>3</xdr:col>
      <xdr:colOff>3857625</xdr:colOff>
      <xdr:row>82</xdr:row>
      <xdr:rowOff>123825</xdr:rowOff>
    </xdr:from>
    <xdr:ext cx="2168222" cy="402033"/>
    <xdr:sp macro="" textlink="">
      <xdr:nvSpPr>
        <xdr:cNvPr id="15" name="Textfeld 14">
          <a:extLst>
            <a:ext uri="{FF2B5EF4-FFF2-40B4-BE49-F238E27FC236}">
              <a16:creationId xmlns:a16="http://schemas.microsoft.com/office/drawing/2014/main" id="{C1B8961B-DAF6-4B08-A188-1C0D075D3EBC}"/>
            </a:ext>
          </a:extLst>
        </xdr:cNvPr>
        <xdr:cNvSpPr txBox="1"/>
      </xdr:nvSpPr>
      <xdr:spPr>
        <a:xfrm>
          <a:off x="11115675" y="15097125"/>
          <a:ext cx="2168222" cy="40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Zeilen</a:t>
          </a:r>
          <a:r>
            <a:rPr lang="de-DE" sz="1050" baseline="0">
              <a:solidFill>
                <a:srgbClr val="264F87"/>
              </a:solidFill>
              <a:latin typeface="Arial" panose="020B0604020202020204" pitchFamily="34" charset="0"/>
              <a:cs typeface="Arial" panose="020B0604020202020204" pitchFamily="34" charset="0"/>
            </a:rPr>
            <a:t> mit den Jahreszahlen und </a:t>
          </a:r>
        </a:p>
        <a:p>
          <a:r>
            <a:rPr lang="de-DE" sz="1050" baseline="0">
              <a:solidFill>
                <a:srgbClr val="264F87"/>
              </a:solidFill>
              <a:latin typeface="Arial" panose="020B0604020202020204" pitchFamily="34" charset="0"/>
              <a:cs typeface="Arial" panose="020B0604020202020204" pitchFamily="34" charset="0"/>
            </a:rPr>
            <a:t>Werten markieren und kopieren</a:t>
          </a:r>
        </a:p>
      </xdr:txBody>
    </xdr:sp>
    <xdr:clientData/>
  </xdr:oneCellAnchor>
  <xdr:twoCellAnchor>
    <xdr:from>
      <xdr:col>3</xdr:col>
      <xdr:colOff>4629150</xdr:colOff>
      <xdr:row>84</xdr:row>
      <xdr:rowOff>171450</xdr:rowOff>
    </xdr:from>
    <xdr:to>
      <xdr:col>3</xdr:col>
      <xdr:colOff>4819650</xdr:colOff>
      <xdr:row>86</xdr:row>
      <xdr:rowOff>21431</xdr:rowOff>
    </xdr:to>
    <xdr:cxnSp macro="">
      <xdr:nvCxnSpPr>
        <xdr:cNvPr id="16" name="Gerade Verbindung mit Pfeil 15">
          <a:extLst>
            <a:ext uri="{FF2B5EF4-FFF2-40B4-BE49-F238E27FC236}">
              <a16:creationId xmlns:a16="http://schemas.microsoft.com/office/drawing/2014/main" id="{3B6C1250-439F-44FF-8F7B-D1F4E761AFE1}"/>
            </a:ext>
          </a:extLst>
        </xdr:cNvPr>
        <xdr:cNvCxnSpPr/>
      </xdr:nvCxnSpPr>
      <xdr:spPr>
        <a:xfrm flipH="1">
          <a:off x="11887200" y="154686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295275</xdr:colOff>
      <xdr:row>95</xdr:row>
      <xdr:rowOff>19050</xdr:rowOff>
    </xdr:from>
    <xdr:to>
      <xdr:col>3</xdr:col>
      <xdr:colOff>990513</xdr:colOff>
      <xdr:row>96</xdr:row>
      <xdr:rowOff>142836</xdr:rowOff>
    </xdr:to>
    <xdr:pic>
      <xdr:nvPicPr>
        <xdr:cNvPr id="17" name="Grafik 16">
          <a:extLst>
            <a:ext uri="{FF2B5EF4-FFF2-40B4-BE49-F238E27FC236}">
              <a16:creationId xmlns:a16="http://schemas.microsoft.com/office/drawing/2014/main" id="{CDF4180B-F6CA-460F-81CA-D7B4F6BAE541}"/>
            </a:ext>
          </a:extLst>
        </xdr:cNvPr>
        <xdr:cNvPicPr>
          <a:picLocks noChangeAspect="1"/>
        </xdr:cNvPicPr>
      </xdr:nvPicPr>
      <xdr:blipFill>
        <a:blip xmlns:r="http://schemas.openxmlformats.org/officeDocument/2006/relationships" r:embed="rId5"/>
        <a:stretch>
          <a:fillRect/>
        </a:stretch>
      </xdr:blipFill>
      <xdr:spPr>
        <a:xfrm>
          <a:off x="7553325" y="17325975"/>
          <a:ext cx="695238" cy="314286"/>
        </a:xfrm>
        <a:prstGeom prst="rect">
          <a:avLst/>
        </a:prstGeom>
      </xdr:spPr>
    </xdr:pic>
    <xdr:clientData/>
  </xdr:twoCellAnchor>
  <xdr:oneCellAnchor>
    <xdr:from>
      <xdr:col>3</xdr:col>
      <xdr:colOff>1400175</xdr:colOff>
      <xdr:row>94</xdr:row>
      <xdr:rowOff>85725</xdr:rowOff>
    </xdr:from>
    <xdr:ext cx="2205860" cy="561975"/>
    <xdr:sp macro="" textlink="">
      <xdr:nvSpPr>
        <xdr:cNvPr id="18" name="Textfeld 17">
          <a:extLst>
            <a:ext uri="{FF2B5EF4-FFF2-40B4-BE49-F238E27FC236}">
              <a16:creationId xmlns:a16="http://schemas.microsoft.com/office/drawing/2014/main" id="{94D847D8-A8AC-4E6F-94C7-90472EBE6912}"/>
            </a:ext>
          </a:extLst>
        </xdr:cNvPr>
        <xdr:cNvSpPr txBox="1"/>
      </xdr:nvSpPr>
      <xdr:spPr>
        <a:xfrm>
          <a:off x="8658225" y="17202150"/>
          <a:ext cx="220586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neues Tabellenblatt erstellen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in dieses einfügen</a:t>
          </a:r>
          <a:r>
            <a:rPr lang="de-DE" sz="1050" baseline="0">
              <a:solidFill>
                <a:srgbClr val="264F87"/>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a:t>
          </a:r>
          <a:r>
            <a:rPr lang="de-DE" sz="1050">
              <a:solidFill>
                <a:srgbClr val="264F87"/>
              </a:solidFill>
              <a:effectLst/>
              <a:latin typeface="Arial" panose="020B0604020202020204" pitchFamily="34" charset="0"/>
              <a:ea typeface="+mn-ea"/>
              <a:cs typeface="Arial" panose="020B0604020202020204" pitchFamily="34" charset="0"/>
            </a:rPr>
            <a:t>Einfügeoption:</a:t>
          </a:r>
          <a:r>
            <a:rPr lang="de-DE" sz="1050" baseline="0">
              <a:solidFill>
                <a:srgbClr val="264F87"/>
              </a:solidFill>
              <a:effectLst/>
              <a:latin typeface="Arial" panose="020B0604020202020204" pitchFamily="34" charset="0"/>
              <a:ea typeface="+mn-ea"/>
              <a:cs typeface="Arial" panose="020B0604020202020204" pitchFamily="34" charset="0"/>
            </a:rPr>
            <a:t> Transponieren)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914400</xdr:colOff>
      <xdr:row>95</xdr:row>
      <xdr:rowOff>180975</xdr:rowOff>
    </xdr:from>
    <xdr:to>
      <xdr:col>3</xdr:col>
      <xdr:colOff>1285875</xdr:colOff>
      <xdr:row>95</xdr:row>
      <xdr:rowOff>183356</xdr:rowOff>
    </xdr:to>
    <xdr:cxnSp macro="">
      <xdr:nvCxnSpPr>
        <xdr:cNvPr id="19" name="Gerade Verbindung mit Pfeil 18">
          <a:extLst>
            <a:ext uri="{FF2B5EF4-FFF2-40B4-BE49-F238E27FC236}">
              <a16:creationId xmlns:a16="http://schemas.microsoft.com/office/drawing/2014/main" id="{08EC2C6A-F9B1-4A48-ADC9-C1ECDD2A6556}"/>
            </a:ext>
          </a:extLst>
        </xdr:cNvPr>
        <xdr:cNvCxnSpPr/>
      </xdr:nvCxnSpPr>
      <xdr:spPr>
        <a:xfrm flipH="1">
          <a:off x="8172450" y="174879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190500</xdr:colOff>
      <xdr:row>99</xdr:row>
      <xdr:rowOff>47625</xdr:rowOff>
    </xdr:from>
    <xdr:to>
      <xdr:col>3</xdr:col>
      <xdr:colOff>1771452</xdr:colOff>
      <xdr:row>108</xdr:row>
      <xdr:rowOff>66674</xdr:rowOff>
    </xdr:to>
    <xdr:pic>
      <xdr:nvPicPr>
        <xdr:cNvPr id="20" name="Grafik 19">
          <a:extLst>
            <a:ext uri="{FF2B5EF4-FFF2-40B4-BE49-F238E27FC236}">
              <a16:creationId xmlns:a16="http://schemas.microsoft.com/office/drawing/2014/main" id="{AB1DAC9D-63CD-434F-9915-57FEC9226926}"/>
            </a:ext>
          </a:extLst>
        </xdr:cNvPr>
        <xdr:cNvPicPr>
          <a:picLocks noChangeAspect="1"/>
        </xdr:cNvPicPr>
      </xdr:nvPicPr>
      <xdr:blipFill rotWithShape="1">
        <a:blip xmlns:r="http://schemas.openxmlformats.org/officeDocument/2006/relationships" r:embed="rId6"/>
        <a:srcRect b="17724"/>
        <a:stretch/>
      </xdr:blipFill>
      <xdr:spPr>
        <a:xfrm>
          <a:off x="7448550" y="18116550"/>
          <a:ext cx="1580952" cy="1590674"/>
        </a:xfrm>
        <a:prstGeom prst="rect">
          <a:avLst/>
        </a:prstGeom>
      </xdr:spPr>
    </xdr:pic>
    <xdr:clientData/>
  </xdr:twoCellAnchor>
  <xdr:oneCellAnchor>
    <xdr:from>
      <xdr:col>3</xdr:col>
      <xdr:colOff>2762250</xdr:colOff>
      <xdr:row>99</xdr:row>
      <xdr:rowOff>133350</xdr:rowOff>
    </xdr:from>
    <xdr:ext cx="3006336" cy="711733"/>
    <xdr:sp macro="" textlink="">
      <xdr:nvSpPr>
        <xdr:cNvPr id="21" name="Textfeld 20">
          <a:extLst>
            <a:ext uri="{FF2B5EF4-FFF2-40B4-BE49-F238E27FC236}">
              <a16:creationId xmlns:a16="http://schemas.microsoft.com/office/drawing/2014/main" id="{D8AF85CA-04BC-4A3C-8C67-FBF683CF62E8}"/>
            </a:ext>
          </a:extLst>
        </xdr:cNvPr>
        <xdr:cNvSpPr txBox="1"/>
      </xdr:nvSpPr>
      <xdr:spPr>
        <a:xfrm>
          <a:off x="10020300" y="18202275"/>
          <a:ext cx="3006336" cy="711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nachdem alle leeren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mit Text befüllten Zeilen/Spalten</a:t>
          </a:r>
          <a:r>
            <a:rPr lang="de-DE" sz="1050" baseline="0">
              <a:solidFill>
                <a:srgbClr val="264F87"/>
              </a:solidFill>
              <a:effectLst/>
              <a:latin typeface="Arial" panose="020B0604020202020204" pitchFamily="34" charset="0"/>
              <a:ea typeface="+mn-ea"/>
              <a:cs typeface="Arial" panose="020B0604020202020204" pitchFamily="34" charset="0"/>
            </a:rPr>
            <a:t> gelöscht sind,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sollte die Tabelle so aussehen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2057400</xdr:colOff>
      <xdr:row>101</xdr:row>
      <xdr:rowOff>57150</xdr:rowOff>
    </xdr:from>
    <xdr:to>
      <xdr:col>3</xdr:col>
      <xdr:colOff>2428875</xdr:colOff>
      <xdr:row>101</xdr:row>
      <xdr:rowOff>59531</xdr:rowOff>
    </xdr:to>
    <xdr:cxnSp macro="">
      <xdr:nvCxnSpPr>
        <xdr:cNvPr id="22" name="Gerade Verbindung mit Pfeil 21">
          <a:extLst>
            <a:ext uri="{FF2B5EF4-FFF2-40B4-BE49-F238E27FC236}">
              <a16:creationId xmlns:a16="http://schemas.microsoft.com/office/drawing/2014/main" id="{3C35473C-89E1-40C7-B783-26C3DF0B9CCF}"/>
            </a:ext>
          </a:extLst>
        </xdr:cNvPr>
        <xdr:cNvCxnSpPr/>
      </xdr:nvCxnSpPr>
      <xdr:spPr>
        <a:xfrm flipH="1">
          <a:off x="9315450" y="18449925"/>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111</xdr:row>
      <xdr:rowOff>35722</xdr:rowOff>
    </xdr:from>
    <xdr:to>
      <xdr:col>3</xdr:col>
      <xdr:colOff>1790504</xdr:colOff>
      <xdr:row>118</xdr:row>
      <xdr:rowOff>28401</xdr:rowOff>
    </xdr:to>
    <xdr:pic>
      <xdr:nvPicPr>
        <xdr:cNvPr id="23" name="Grafik 22">
          <a:extLst>
            <a:ext uri="{FF2B5EF4-FFF2-40B4-BE49-F238E27FC236}">
              <a16:creationId xmlns:a16="http://schemas.microsoft.com/office/drawing/2014/main" id="{8D638F84-F033-42AE-BBDC-AD67D47DD40D}"/>
            </a:ext>
          </a:extLst>
        </xdr:cNvPr>
        <xdr:cNvPicPr>
          <a:picLocks noChangeAspect="1"/>
        </xdr:cNvPicPr>
      </xdr:nvPicPr>
      <xdr:blipFill rotWithShape="1">
        <a:blip xmlns:r="http://schemas.openxmlformats.org/officeDocument/2006/relationships" r:embed="rId7"/>
        <a:srcRect t="11874"/>
        <a:stretch/>
      </xdr:blipFill>
      <xdr:spPr>
        <a:xfrm>
          <a:off x="7477125" y="20219197"/>
          <a:ext cx="1571429" cy="1240454"/>
        </a:xfrm>
        <a:prstGeom prst="rect">
          <a:avLst/>
        </a:prstGeom>
      </xdr:spPr>
    </xdr:pic>
    <xdr:clientData/>
  </xdr:twoCellAnchor>
  <xdr:oneCellAnchor>
    <xdr:from>
      <xdr:col>3</xdr:col>
      <xdr:colOff>2657475</xdr:colOff>
      <xdr:row>111</xdr:row>
      <xdr:rowOff>0</xdr:rowOff>
    </xdr:from>
    <xdr:ext cx="2137958" cy="247184"/>
    <xdr:sp macro="" textlink="">
      <xdr:nvSpPr>
        <xdr:cNvPr id="24" name="Textfeld 23">
          <a:extLst>
            <a:ext uri="{FF2B5EF4-FFF2-40B4-BE49-F238E27FC236}">
              <a16:creationId xmlns:a16="http://schemas.microsoft.com/office/drawing/2014/main" id="{C921B9A9-AC85-4C86-97E4-0ED3C444603A}"/>
            </a:ext>
          </a:extLst>
        </xdr:cNvPr>
        <xdr:cNvSpPr txBox="1"/>
      </xdr:nvSpPr>
      <xdr:spPr>
        <a:xfrm>
          <a:off x="9915525" y="20183475"/>
          <a:ext cx="213795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fängt mit dem</a:t>
          </a:r>
          <a:r>
            <a:rPr lang="de-DE" sz="1050" baseline="0">
              <a:solidFill>
                <a:srgbClr val="264F87"/>
              </a:solidFill>
              <a:latin typeface="Arial" panose="020B0604020202020204" pitchFamily="34" charset="0"/>
              <a:cs typeface="Arial" panose="020B0604020202020204" pitchFamily="34" charset="0"/>
            </a:rPr>
            <a:t> aktuellen Jahr an</a:t>
          </a:r>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2028825</xdr:colOff>
      <xdr:row>111</xdr:row>
      <xdr:rowOff>123825</xdr:rowOff>
    </xdr:from>
    <xdr:to>
      <xdr:col>3</xdr:col>
      <xdr:colOff>2400300</xdr:colOff>
      <xdr:row>111</xdr:row>
      <xdr:rowOff>126206</xdr:rowOff>
    </xdr:to>
    <xdr:cxnSp macro="">
      <xdr:nvCxnSpPr>
        <xdr:cNvPr id="25" name="Gerade Verbindung mit Pfeil 24">
          <a:extLst>
            <a:ext uri="{FF2B5EF4-FFF2-40B4-BE49-F238E27FC236}">
              <a16:creationId xmlns:a16="http://schemas.microsoft.com/office/drawing/2014/main" id="{B493BD2E-94D1-43E4-A241-DEB9AA554E52}"/>
            </a:ext>
          </a:extLst>
        </xdr:cNvPr>
        <xdr:cNvCxnSpPr/>
      </xdr:nvCxnSpPr>
      <xdr:spPr>
        <a:xfrm flipH="1">
          <a:off x="9286875" y="203073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140494</xdr:colOff>
      <xdr:row>31</xdr:row>
      <xdr:rowOff>135737</xdr:rowOff>
    </xdr:from>
    <xdr:to>
      <xdr:col>3</xdr:col>
      <xdr:colOff>5832550</xdr:colOff>
      <xdr:row>39</xdr:row>
      <xdr:rowOff>59529</xdr:rowOff>
    </xdr:to>
    <xdr:pic>
      <xdr:nvPicPr>
        <xdr:cNvPr id="26" name="Grafik 25">
          <a:extLst>
            <a:ext uri="{FF2B5EF4-FFF2-40B4-BE49-F238E27FC236}">
              <a16:creationId xmlns:a16="http://schemas.microsoft.com/office/drawing/2014/main" id="{41FEBA01-6CB7-47C7-8B62-8DE667C99A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98544" y="5584037"/>
          <a:ext cx="5692056" cy="1581142"/>
        </a:xfrm>
        <a:prstGeom prst="rect">
          <a:avLst/>
        </a:prstGeom>
      </xdr:spPr>
    </xdr:pic>
    <xdr:clientData/>
  </xdr:twoCellAnchor>
  <xdr:twoCellAnchor editAs="oneCell">
    <xdr:from>
      <xdr:col>3</xdr:col>
      <xdr:colOff>95250</xdr:colOff>
      <xdr:row>43</xdr:row>
      <xdr:rowOff>176212</xdr:rowOff>
    </xdr:from>
    <xdr:to>
      <xdr:col>3</xdr:col>
      <xdr:colOff>6656330</xdr:colOff>
      <xdr:row>58</xdr:row>
      <xdr:rowOff>47624</xdr:rowOff>
    </xdr:to>
    <xdr:pic>
      <xdr:nvPicPr>
        <xdr:cNvPr id="27" name="Grafik 26">
          <a:extLst>
            <a:ext uri="{FF2B5EF4-FFF2-40B4-BE49-F238E27FC236}">
              <a16:creationId xmlns:a16="http://schemas.microsoft.com/office/drawing/2014/main" id="{984771A3-BD50-4462-B933-262826826AA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824" r="5348"/>
        <a:stretch/>
      </xdr:blipFill>
      <xdr:spPr>
        <a:xfrm>
          <a:off x="7353300" y="8015287"/>
          <a:ext cx="6561080" cy="2643187"/>
        </a:xfrm>
        <a:prstGeom prst="rect">
          <a:avLst/>
        </a:prstGeom>
      </xdr:spPr>
    </xdr:pic>
    <xdr:clientData/>
  </xdr:twoCellAnchor>
  <xdr:twoCellAnchor>
    <xdr:from>
      <xdr:col>3</xdr:col>
      <xdr:colOff>2033587</xdr:colOff>
      <xdr:row>53</xdr:row>
      <xdr:rowOff>57150</xdr:rowOff>
    </xdr:from>
    <xdr:to>
      <xdr:col>3</xdr:col>
      <xdr:colOff>2243136</xdr:colOff>
      <xdr:row>54</xdr:row>
      <xdr:rowOff>114300</xdr:rowOff>
    </xdr:to>
    <xdr:cxnSp macro="">
      <xdr:nvCxnSpPr>
        <xdr:cNvPr id="28" name="Gerade Verbindung mit Pfeil 27">
          <a:extLst>
            <a:ext uri="{FF2B5EF4-FFF2-40B4-BE49-F238E27FC236}">
              <a16:creationId xmlns:a16="http://schemas.microsoft.com/office/drawing/2014/main" id="{C060BB6B-74D9-4A6B-AA7A-4E234E416DFE}"/>
            </a:ext>
          </a:extLst>
        </xdr:cNvPr>
        <xdr:cNvCxnSpPr/>
      </xdr:nvCxnSpPr>
      <xdr:spPr>
        <a:xfrm flipH="1">
          <a:off x="9291637" y="9715500"/>
          <a:ext cx="209549" cy="247650"/>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95251</xdr:colOff>
      <xdr:row>60</xdr:row>
      <xdr:rowOff>51251</xdr:rowOff>
    </xdr:from>
    <xdr:to>
      <xdr:col>3</xdr:col>
      <xdr:colOff>5714999</xdr:colOff>
      <xdr:row>75</xdr:row>
      <xdr:rowOff>52904</xdr:rowOff>
    </xdr:to>
    <xdr:pic>
      <xdr:nvPicPr>
        <xdr:cNvPr id="29" name="Grafik 28">
          <a:extLst>
            <a:ext uri="{FF2B5EF4-FFF2-40B4-BE49-F238E27FC236}">
              <a16:creationId xmlns:a16="http://schemas.microsoft.com/office/drawing/2014/main" id="{EC4FC29F-318E-4177-9038-D5ADF2D4D5DA}"/>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353301" y="11014526"/>
          <a:ext cx="5619748" cy="2763903"/>
        </a:xfrm>
        <a:prstGeom prst="rect">
          <a:avLst/>
        </a:prstGeom>
      </xdr:spPr>
    </xdr:pic>
    <xdr:clientData/>
  </xdr:twoCellAnchor>
  <xdr:twoCellAnchor>
    <xdr:from>
      <xdr:col>3</xdr:col>
      <xdr:colOff>481013</xdr:colOff>
      <xdr:row>71</xdr:row>
      <xdr:rowOff>283369</xdr:rowOff>
    </xdr:from>
    <xdr:to>
      <xdr:col>3</xdr:col>
      <xdr:colOff>747713</xdr:colOff>
      <xdr:row>71</xdr:row>
      <xdr:rowOff>285750</xdr:rowOff>
    </xdr:to>
    <xdr:cxnSp macro="">
      <xdr:nvCxnSpPr>
        <xdr:cNvPr id="30" name="Gerade Verbindung mit Pfeil 29">
          <a:extLst>
            <a:ext uri="{FF2B5EF4-FFF2-40B4-BE49-F238E27FC236}">
              <a16:creationId xmlns:a16="http://schemas.microsoft.com/office/drawing/2014/main" id="{C03DBD74-9F06-4C50-9C90-E38518C998B1}"/>
            </a:ext>
          </a:extLst>
        </xdr:cNvPr>
        <xdr:cNvCxnSpPr/>
      </xdr:nvCxnSpPr>
      <xdr:spPr>
        <a:xfrm flipH="1">
          <a:off x="7739063" y="13142119"/>
          <a:ext cx="266700"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238125</xdr:colOff>
      <xdr:row>77</xdr:row>
      <xdr:rowOff>154781</xdr:rowOff>
    </xdr:from>
    <xdr:to>
      <xdr:col>3</xdr:col>
      <xdr:colOff>4691062</xdr:colOff>
      <xdr:row>79</xdr:row>
      <xdr:rowOff>141206</xdr:rowOff>
    </xdr:to>
    <xdr:pic>
      <xdr:nvPicPr>
        <xdr:cNvPr id="31" name="Grafik 30">
          <a:extLst>
            <a:ext uri="{FF2B5EF4-FFF2-40B4-BE49-F238E27FC236}">
              <a16:creationId xmlns:a16="http://schemas.microsoft.com/office/drawing/2014/main" id="{34448004-CD54-4B57-85C2-4C54ACDA71A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496175" y="14232731"/>
          <a:ext cx="4452937" cy="338850"/>
        </a:xfrm>
        <a:prstGeom prst="rect">
          <a:avLst/>
        </a:prstGeom>
      </xdr:spPr>
    </xdr:pic>
    <xdr:clientData/>
  </xdr:twoCellAnchor>
  <xdr:twoCellAnchor editAs="oneCell">
    <xdr:from>
      <xdr:col>3</xdr:col>
      <xdr:colOff>226215</xdr:colOff>
      <xdr:row>9</xdr:row>
      <xdr:rowOff>83345</xdr:rowOff>
    </xdr:from>
    <xdr:to>
      <xdr:col>3</xdr:col>
      <xdr:colOff>6388120</xdr:colOff>
      <xdr:row>11</xdr:row>
      <xdr:rowOff>149970</xdr:rowOff>
    </xdr:to>
    <xdr:pic>
      <xdr:nvPicPr>
        <xdr:cNvPr id="32" name="Grafik 31">
          <a:extLst>
            <a:ext uri="{FF2B5EF4-FFF2-40B4-BE49-F238E27FC236}">
              <a16:creationId xmlns:a16="http://schemas.microsoft.com/office/drawing/2014/main" id="{F8CD1EA1-4B1E-46AC-A689-0E299F3FE098}"/>
            </a:ext>
          </a:extLst>
        </xdr:cNvPr>
        <xdr:cNvPicPr>
          <a:picLocks noChangeAspect="1"/>
        </xdr:cNvPicPr>
      </xdr:nvPicPr>
      <xdr:blipFill>
        <a:blip xmlns:r="http://schemas.openxmlformats.org/officeDocument/2006/relationships" r:embed="rId12"/>
        <a:stretch>
          <a:fillRect/>
        </a:stretch>
      </xdr:blipFill>
      <xdr:spPr>
        <a:xfrm>
          <a:off x="7484265" y="1569245"/>
          <a:ext cx="6161905" cy="390475"/>
        </a:xfrm>
        <a:prstGeom prst="rect">
          <a:avLst/>
        </a:prstGeom>
      </xdr:spPr>
    </xdr:pic>
    <xdr:clientData/>
  </xdr:twoCellAnchor>
  <xdr:twoCellAnchor editAs="oneCell">
    <xdr:from>
      <xdr:col>3</xdr:col>
      <xdr:colOff>107154</xdr:colOff>
      <xdr:row>15</xdr:row>
      <xdr:rowOff>154780</xdr:rowOff>
    </xdr:from>
    <xdr:to>
      <xdr:col>3</xdr:col>
      <xdr:colOff>6600449</xdr:colOff>
      <xdr:row>22</xdr:row>
      <xdr:rowOff>23811</xdr:rowOff>
    </xdr:to>
    <xdr:pic>
      <xdr:nvPicPr>
        <xdr:cNvPr id="33" name="Grafik 32">
          <a:extLst>
            <a:ext uri="{FF2B5EF4-FFF2-40B4-BE49-F238E27FC236}">
              <a16:creationId xmlns:a16="http://schemas.microsoft.com/office/drawing/2014/main" id="{9E60A077-E081-44F8-A1B9-A7E684D215BC}"/>
            </a:ext>
          </a:extLst>
        </xdr:cNvPr>
        <xdr:cNvPicPr>
          <a:picLocks noChangeAspect="1"/>
        </xdr:cNvPicPr>
      </xdr:nvPicPr>
      <xdr:blipFill>
        <a:blip xmlns:r="http://schemas.openxmlformats.org/officeDocument/2006/relationships" r:embed="rId13"/>
        <a:stretch>
          <a:fillRect/>
        </a:stretch>
      </xdr:blipFill>
      <xdr:spPr>
        <a:xfrm>
          <a:off x="7365204" y="2726530"/>
          <a:ext cx="6493295" cy="1173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xdr:row>
      <xdr:rowOff>144116</xdr:rowOff>
    </xdr:to>
    <xdr:sp macro="" textlink="">
      <xdr:nvSpPr>
        <xdr:cNvPr id="2" name="Rechteck 3">
          <a:extLst>
            <a:ext uri="{FF2B5EF4-FFF2-40B4-BE49-F238E27FC236}">
              <a16:creationId xmlns:a16="http://schemas.microsoft.com/office/drawing/2014/main" id="{487F6276-7ADF-4194-BB41-D0B1FB7DDE8B}"/>
            </a:ext>
          </a:extLst>
        </xdr:cNvPr>
        <xdr:cNvSpPr/>
      </xdr:nvSpPr>
      <xdr:spPr>
        <a:xfrm>
          <a:off x="0" y="0"/>
          <a:ext cx="11277600" cy="506066"/>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19050</xdr:colOff>
      <xdr:row>33</xdr:row>
      <xdr:rowOff>0</xdr:rowOff>
    </xdr:from>
    <xdr:to>
      <xdr:col>13</xdr:col>
      <xdr:colOff>0</xdr:colOff>
      <xdr:row>34</xdr:row>
      <xdr:rowOff>0</xdr:rowOff>
    </xdr:to>
    <xdr:sp macro="" textlink="">
      <xdr:nvSpPr>
        <xdr:cNvPr id="3" name="Rechteck 3">
          <a:extLst>
            <a:ext uri="{FF2B5EF4-FFF2-40B4-BE49-F238E27FC236}">
              <a16:creationId xmlns:a16="http://schemas.microsoft.com/office/drawing/2014/main" id="{B7A1F396-8073-46A0-800C-30A9784C880F}"/>
            </a:ext>
          </a:extLst>
        </xdr:cNvPr>
        <xdr:cNvSpPr/>
      </xdr:nvSpPr>
      <xdr:spPr>
        <a:xfrm>
          <a:off x="19050" y="5972175"/>
          <a:ext cx="11258550" cy="276225"/>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5</xdr:col>
      <xdr:colOff>457200</xdr:colOff>
      <xdr:row>0</xdr:row>
      <xdr:rowOff>38100</xdr:rowOff>
    </xdr:from>
    <xdr:to>
      <xdr:col>5</xdr:col>
      <xdr:colOff>914946</xdr:colOff>
      <xdr:row>2</xdr:row>
      <xdr:rowOff>95249</xdr:rowOff>
    </xdr:to>
    <xdr:pic>
      <xdr:nvPicPr>
        <xdr:cNvPr id="4" name="Grafik 3">
          <a:extLst>
            <a:ext uri="{FF2B5EF4-FFF2-40B4-BE49-F238E27FC236}">
              <a16:creationId xmlns:a16="http://schemas.microsoft.com/office/drawing/2014/main" id="{41C8E8F6-34D8-435B-B392-CFDA1CBF2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38100"/>
          <a:ext cx="457746" cy="419099"/>
        </a:xfrm>
        <a:prstGeom prst="rect">
          <a:avLst/>
        </a:prstGeom>
      </xdr:spPr>
    </xdr:pic>
    <xdr:clientData/>
  </xdr:twoCellAnchor>
  <xdr:oneCellAnchor>
    <xdr:from>
      <xdr:col>0</xdr:col>
      <xdr:colOff>19048</xdr:colOff>
      <xdr:row>0</xdr:row>
      <xdr:rowOff>133350</xdr:rowOff>
    </xdr:from>
    <xdr:ext cx="4812031" cy="269369"/>
    <xdr:sp macro="" textlink="">
      <xdr:nvSpPr>
        <xdr:cNvPr id="5" name="Textfeld 4">
          <a:extLst>
            <a:ext uri="{FF2B5EF4-FFF2-40B4-BE49-F238E27FC236}">
              <a16:creationId xmlns:a16="http://schemas.microsoft.com/office/drawing/2014/main" id="{B5727738-83E6-4EA9-97BF-50ADF4EDA924}"/>
            </a:ext>
          </a:extLst>
        </xdr:cNvPr>
        <xdr:cNvSpPr txBox="1"/>
      </xdr:nvSpPr>
      <xdr:spPr>
        <a:xfrm>
          <a:off x="19048" y="133350"/>
          <a:ext cx="48120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baseline="0">
              <a:solidFill>
                <a:srgbClr val="264F87"/>
              </a:solidFill>
              <a:latin typeface="Arial" panose="020B0604020202020204" pitchFamily="34" charset="0"/>
              <a:cs typeface="Arial" panose="020B0604020202020204" pitchFamily="34" charset="0"/>
            </a:rPr>
            <a:t>Indexreihen &amp; -faktoren nach § 6a GasNEV und § 6a StromNEV</a:t>
          </a:r>
          <a:endParaRPr lang="de-DE" sz="1200" b="1" i="1">
            <a:solidFill>
              <a:srgbClr val="264F87"/>
            </a:solidFill>
            <a:latin typeface="Arial" panose="020B0604020202020204" pitchFamily="34" charset="0"/>
            <a:cs typeface="Arial" panose="020B0604020202020204" pitchFamily="34" charset="0"/>
          </a:endParaRPr>
        </a:p>
      </xdr:txBody>
    </xdr:sp>
    <xdr:clientData/>
  </xdr:oneCellAnchor>
  <xdr:twoCellAnchor>
    <xdr:from>
      <xdr:col>9</xdr:col>
      <xdr:colOff>1047750</xdr:colOff>
      <xdr:row>33</xdr:row>
      <xdr:rowOff>9525</xdr:rowOff>
    </xdr:from>
    <xdr:to>
      <xdr:col>12</xdr:col>
      <xdr:colOff>219076</xdr:colOff>
      <xdr:row>33</xdr:row>
      <xdr:rowOff>266700</xdr:rowOff>
    </xdr:to>
    <xdr:sp macro="" textlink="">
      <xdr:nvSpPr>
        <xdr:cNvPr id="6" name="Textfeld 5">
          <a:extLst>
            <a:ext uri="{FF2B5EF4-FFF2-40B4-BE49-F238E27FC236}">
              <a16:creationId xmlns:a16="http://schemas.microsoft.com/office/drawing/2014/main" id="{3FC929AD-4907-4EE7-BCD7-CE88B589E3F9}"/>
            </a:ext>
          </a:extLst>
        </xdr:cNvPr>
        <xdr:cNvSpPr txBox="1"/>
      </xdr:nvSpPr>
      <xdr:spPr>
        <a:xfrm>
          <a:off x="9105900" y="5981700"/>
          <a:ext cx="216217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 Copyright ANPLICON GmbH 2020</a:t>
          </a:r>
        </a:p>
      </xdr:txBody>
    </xdr:sp>
    <xdr:clientData/>
  </xdr:twoCellAnchor>
  <xdr:twoCellAnchor editAs="oneCell">
    <xdr:from>
      <xdr:col>10</xdr:col>
      <xdr:colOff>77803</xdr:colOff>
      <xdr:row>0</xdr:row>
      <xdr:rowOff>123825</xdr:rowOff>
    </xdr:from>
    <xdr:to>
      <xdr:col>12</xdr:col>
      <xdr:colOff>104775</xdr:colOff>
      <xdr:row>2</xdr:row>
      <xdr:rowOff>16511</xdr:rowOff>
    </xdr:to>
    <xdr:pic>
      <xdr:nvPicPr>
        <xdr:cNvPr id="7" name="Grafik 6">
          <a:extLst>
            <a:ext uri="{FF2B5EF4-FFF2-40B4-BE49-F238E27FC236}">
              <a16:creationId xmlns:a16="http://schemas.microsoft.com/office/drawing/2014/main" id="{229712B2-B997-4340-AC3E-9EC29A414F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17078" y="123825"/>
          <a:ext cx="1636697" cy="254636"/>
        </a:xfrm>
        <a:prstGeom prst="rect">
          <a:avLst/>
        </a:prstGeom>
      </xdr:spPr>
    </xdr:pic>
    <xdr:clientData/>
  </xdr:twoCellAnchor>
  <xdr:twoCellAnchor>
    <xdr:from>
      <xdr:col>0</xdr:col>
      <xdr:colOff>38100</xdr:colOff>
      <xdr:row>33</xdr:row>
      <xdr:rowOff>19050</xdr:rowOff>
    </xdr:from>
    <xdr:to>
      <xdr:col>7</xdr:col>
      <xdr:colOff>259080</xdr:colOff>
      <xdr:row>34</xdr:row>
      <xdr:rowOff>0</xdr:rowOff>
    </xdr:to>
    <xdr:sp macro="" textlink="">
      <xdr:nvSpPr>
        <xdr:cNvPr id="8" name="Textfeld 7">
          <a:extLst>
            <a:ext uri="{FF2B5EF4-FFF2-40B4-BE49-F238E27FC236}">
              <a16:creationId xmlns:a16="http://schemas.microsoft.com/office/drawing/2014/main" id="{2675618F-1508-4B9F-94F6-3B4C8BBCB45B}"/>
            </a:ext>
          </a:extLst>
        </xdr:cNvPr>
        <xdr:cNvSpPr txBox="1"/>
      </xdr:nvSpPr>
      <xdr:spPr>
        <a:xfrm>
          <a:off x="38100" y="5802630"/>
          <a:ext cx="685800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Excel-basierte</a:t>
          </a:r>
          <a:r>
            <a:rPr lang="de-DE" sz="900" b="1" i="1" baseline="0">
              <a:solidFill>
                <a:srgbClr val="264F87"/>
              </a:solidFill>
              <a:latin typeface="Arial" panose="020B0604020202020204" pitchFamily="34" charset="0"/>
              <a:cs typeface="Arial" panose="020B0604020202020204" pitchFamily="34" charset="0"/>
            </a:rPr>
            <a:t> Kalkulationshilfe zur Berechnung der Indexreihen und -faktoren nach § 6a GasNEV und § 6a StromNEV</a:t>
          </a:r>
          <a:endParaRPr lang="de-DE" sz="900" b="1" i="1">
            <a:solidFill>
              <a:srgbClr val="264F87"/>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83346</xdr:colOff>
      <xdr:row>110</xdr:row>
      <xdr:rowOff>47574</xdr:rowOff>
    </xdr:from>
    <xdr:to>
      <xdr:col>26</xdr:col>
      <xdr:colOff>750093</xdr:colOff>
      <xdr:row>138</xdr:row>
      <xdr:rowOff>28533</xdr:rowOff>
    </xdr:to>
    <xdr:graphicFrame macro="">
      <xdr:nvGraphicFramePr>
        <xdr:cNvPr id="2" name="Diagramm 1">
          <a:extLst>
            <a:ext uri="{FF2B5EF4-FFF2-40B4-BE49-F238E27FC236}">
              <a16:creationId xmlns:a16="http://schemas.microsoft.com/office/drawing/2014/main" id="{B8C23927-F1AE-42EB-A781-0AB924C164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71438</xdr:colOff>
      <xdr:row>108</xdr:row>
      <xdr:rowOff>130917</xdr:rowOff>
    </xdr:from>
    <xdr:to>
      <xdr:col>27</xdr:col>
      <xdr:colOff>440531</xdr:colOff>
      <xdr:row>136</xdr:row>
      <xdr:rowOff>166634</xdr:rowOff>
    </xdr:to>
    <xdr:graphicFrame macro="">
      <xdr:nvGraphicFramePr>
        <xdr:cNvPr id="2" name="Diagramm 1">
          <a:extLst>
            <a:ext uri="{FF2B5EF4-FFF2-40B4-BE49-F238E27FC236}">
              <a16:creationId xmlns:a16="http://schemas.microsoft.com/office/drawing/2014/main" id="{51AF5F77-D102-4A67-A0DC-4222D27DF2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59521</xdr:colOff>
      <xdr:row>109</xdr:row>
      <xdr:rowOff>35668</xdr:rowOff>
    </xdr:from>
    <xdr:to>
      <xdr:col>28</xdr:col>
      <xdr:colOff>178583</xdr:colOff>
      <xdr:row>131</xdr:row>
      <xdr:rowOff>147595</xdr:rowOff>
    </xdr:to>
    <xdr:graphicFrame macro="">
      <xdr:nvGraphicFramePr>
        <xdr:cNvPr id="2" name="Diagramm 1">
          <a:extLst>
            <a:ext uri="{FF2B5EF4-FFF2-40B4-BE49-F238E27FC236}">
              <a16:creationId xmlns:a16="http://schemas.microsoft.com/office/drawing/2014/main" id="{87366D05-137C-4F78-A35A-7628E837B5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35719</xdr:colOff>
      <xdr:row>107</xdr:row>
      <xdr:rowOff>59494</xdr:rowOff>
    </xdr:from>
    <xdr:to>
      <xdr:col>27</xdr:col>
      <xdr:colOff>178593</xdr:colOff>
      <xdr:row>131</xdr:row>
      <xdr:rowOff>123794</xdr:rowOff>
    </xdr:to>
    <xdr:graphicFrame macro="">
      <xdr:nvGraphicFramePr>
        <xdr:cNvPr id="2" name="Diagramm 1">
          <a:extLst>
            <a:ext uri="{FF2B5EF4-FFF2-40B4-BE49-F238E27FC236}">
              <a16:creationId xmlns:a16="http://schemas.microsoft.com/office/drawing/2014/main" id="{2C97B3F1-2D09-413F-95C9-A912B0AA3B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CUME~1\DE-56249\LOCALS~1\Temp\notesFE572F\Unterlagen\Excel\Berechnung%20Erl&#246;sobergrenze_v0.12_07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
      <sheetName val="Szenarien"/>
      <sheetName val="Prämissen"/>
      <sheetName val="Anteile Netzkosten"/>
      <sheetName val="Anteile prozentual"/>
      <sheetName val="Version"/>
    </sheetNames>
    <sheetDataSet>
      <sheetData sheetId="0"/>
      <sheetData sheetId="1"/>
      <sheetData sheetId="2">
        <row r="16">
          <cell r="D16" t="str">
            <v>Basisjahr</v>
          </cell>
          <cell r="E16">
            <v>2009</v>
          </cell>
          <cell r="F16">
            <v>2010</v>
          </cell>
          <cell r="G16">
            <v>2011</v>
          </cell>
          <cell r="H16">
            <v>2012</v>
          </cell>
          <cell r="I16">
            <v>2013</v>
          </cell>
          <cell r="J16">
            <v>2014</v>
          </cell>
          <cell r="K16">
            <v>2015</v>
          </cell>
          <cell r="L16">
            <v>2016</v>
          </cell>
        </row>
        <row r="17">
          <cell r="C17" t="str">
            <v>Erlösobergrenze</v>
          </cell>
          <cell r="D17">
            <v>6.6275306779642422</v>
          </cell>
          <cell r="E17">
            <v>6.4759910598693882</v>
          </cell>
          <cell r="F17">
            <v>6.3283677344696496</v>
          </cell>
          <cell r="G17">
            <v>6.1845713427630198</v>
          </cell>
          <cell r="H17">
            <v>6.0445144321449753</v>
          </cell>
          <cell r="I17">
            <v>5.9081114174157063</v>
          </cell>
          <cell r="J17">
            <v>5.7752785425621642</v>
          </cell>
          <cell r="K17">
            <v>5.6459338432998312</v>
          </cell>
          <cell r="L17">
            <v>5.5199971103594381</v>
          </cell>
        </row>
        <row r="18">
          <cell r="C18" t="str">
            <v>KA_b</v>
          </cell>
          <cell r="D18">
            <v>0.64155068517842606</v>
          </cell>
          <cell r="E18">
            <v>0.55181378308909368</v>
          </cell>
          <cell r="F18">
            <v>0.46494252752278209</v>
          </cell>
          <cell r="G18">
            <v>0.38086542046241234</v>
          </cell>
          <cell r="H18">
            <v>0.299512566651641</v>
          </cell>
          <cell r="I18">
            <v>0.22081563976392232</v>
          </cell>
          <cell r="J18">
            <v>0.14470784925862376</v>
          </cell>
          <cell r="K18">
            <v>7.1123907910613585E-2</v>
          </cell>
          <cell r="L18">
            <v>0</v>
          </cell>
        </row>
        <row r="19">
          <cell r="C19" t="str">
            <v>KA_vnb,t</v>
          </cell>
          <cell r="D19">
            <v>3.6354538826777465</v>
          </cell>
          <cell r="E19">
            <v>3.5736511666722248</v>
          </cell>
          <cell r="F19">
            <v>3.512899096838797</v>
          </cell>
          <cell r="G19">
            <v>3.4531798121925372</v>
          </cell>
          <cell r="H19">
            <v>3.394475755385264</v>
          </cell>
          <cell r="I19">
            <v>3.336769667543714</v>
          </cell>
          <cell r="J19">
            <v>3.2800445831954708</v>
          </cell>
          <cell r="K19">
            <v>3.2242838252811481</v>
          </cell>
          <cell r="L19">
            <v>3.169471000251368</v>
          </cell>
        </row>
        <row r="20">
          <cell r="C20" t="str">
            <v>KA_dnb,t</v>
          </cell>
          <cell r="D20">
            <v>2.3505261101080701</v>
          </cell>
          <cell r="E20">
            <v>2.3505261101080701</v>
          </cell>
          <cell r="F20">
            <v>2.3505261101080701</v>
          </cell>
          <cell r="G20">
            <v>2.3505261101080701</v>
          </cell>
          <cell r="H20">
            <v>2.3505261101080701</v>
          </cell>
          <cell r="I20">
            <v>2.3505261101080701</v>
          </cell>
          <cell r="J20">
            <v>2.3505261101080701</v>
          </cell>
          <cell r="K20">
            <v>2.3505261101080701</v>
          </cell>
          <cell r="L20">
            <v>2.3505261101080701</v>
          </cell>
        </row>
      </sheetData>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ndesnetzagentur.de/DE/Service-Funktionen/Beschlusskammern/BK08/BK8_73_HinwKons/Preisindizes/bk8_Hinweise_und_Konsultationen_Preisindizes_basepage.html?nn=269770"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enesis.destatis.de/genesis/online/data?operation=find&amp;suchanweisung_language=de&amp;query=61261-0003" TargetMode="External"/><Relationship Id="rId3" Type="http://schemas.openxmlformats.org/officeDocument/2006/relationships/hyperlink" Target="https://www-genesis.destatis.de/genesis/online/data?operation=find&amp;suchanweisung_language=de&amp;query=61241-0005" TargetMode="External"/><Relationship Id="rId7" Type="http://schemas.openxmlformats.org/officeDocument/2006/relationships/hyperlink" Target="https://www-genesis.destatis.de/genesis/online/data?operation=find&amp;suchanweisung_language=de&amp;query=61261-0001" TargetMode="External"/><Relationship Id="rId12" Type="http://schemas.openxmlformats.org/officeDocument/2006/relationships/vmlDrawing" Target="../drawings/vmlDrawing2.vml"/><Relationship Id="rId2" Type="http://schemas.openxmlformats.org/officeDocument/2006/relationships/hyperlink" Target="https://www-genesis.destatis.de/genesis/online/data?operation=find&amp;suchanweisung_language=de&amp;query=61261-0003" TargetMode="External"/><Relationship Id="rId1" Type="http://schemas.openxmlformats.org/officeDocument/2006/relationships/hyperlink" Target="https://www-genesis.destatis.de/genesis/online/data?operation=find&amp;suchanweisung_language=de&amp;query=61261-0001" TargetMode="External"/><Relationship Id="rId6" Type="http://schemas.openxmlformats.org/officeDocument/2006/relationships/hyperlink" Target="https://www-genesis.destatis.de/genesis/online/data?operation=find&amp;suchanweisung_language=de&amp;query=61241-0003" TargetMode="External"/><Relationship Id="rId11" Type="http://schemas.openxmlformats.org/officeDocument/2006/relationships/printerSettings" Target="../printerSettings/printerSettings3.bin"/><Relationship Id="rId5" Type="http://schemas.openxmlformats.org/officeDocument/2006/relationships/hyperlink" Target="https://www-genesis.destatis.de/genesis/online/data?operation=find&amp;suchanweisung_language=de&amp;query=61241-0003" TargetMode="External"/><Relationship Id="rId10" Type="http://schemas.openxmlformats.org/officeDocument/2006/relationships/hyperlink" Target="https://www-genesis.destatis.de/genesis/online/data?operation=find&amp;suchanweisung_language=de&amp;query=61241-0001" TargetMode="External"/><Relationship Id="rId4" Type="http://schemas.openxmlformats.org/officeDocument/2006/relationships/hyperlink" Target="https://www-genesis.destatis.de/genesis/online/data?operation=find&amp;suchanweisung_language=de&amp;query=61241-0003" TargetMode="External"/><Relationship Id="rId9" Type="http://schemas.openxmlformats.org/officeDocument/2006/relationships/hyperlink" Target="https://www-genesis.destatis.de/genesis/online/data?operation=find&amp;suchanweisung_language=de&amp;query=61261-001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esetze-im-internet.de/gasnev/__6a.html" TargetMode="External"/><Relationship Id="rId1" Type="http://schemas.openxmlformats.org/officeDocument/2006/relationships/hyperlink" Target="https://www.bundesnetzagentur.de/DE/Service-Funktionen/Beschlusskammern/BK09/BK9_71_HinwLeitf/Preisindizes/BK9_Hinweise_und_Leitfaeden_Preisindizes_basepage.html?nn=364474"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F4B6-6969-49F9-A244-8791DBCB49D6}">
  <sheetPr>
    <tabColor theme="0"/>
    <pageSetUpPr fitToPage="1"/>
  </sheetPr>
  <dimension ref="A1:A2"/>
  <sheetViews>
    <sheetView tabSelected="1" zoomScale="80" zoomScaleNormal="80" workbookViewId="0">
      <selection sqref="A1:A2"/>
    </sheetView>
  </sheetViews>
  <sheetFormatPr baseColWidth="10" defaultColWidth="11.5703125" defaultRowHeight="12.75"/>
  <cols>
    <col min="1" max="1" width="6.7109375" style="156" customWidth="1"/>
    <col min="2" max="16384" width="11.5703125" style="156"/>
  </cols>
  <sheetData>
    <row r="1" spans="1:1">
      <c r="A1" s="484" t="s">
        <v>72</v>
      </c>
    </row>
    <row r="2" spans="1:1">
      <c r="A2" s="484"/>
    </row>
  </sheetData>
  <sheetProtection algorithmName="SHA-512" hashValue="nPospmWgaC7WCP35AWGAclmCTCAzJagseeVaqma2j1D1gNdOkEnqOQnQ1Z+AdqEIxwVMxg4Q0zdEGTjMeQz/5A==" saltValue="d2eDEZfiEIwb3gVPG+/kSQ==" spinCount="100000" sheet="1" objects="1" scenarios="1"/>
  <mergeCells count="1">
    <mergeCell ref="A1:A2"/>
  </mergeCells>
  <hyperlinks>
    <hyperlink ref="A1:A2" location="Start!A1" display="Start" xr:uid="{37212A09-CF38-495D-AB85-7F9BEAD6184D}"/>
  </hyperlinks>
  <pageMargins left="0.70866141732283472" right="0.70866141732283472" top="0.78740157480314965" bottom="0.78740157480314965"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7CE5-F8F4-4061-93DC-ED32F117B89F}">
  <sheetPr>
    <tabColor rgb="FF264F87"/>
    <pageSetUpPr fitToPage="1"/>
  </sheetPr>
  <dimension ref="A1:BX108"/>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6">
      <c r="A1" s="484" t="s">
        <v>72</v>
      </c>
    </row>
    <row r="2" spans="1:76">
      <c r="A2" s="484"/>
    </row>
    <row r="5" spans="1:76">
      <c r="B5" s="164" t="s">
        <v>128</v>
      </c>
    </row>
    <row r="7" spans="1:76" s="154" customFormat="1">
      <c r="B7" s="155" t="s">
        <v>140</v>
      </c>
    </row>
    <row r="9" spans="1:76">
      <c r="B9" s="158" t="s">
        <v>142</v>
      </c>
    </row>
    <row r="10" spans="1:76">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row>
    <row r="11" spans="1:76">
      <c r="A11" s="253">
        <v>1</v>
      </c>
      <c r="B11" s="184" t="s">
        <v>144</v>
      </c>
      <c r="D11" s="185">
        <f>VLOOKUP(D10,'Preisindizes Strom 2016'!$B$8:$H$81,7,FALSE)</f>
        <v>15.5753</v>
      </c>
      <c r="E11" s="185">
        <f>VLOOKUP(E10,'Preisindizes Strom 2016'!$B$8:$H$81,7,FALSE)</f>
        <v>14.9605</v>
      </c>
      <c r="F11" s="185">
        <f>VLOOKUP(F10,'Preisindizes Strom 2016'!$B$8:$H$81,7,FALSE)</f>
        <v>14.037000000000001</v>
      </c>
      <c r="G11" s="185">
        <f>VLOOKUP(G10,'Preisindizes Strom 2016'!$B$8:$H$81,7,FALSE)</f>
        <v>11.968400000000001</v>
      </c>
      <c r="H11" s="185">
        <f>VLOOKUP(H10,'Preisindizes Strom 2016'!$B$8:$H$81,7,FALSE)</f>
        <v>11.0388</v>
      </c>
      <c r="I11" s="185">
        <f>VLOOKUP(I10,'Preisindizes Strom 2016'!$B$8:$H$81,7,FALSE)</f>
        <v>9.7179000000000002</v>
      </c>
      <c r="J11" s="185">
        <f>VLOOKUP(J10,'Preisindizes Strom 2016'!$B$8:$H$81,7,FALSE)</f>
        <v>10.2432</v>
      </c>
      <c r="K11" s="185">
        <f>VLOOKUP(K10,'Preisindizes Strom 2016'!$B$8:$H$81,7,FALSE)</f>
        <v>8.8140000000000001</v>
      </c>
      <c r="L11" s="185">
        <f>VLOOKUP(L10,'Preisindizes Strom 2016'!$B$8:$H$81,7,FALSE)</f>
        <v>8.2993000000000006</v>
      </c>
      <c r="M11" s="185">
        <f>VLOOKUP(M10,'Preisindizes Strom 2016'!$B$8:$H$81,7,FALSE)</f>
        <v>8.5488999999999997</v>
      </c>
      <c r="N11" s="185">
        <f>VLOOKUP(N10,'Preisindizes Strom 2016'!$B$8:$H$81,7,FALSE)</f>
        <v>8.5488999999999997</v>
      </c>
      <c r="O11" s="185">
        <f>VLOOKUP(O10,'Preisindizes Strom 2016'!$B$8:$H$81,7,FALSE)</f>
        <v>8.1213999999999995</v>
      </c>
      <c r="P11" s="185">
        <f>VLOOKUP(P10,'Preisindizes Strom 2016'!$B$8:$H$81,7,FALSE)</f>
        <v>7.8958000000000004</v>
      </c>
      <c r="Q11" s="185">
        <f>VLOOKUP(Q10,'Preisindizes Strom 2016'!$B$8:$H$81,7,FALSE)</f>
        <v>7.6308999999999996</v>
      </c>
      <c r="R11" s="185">
        <f>VLOOKUP(R10,'Preisindizes Strom 2016'!$B$8:$H$81,7,FALSE)</f>
        <v>7.3830999999999998</v>
      </c>
      <c r="S11" s="185">
        <f>VLOOKUP(S10,'Preisindizes Strom 2016'!$B$8:$H$81,7,FALSE)</f>
        <v>7.1063000000000001</v>
      </c>
      <c r="T11" s="185">
        <f>VLOOKUP(T10,'Preisindizes Strom 2016'!$B$8:$H$81,7,FALSE)</f>
        <v>6.6490999999999998</v>
      </c>
      <c r="U11" s="185">
        <f>VLOOKUP(U10,'Preisindizes Strom 2016'!$B$8:$H$81,7,FALSE)</f>
        <v>6.2817999999999996</v>
      </c>
      <c r="V11" s="185">
        <f>VLOOKUP(V10,'Preisindizes Strom 2016'!$B$8:$H$81,7,FALSE)</f>
        <v>5.8308</v>
      </c>
      <c r="W11" s="185">
        <f>VLOOKUP(W10,'Preisindizes Strom 2016'!$B$8:$H$81,7,FALSE)</f>
        <v>5.5735000000000001</v>
      </c>
      <c r="X11" s="185">
        <f>VLOOKUP(X10,'Preisindizes Strom 2016'!$B$8:$H$81,7,FALSE)</f>
        <v>5.3632</v>
      </c>
      <c r="Y11" s="185">
        <f>VLOOKUP(Y10,'Preisindizes Strom 2016'!$B$8:$H$81,7,FALSE)</f>
        <v>5.1917999999999997</v>
      </c>
      <c r="Z11" s="185">
        <f>VLOOKUP(Z10,'Preisindizes Strom 2016'!$B$8:$H$81,7,FALSE)</f>
        <v>5.0309999999999997</v>
      </c>
      <c r="AA11" s="185">
        <f>VLOOKUP(AA10,'Preisindizes Strom 2016'!$B$8:$H$81,7,FALSE)</f>
        <v>5.2884000000000002</v>
      </c>
      <c r="AB11" s="185">
        <f>VLOOKUP(AB10,'Preisindizes Strom 2016'!$B$8:$H$81,7,FALSE)</f>
        <v>5.0309999999999997</v>
      </c>
      <c r="AC11" s="185">
        <f>VLOOKUP(AC10,'Preisindizes Strom 2016'!$B$8:$H$81,7,FALSE)</f>
        <v>4.6597999999999997</v>
      </c>
      <c r="AD11" s="185">
        <f>VLOOKUP(AD10,'Preisindizes Strom 2016'!$B$8:$H$81,7,FALSE)</f>
        <v>3.9479000000000002</v>
      </c>
      <c r="AE11" s="185">
        <f>VLOOKUP(AE10,'Preisindizes Strom 2016'!$B$8:$H$81,7,FALSE)</f>
        <v>3.5642999999999998</v>
      </c>
      <c r="AF11" s="185">
        <f>VLOOKUP(AF10,'Preisindizes Strom 2016'!$B$8:$H$81,7,FALSE)</f>
        <v>3.3940000000000001</v>
      </c>
      <c r="AG11" s="185">
        <f>VLOOKUP(AG10,'Preisindizes Strom 2016'!$B$8:$H$81,7,FALSE)</f>
        <v>3.1938</v>
      </c>
      <c r="AH11" s="185">
        <f>VLOOKUP(AH10,'Preisindizes Strom 2016'!$B$8:$H$81,7,FALSE)</f>
        <v>3.0158999999999998</v>
      </c>
      <c r="AI11" s="185">
        <f>VLOOKUP(AI10,'Preisindizes Strom 2016'!$B$8:$H$81,7,FALSE)</f>
        <v>2.9380000000000002</v>
      </c>
      <c r="AJ11" s="185">
        <f>VLOOKUP(AJ10,'Preisindizes Strom 2016'!$B$8:$H$81,7,FALSE)</f>
        <v>2.8283999999999998</v>
      </c>
      <c r="AK11" s="185">
        <f>VLOOKUP(AK10,'Preisindizes Strom 2016'!$B$8:$H$81,7,FALSE)</f>
        <v>2.7136</v>
      </c>
      <c r="AL11" s="185">
        <f>VLOOKUP(AL10,'Preisindizes Strom 2016'!$B$8:$H$81,7,FALSE)</f>
        <v>2.6017999999999999</v>
      </c>
      <c r="AM11" s="185">
        <f>VLOOKUP(AM10,'Preisindizes Strom 2016'!$B$8:$H$81,7,FALSE)</f>
        <v>2.4190999999999998</v>
      </c>
      <c r="AN11" s="185">
        <f>VLOOKUP(AN10,'Preisindizes Strom 2016'!$B$8:$H$81,7,FALSE)</f>
        <v>2.1991999999999998</v>
      </c>
      <c r="AO11" s="185">
        <f>VLOOKUP(AO10,'Preisindizes Strom 2016'!$B$8:$H$81,7,FALSE)</f>
        <v>2.0710000000000002</v>
      </c>
      <c r="AP11" s="185">
        <f>VLOOKUP(AP10,'Preisindizes Strom 2016'!$B$8:$H$81,7,FALSE)</f>
        <v>1.9912000000000001</v>
      </c>
      <c r="AQ11" s="185">
        <f>VLOOKUP(AQ10,'Preisindizes Strom 2016'!$B$8:$H$81,7,FALSE)</f>
        <v>1.9570000000000001</v>
      </c>
      <c r="AR11" s="185">
        <f>VLOOKUP(AR10,'Preisindizes Strom 2016'!$B$8:$H$81,7,FALSE)</f>
        <v>1.9174</v>
      </c>
      <c r="AS11" s="185">
        <f>VLOOKUP(AS10,'Preisindizes Strom 2016'!$B$8:$H$81,7,FALSE)</f>
        <v>1.9045000000000001</v>
      </c>
      <c r="AT11" s="185">
        <f>VLOOKUP(AT10,'Preisindizes Strom 2016'!$B$8:$H$81,7,FALSE)</f>
        <v>1.867</v>
      </c>
      <c r="AU11" s="185">
        <f>VLOOKUP(AU10,'Preisindizes Strom 2016'!$B$8:$H$81,7,FALSE)</f>
        <v>1.825</v>
      </c>
      <c r="AV11" s="185">
        <f>VLOOKUP(AV10,'Preisindizes Strom 2016'!$B$8:$H$81,7,FALSE)</f>
        <v>1.7848999999999999</v>
      </c>
      <c r="AW11" s="185">
        <f>VLOOKUP(AW10,'Preisindizes Strom 2016'!$B$8:$H$81,7,FALSE)</f>
        <v>1.7253000000000001</v>
      </c>
      <c r="AX11" s="185">
        <f>VLOOKUP(AX10,'Preisindizes Strom 2016'!$B$8:$H$81,7,FALSE)</f>
        <v>1.6266</v>
      </c>
      <c r="AY11" s="185">
        <f>VLOOKUP(AY10,'Preisindizes Strom 2016'!$B$8:$H$81,7,FALSE)</f>
        <v>1.5303</v>
      </c>
      <c r="AZ11" s="185">
        <f>VLOOKUP(AZ10,'Preisindizes Strom 2016'!$B$8:$H$81,7,FALSE)</f>
        <v>1.4429000000000001</v>
      </c>
      <c r="BA11" s="185">
        <f>VLOOKUP(BA10,'Preisindizes Strom 2016'!$B$8:$H$81,7,FALSE)</f>
        <v>1.3951</v>
      </c>
      <c r="BB11" s="185">
        <f>VLOOKUP(BB10,'Preisindizes Strom 2016'!$B$8:$H$81,7,FALSE)</f>
        <v>1.3666</v>
      </c>
      <c r="BC11" s="185">
        <f>VLOOKUP(BC10,'Preisindizes Strom 2016'!$B$8:$H$81,7,FALSE)</f>
        <v>1.3361000000000001</v>
      </c>
      <c r="BD11" s="185">
        <f>VLOOKUP(BD10,'Preisindizes Strom 2016'!$B$8:$H$81,7,FALSE)</f>
        <v>1.3329</v>
      </c>
      <c r="BE11" s="185">
        <f>VLOOKUP(BE10,'Preisindizes Strom 2016'!$B$8:$H$81,7,FALSE)</f>
        <v>1.3391999999999999</v>
      </c>
      <c r="BF11" s="185">
        <f>VLOOKUP(BF10,'Preisindizes Strom 2016'!$B$8:$H$81,7,FALSE)</f>
        <v>1.3455999999999999</v>
      </c>
      <c r="BG11" s="185">
        <f>VLOOKUP(BG10,'Preisindizes Strom 2016'!$B$8:$H$81,7,FALSE)</f>
        <v>1.3535999999999999</v>
      </c>
      <c r="BH11" s="185">
        <f>VLOOKUP(BH10,'Preisindizes Strom 2016'!$B$8:$H$81,7,FALSE)</f>
        <v>1.3440000000000001</v>
      </c>
      <c r="BI11" s="185">
        <f>VLOOKUP(BI10,'Preisindizes Strom 2016'!$B$8:$H$81,7,FALSE)</f>
        <v>1.3391999999999999</v>
      </c>
      <c r="BJ11" s="185">
        <f>VLOOKUP(BJ10,'Preisindizes Strom 2016'!$B$8:$H$81,7,FALSE)</f>
        <v>1.3361000000000001</v>
      </c>
      <c r="BK11" s="185">
        <f>VLOOKUP(BK10,'Preisindizes Strom 2016'!$B$8:$H$81,7,FALSE)</f>
        <v>1.3329</v>
      </c>
      <c r="BL11" s="185">
        <f>VLOOKUP(BL10,'Preisindizes Strom 2016'!$B$8:$H$81,7,FALSE)</f>
        <v>1.3129</v>
      </c>
      <c r="BM11" s="185">
        <f>VLOOKUP(BM10,'Preisindizes Strom 2016'!$B$8:$H$81,7,FALSE)</f>
        <v>1.2862</v>
      </c>
      <c r="BN11" s="185">
        <f>VLOOKUP(BN10,'Preisindizes Strom 2016'!$B$8:$H$81,7,FALSE)</f>
        <v>1.2577</v>
      </c>
      <c r="BO11" s="185">
        <f>VLOOKUP(BO10,'Preisindizes Strom 2016'!$B$8:$H$81,7,FALSE)</f>
        <v>1.2043999999999999</v>
      </c>
      <c r="BP11" s="185">
        <f>VLOOKUP(BP10,'Preisindizes Strom 2016'!$B$8:$H$81,7,FALSE)</f>
        <v>1.1614</v>
      </c>
      <c r="BQ11" s="185">
        <f>VLOOKUP(BQ10,'Preisindizes Strom 2016'!$B$8:$H$81,7,FALSE)</f>
        <v>1.1485000000000001</v>
      </c>
      <c r="BR11" s="185">
        <f>VLOOKUP(BR10,'Preisindizes Strom 2016'!$B$8:$H$81,7,FALSE)</f>
        <v>1.137</v>
      </c>
      <c r="BS11" s="185">
        <f>VLOOKUP(BS10,'Preisindizes Strom 2016'!$B$8:$H$81,7,FALSE)</f>
        <v>1.1016999999999999</v>
      </c>
      <c r="BT11" s="185">
        <f>VLOOKUP(BT10,'Preisindizes Strom 2016'!$B$8:$H$81,7,FALSE)</f>
        <v>1.0747</v>
      </c>
      <c r="BU11" s="185">
        <f>VLOOKUP(BU10,'Preisindizes Strom 2016'!$B$8:$H$81,7,FALSE)</f>
        <v>1.0547</v>
      </c>
      <c r="BV11" s="185">
        <f>VLOOKUP(BV10,'Preisindizes Strom 2016'!$B$8:$H$81,7,FALSE)</f>
        <v>1.0365</v>
      </c>
      <c r="BW11" s="185">
        <f>VLOOKUP(BW10,'Preisindizes Strom 2016'!$B$8:$H$81,7,FALSE)</f>
        <v>1.0197000000000001</v>
      </c>
      <c r="BX11" s="185">
        <f>VLOOKUP(BX10,'Preisindizes Strom 2016'!$B$8:$H$81,7,FALSE)</f>
        <v>1</v>
      </c>
    </row>
    <row r="12" spans="1:76">
      <c r="A12" s="253">
        <v>2</v>
      </c>
      <c r="B12" s="184" t="s">
        <v>0</v>
      </c>
      <c r="D12" s="185">
        <f>IF(ISNA(VLOOKUP(D10,'Preisindizes Strom 2016'!$J$8:$R$67,9,FALSE)),0,VLOOKUP(D10,'Preisindizes Strom 2016'!$J$8:$R$67,9,FALSE))</f>
        <v>0</v>
      </c>
      <c r="E12" s="185">
        <f>IF(ISNA(VLOOKUP(E10,'Preisindizes Strom 2016'!$J$8:$R$67,9,FALSE)),0,VLOOKUP(E10,'Preisindizes Strom 2016'!$J$8:$R$67,9,FALSE))</f>
        <v>0</v>
      </c>
      <c r="F12" s="185">
        <f>IF(ISNA(VLOOKUP(F10,'Preisindizes Strom 2016'!$J$8:$R$67,9,FALSE)),0,VLOOKUP(F10,'Preisindizes Strom 2016'!$J$8:$R$67,9,FALSE))</f>
        <v>0</v>
      </c>
      <c r="G12" s="185">
        <f>IF(ISNA(VLOOKUP(G10,'Preisindizes Strom 2016'!$J$8:$R$67,9,FALSE)),0,VLOOKUP(G10,'Preisindizes Strom 2016'!$J$8:$R$67,9,FALSE))</f>
        <v>0</v>
      </c>
      <c r="H12" s="185">
        <f>IF(ISNA(VLOOKUP(H10,'Preisindizes Strom 2016'!$J$8:$R$67,9,FALSE)),0,VLOOKUP(H10,'Preisindizes Strom 2016'!$J$8:$R$67,9,FALSE))</f>
        <v>0</v>
      </c>
      <c r="I12" s="185">
        <f>IF(ISNA(VLOOKUP(I10,'Preisindizes Strom 2016'!$J$8:$R$67,9,FALSE)),0,VLOOKUP(I10,'Preisindizes Strom 2016'!$J$8:$R$67,9,FALSE))</f>
        <v>0</v>
      </c>
      <c r="J12" s="185">
        <f>IF(ISNA(VLOOKUP(J10,'Preisindizes Strom 2016'!$J$8:$R$67,9,FALSE)),0,VLOOKUP(J10,'Preisindizes Strom 2016'!$J$8:$R$67,9,FALSE))</f>
        <v>0</v>
      </c>
      <c r="K12" s="185">
        <f>IF(ISNA(VLOOKUP(K10,'Preisindizes Strom 2016'!$J$8:$R$67,9,FALSE)),0,VLOOKUP(K10,'Preisindizes Strom 2016'!$J$8:$R$67,9,FALSE))</f>
        <v>0</v>
      </c>
      <c r="L12" s="185">
        <f>IF(ISNA(VLOOKUP(L10,'Preisindizes Strom 2016'!$J$8:$R$67,9,FALSE)),0,VLOOKUP(L10,'Preisindizes Strom 2016'!$J$8:$R$67,9,FALSE))</f>
        <v>0</v>
      </c>
      <c r="M12" s="185">
        <f>IF(ISNA(VLOOKUP(M10,'Preisindizes Strom 2016'!$J$8:$R$67,9,FALSE)),0,VLOOKUP(M10,'Preisindizes Strom 2016'!$J$8:$R$67,9,FALSE))</f>
        <v>0</v>
      </c>
      <c r="N12" s="185">
        <f>IF(ISNA(VLOOKUP(N10,'Preisindizes Strom 2016'!$J$8:$R$67,9,FALSE)),0,VLOOKUP(N10,'Preisindizes Strom 2016'!$J$8:$R$67,9,FALSE))</f>
        <v>0</v>
      </c>
      <c r="O12" s="185">
        <f>IF(ISNA(VLOOKUP(O10,'Preisindizes Strom 2016'!$J$8:$R$67,9,FALSE)),0,VLOOKUP(O10,'Preisindizes Strom 2016'!$J$8:$R$67,9,FALSE))</f>
        <v>0</v>
      </c>
      <c r="P12" s="185">
        <f>IF(ISNA(VLOOKUP(P10,'Preisindizes Strom 2016'!$J$8:$R$67,9,FALSE)),0,VLOOKUP(P10,'Preisindizes Strom 2016'!$J$8:$R$67,9,FALSE))</f>
        <v>0</v>
      </c>
      <c r="Q12" s="185">
        <f>IF(ISNA(VLOOKUP(Q10,'Preisindizes Strom 2016'!$J$8:$R$67,9,FALSE)),0,VLOOKUP(Q10,'Preisindizes Strom 2016'!$J$8:$R$67,9,FALSE))</f>
        <v>0</v>
      </c>
      <c r="R12" s="185">
        <f>IF(ISNA(VLOOKUP(R10,'Preisindizes Strom 2016'!$J$8:$R$67,9,FALSE)),0,VLOOKUP(R10,'Preisindizes Strom 2016'!$J$8:$R$67,9,FALSE))</f>
        <v>2.2949999999999999</v>
      </c>
      <c r="S12" s="185">
        <f>IF(ISNA(VLOOKUP(S10,'Preisindizes Strom 2016'!$J$8:$R$67,9,FALSE)),0,VLOOKUP(S10,'Preisindizes Strom 2016'!$J$8:$R$67,9,FALSE))</f>
        <v>2.2071999999999998</v>
      </c>
      <c r="T12" s="185">
        <f>IF(ISNA(VLOOKUP(T10,'Preisindizes Strom 2016'!$J$8:$R$67,9,FALSE)),0,VLOOKUP(T10,'Preisindizes Strom 2016'!$J$8:$R$67,9,FALSE))</f>
        <v>2.1425999999999998</v>
      </c>
      <c r="U12" s="185">
        <f>IF(ISNA(VLOOKUP(U10,'Preisindizes Strom 2016'!$J$8:$R$67,9,FALSE)),0,VLOOKUP(U10,'Preisindizes Strom 2016'!$J$8:$R$67,9,FALSE))</f>
        <v>2.1551999999999998</v>
      </c>
      <c r="V12" s="185">
        <f>IF(ISNA(VLOOKUP(V10,'Preisindizes Strom 2016'!$J$8:$R$67,9,FALSE)),0,VLOOKUP(V10,'Preisindizes Strom 2016'!$J$8:$R$67,9,FALSE))</f>
        <v>2.1055999999999999</v>
      </c>
      <c r="W12" s="185">
        <f>IF(ISNA(VLOOKUP(W10,'Preisindizes Strom 2016'!$J$8:$R$67,9,FALSE)),0,VLOOKUP(W10,'Preisindizes Strom 2016'!$J$8:$R$67,9,FALSE))</f>
        <v>2.0855999999999999</v>
      </c>
      <c r="X12" s="185">
        <f>IF(ISNA(VLOOKUP(X10,'Preisindizes Strom 2016'!$J$8:$R$67,9,FALSE)),0,VLOOKUP(X10,'Preisindizes Strom 2016'!$J$8:$R$67,9,FALSE))</f>
        <v>1.9177999999999999</v>
      </c>
      <c r="Y12" s="185">
        <f>IF(ISNA(VLOOKUP(Y10,'Preisindizes Strom 2016'!$J$8:$R$67,9,FALSE)),0,VLOOKUP(Y10,'Preisindizes Strom 2016'!$J$8:$R$67,9,FALSE))</f>
        <v>1.8131999999999999</v>
      </c>
      <c r="Z12" s="185">
        <f>IF(ISNA(VLOOKUP(Z10,'Preisindizes Strom 2016'!$J$8:$R$67,9,FALSE)),0,VLOOKUP(Z10,'Preisindizes Strom 2016'!$J$8:$R$67,9,FALSE))</f>
        <v>1.6980999999999999</v>
      </c>
      <c r="AA12" s="185">
        <f>IF(ISNA(VLOOKUP(AA10,'Preisindizes Strom 2016'!$J$8:$R$67,9,FALSE)),0,VLOOKUP(AA10,'Preisindizes Strom 2016'!$J$8:$R$67,9,FALSE))</f>
        <v>1.8625</v>
      </c>
      <c r="AB12" s="185">
        <f>IF(ISNA(VLOOKUP(AB10,'Preisindizes Strom 2016'!$J$8:$R$67,9,FALSE)),0,VLOOKUP(AB10,'Preisindizes Strom 2016'!$J$8:$R$67,9,FALSE))</f>
        <v>1.8562000000000001</v>
      </c>
      <c r="AC12" s="185">
        <f>IF(ISNA(VLOOKUP(AC10,'Preisindizes Strom 2016'!$J$8:$R$67,9,FALSE)),0,VLOOKUP(AC10,'Preisindizes Strom 2016'!$J$8:$R$67,9,FALSE))</f>
        <v>1.7750999999999999</v>
      </c>
      <c r="AD12" s="185">
        <f>IF(ISNA(VLOOKUP(AD10,'Preisindizes Strom 2016'!$J$8:$R$67,9,FALSE)),0,VLOOKUP(AD10,'Preisindizes Strom 2016'!$J$8:$R$67,9,FALSE))</f>
        <v>1.6496</v>
      </c>
      <c r="AE12" s="185">
        <f>IF(ISNA(VLOOKUP(AE10,'Preisindizes Strom 2016'!$J$8:$R$67,9,FALSE)),0,VLOOKUP(AE10,'Preisindizes Strom 2016'!$J$8:$R$67,9,FALSE))</f>
        <v>1.6929000000000001</v>
      </c>
      <c r="AF12" s="185">
        <f>IF(ISNA(VLOOKUP(AF10,'Preisindizes Strom 2016'!$J$8:$R$67,9,FALSE)),0,VLOOKUP(AF10,'Preisindizes Strom 2016'!$J$8:$R$67,9,FALSE))</f>
        <v>1.6825000000000001</v>
      </c>
      <c r="AG12" s="185">
        <f>IF(ISNA(VLOOKUP(AG10,'Preisindizes Strom 2016'!$J$8:$R$67,9,FALSE)),0,VLOOKUP(AG10,'Preisindizes Strom 2016'!$J$8:$R$67,9,FALSE))</f>
        <v>1.5991</v>
      </c>
      <c r="AH12" s="185">
        <f>IF(ISNA(VLOOKUP(AH10,'Preisindizes Strom 2016'!$J$8:$R$67,9,FALSE)),0,VLOOKUP(AH10,'Preisindizes Strom 2016'!$J$8:$R$67,9,FALSE))</f>
        <v>1.5047999999999999</v>
      </c>
      <c r="AI12" s="185">
        <f>IF(ISNA(VLOOKUP(AI10,'Preisindizes Strom 2016'!$J$8:$R$67,9,FALSE)),0,VLOOKUP(AI10,'Preisindizes Strom 2016'!$J$8:$R$67,9,FALSE))</f>
        <v>1.5807</v>
      </c>
      <c r="AJ12" s="185">
        <f>IF(ISNA(VLOOKUP(AJ10,'Preisindizes Strom 2016'!$J$8:$R$67,9,FALSE)),0,VLOOKUP(AJ10,'Preisindizes Strom 2016'!$J$8:$R$67,9,FALSE))</f>
        <v>1.5450999999999999</v>
      </c>
      <c r="AK12" s="185">
        <f>IF(ISNA(VLOOKUP(AK10,'Preisindizes Strom 2016'!$J$8:$R$67,9,FALSE)),0,VLOOKUP(AK10,'Preisindizes Strom 2016'!$J$8:$R$67,9,FALSE))</f>
        <v>1.53</v>
      </c>
      <c r="AL12" s="185">
        <f>IF(ISNA(VLOOKUP(AL10,'Preisindizes Strom 2016'!$J$8:$R$67,9,FALSE)),0,VLOOKUP(AL10,'Preisindizes Strom 2016'!$J$8:$R$67,9,FALSE))</f>
        <v>1.4924999999999999</v>
      </c>
      <c r="AM12" s="185">
        <f>IF(ISNA(VLOOKUP(AM10,'Preisindizes Strom 2016'!$J$8:$R$67,9,FALSE)),0,VLOOKUP(AM10,'Preisindizes Strom 2016'!$J$8:$R$67,9,FALSE))</f>
        <v>1.3713</v>
      </c>
      <c r="AN12" s="185">
        <f>IF(ISNA(VLOOKUP(AN10,'Preisindizes Strom 2016'!$J$8:$R$67,9,FALSE)),0,VLOOKUP(AN10,'Preisindizes Strom 2016'!$J$8:$R$67,9,FALSE))</f>
        <v>1.2565999999999999</v>
      </c>
      <c r="AO12" s="185">
        <f>IF(ISNA(VLOOKUP(AO10,'Preisindizes Strom 2016'!$J$8:$R$67,9,FALSE)),0,VLOOKUP(AO10,'Preisindizes Strom 2016'!$J$8:$R$67,9,FALSE))</f>
        <v>1.2148000000000001</v>
      </c>
      <c r="AP12" s="185">
        <f>IF(ISNA(VLOOKUP(AP10,'Preisindizes Strom 2016'!$J$8:$R$67,9,FALSE)),0,VLOOKUP(AP10,'Preisindizes Strom 2016'!$J$8:$R$67,9,FALSE))</f>
        <v>1.2121999999999999</v>
      </c>
      <c r="AQ12" s="185">
        <f>IF(ISNA(VLOOKUP(AQ10,'Preisindizes Strom 2016'!$J$8:$R$67,9,FALSE)),0,VLOOKUP(AQ10,'Preisindizes Strom 2016'!$J$8:$R$67,9,FALSE))</f>
        <v>1.1820999999999999</v>
      </c>
      <c r="AR12" s="185">
        <f>IF(ISNA(VLOOKUP(AR10,'Preisindizes Strom 2016'!$J$8:$R$67,9,FALSE)),0,VLOOKUP(AR10,'Preisindizes Strom 2016'!$J$8:$R$67,9,FALSE))</f>
        <v>1.1584000000000001</v>
      </c>
      <c r="AS12" s="185">
        <f>IF(ISNA(VLOOKUP(AS10,'Preisindizes Strom 2016'!$J$8:$R$67,9,FALSE)),0,VLOOKUP(AS10,'Preisindizes Strom 2016'!$J$8:$R$67,9,FALSE))</f>
        <v>1.1438999999999999</v>
      </c>
      <c r="AT12" s="185">
        <f>IF(ISNA(VLOOKUP(AT10,'Preisindizes Strom 2016'!$J$8:$R$67,9,FALSE)),0,VLOOKUP(AT10,'Preisindizes Strom 2016'!$J$8:$R$67,9,FALSE))</f>
        <v>1.1559999999999999</v>
      </c>
      <c r="AU12" s="185">
        <f>IF(ISNA(VLOOKUP(AU10,'Preisindizes Strom 2016'!$J$8:$R$67,9,FALSE)),0,VLOOKUP(AU10,'Preisindizes Strom 2016'!$J$8:$R$67,9,FALSE))</f>
        <v>1.1415</v>
      </c>
      <c r="AV12" s="185">
        <f>IF(ISNA(VLOOKUP(AV10,'Preisindizes Strom 2016'!$J$8:$R$67,9,FALSE)),0,VLOOKUP(AV10,'Preisindizes Strom 2016'!$J$8:$R$67,9,FALSE))</f>
        <v>1.0948</v>
      </c>
      <c r="AW12" s="185">
        <f>IF(ISNA(VLOOKUP(AW10,'Preisindizes Strom 2016'!$J$8:$R$67,9,FALSE)),0,VLOOKUP(AW10,'Preisindizes Strom 2016'!$J$8:$R$67,9,FALSE))</f>
        <v>1.0629999999999999</v>
      </c>
      <c r="AX12" s="185">
        <f>IF(ISNA(VLOOKUP(AX10,'Preisindizes Strom 2016'!$J$8:$R$67,9,FALSE)),0,VLOOKUP(AX10,'Preisindizes Strom 2016'!$J$8:$R$67,9,FALSE))</f>
        <v>1.0620000000000001</v>
      </c>
      <c r="AY12" s="185">
        <f>IF(ISNA(VLOOKUP(AY10,'Preisindizes Strom 2016'!$J$8:$R$67,9,FALSE)),0,VLOOKUP(AY10,'Preisindizes Strom 2016'!$J$8:$R$67,9,FALSE))</f>
        <v>1.03</v>
      </c>
      <c r="AZ12" s="185">
        <f>IF(ISNA(VLOOKUP(AZ10,'Preisindizes Strom 2016'!$J$8:$R$67,9,FALSE)),0,VLOOKUP(AZ10,'Preisindizes Strom 2016'!$J$8:$R$67,9,FALSE))</f>
        <v>1.0111000000000001</v>
      </c>
      <c r="BA12" s="185">
        <f>IF(ISNA(VLOOKUP(BA10,'Preisindizes Strom 2016'!$J$8:$R$67,9,FALSE)),0,VLOOKUP(BA10,'Preisindizes Strom 2016'!$J$8:$R$67,9,FALSE))</f>
        <v>1.0195000000000001</v>
      </c>
      <c r="BB12" s="185">
        <f>IF(ISNA(VLOOKUP(BB10,'Preisindizes Strom 2016'!$J$8:$R$67,9,FALSE)),0,VLOOKUP(BB10,'Preisindizes Strom 2016'!$J$8:$R$67,9,FALSE))</f>
        <v>1.0281</v>
      </c>
      <c r="BC12" s="185">
        <f>IF(ISNA(VLOOKUP(BC10,'Preisindizes Strom 2016'!$J$8:$R$67,9,FALSE)),0,VLOOKUP(BC10,'Preisindizes Strom 2016'!$J$8:$R$67,9,FALSE))</f>
        <v>1.0398000000000001</v>
      </c>
      <c r="BD12" s="185">
        <f>IF(ISNA(VLOOKUP(BD10,'Preisindizes Strom 2016'!$J$8:$R$67,9,FALSE)),0,VLOOKUP(BD10,'Preisindizes Strom 2016'!$J$8:$R$67,9,FALSE))</f>
        <v>1.0861000000000001</v>
      </c>
      <c r="BE12" s="185">
        <f>IF(ISNA(VLOOKUP(BE10,'Preisindizes Strom 2016'!$J$8:$R$67,9,FALSE)),0,VLOOKUP(BE10,'Preisindizes Strom 2016'!$J$8:$R$67,9,FALSE))</f>
        <v>1.1333</v>
      </c>
      <c r="BF12" s="185">
        <f>IF(ISNA(VLOOKUP(BF10,'Preisindizes Strom 2016'!$J$8:$R$67,9,FALSE)),0,VLOOKUP(BF10,'Preisindizes Strom 2016'!$J$8:$R$67,9,FALSE))</f>
        <v>1.1547000000000001</v>
      </c>
      <c r="BG12" s="185">
        <f>IF(ISNA(VLOOKUP(BG10,'Preisindizes Strom 2016'!$J$8:$R$67,9,FALSE)),0,VLOOKUP(BG10,'Preisindizes Strom 2016'!$J$8:$R$67,9,FALSE))</f>
        <v>1.1657999999999999</v>
      </c>
      <c r="BH12" s="185">
        <f>IF(ISNA(VLOOKUP(BH10,'Preisindizes Strom 2016'!$J$8:$R$67,9,FALSE)),0,VLOOKUP(BH10,'Preisindizes Strom 2016'!$J$8:$R$67,9,FALSE))</f>
        <v>1.1355999999999999</v>
      </c>
      <c r="BI12" s="185">
        <f>IF(ISNA(VLOOKUP(BI10,'Preisindizes Strom 2016'!$J$8:$R$67,9,FALSE)),0,VLOOKUP(BI10,'Preisindizes Strom 2016'!$J$8:$R$67,9,FALSE))</f>
        <v>1.1391</v>
      </c>
      <c r="BJ12" s="185">
        <f>IF(ISNA(VLOOKUP(BJ10,'Preisindizes Strom 2016'!$J$8:$R$67,9,FALSE)),0,VLOOKUP(BJ10,'Preisindizes Strom 2016'!$J$8:$R$67,9,FALSE))</f>
        <v>1.1511</v>
      </c>
      <c r="BK12" s="185">
        <f>IF(ISNA(VLOOKUP(BK10,'Preisindizes Strom 2016'!$J$8:$R$67,9,FALSE)),0,VLOOKUP(BK10,'Preisindizes Strom 2016'!$J$8:$R$67,9,FALSE))</f>
        <v>1.1645000000000001</v>
      </c>
      <c r="BL12" s="185">
        <f>IF(ISNA(VLOOKUP(BL10,'Preisindizes Strom 2016'!$J$8:$R$67,9,FALSE)),0,VLOOKUP(BL10,'Preisindizes Strom 2016'!$J$8:$R$67,9,FALSE))</f>
        <v>1.1645000000000001</v>
      </c>
      <c r="BM12" s="185">
        <f>IF(ISNA(VLOOKUP(BM10,'Preisindizes Strom 2016'!$J$8:$R$67,9,FALSE)),0,VLOOKUP(BM10,'Preisindizes Strom 2016'!$J$8:$R$67,9,FALSE))</f>
        <v>1.1733</v>
      </c>
      <c r="BN12" s="185">
        <f>IF(ISNA(VLOOKUP(BN10,'Preisindizes Strom 2016'!$J$8:$R$67,9,FALSE)),0,VLOOKUP(BN10,'Preisindizes Strom 2016'!$J$8:$R$67,9,FALSE))</f>
        <v>1.1309</v>
      </c>
      <c r="BO12" s="185">
        <f>IF(ISNA(VLOOKUP(BO10,'Preisindizes Strom 2016'!$J$8:$R$67,9,FALSE)),0,VLOOKUP(BO10,'Preisindizes Strom 2016'!$J$8:$R$67,9,FALSE))</f>
        <v>1.0992</v>
      </c>
      <c r="BP12" s="185">
        <f>IF(ISNA(VLOOKUP(BP10,'Preisindizes Strom 2016'!$J$8:$R$67,9,FALSE)),0,VLOOKUP(BP10,'Preisindizes Strom 2016'!$J$8:$R$67,9,FALSE))</f>
        <v>1.0905</v>
      </c>
      <c r="BQ12" s="185">
        <f>IF(ISNA(VLOOKUP(BQ10,'Preisindizes Strom 2016'!$J$8:$R$67,9,FALSE)),0,VLOOKUP(BQ10,'Preisindizes Strom 2016'!$J$8:$R$67,9,FALSE))</f>
        <v>1.107</v>
      </c>
      <c r="BR12" s="185">
        <f>IF(ISNA(VLOOKUP(BR10,'Preisindizes Strom 2016'!$J$8:$R$67,9,FALSE)),0,VLOOKUP(BR10,'Preisindizes Strom 2016'!$J$8:$R$67,9,FALSE))</f>
        <v>1.097</v>
      </c>
      <c r="BS12" s="185">
        <f>IF(ISNA(VLOOKUP(BS10,'Preisindizes Strom 2016'!$J$8:$R$67,9,FALSE)),0,VLOOKUP(BS10,'Preisindizes Strom 2016'!$J$8:$R$67,9,FALSE))</f>
        <v>1.0458000000000001</v>
      </c>
      <c r="BT12" s="185">
        <f>IF(ISNA(VLOOKUP(BT10,'Preisindizes Strom 2016'!$J$8:$R$67,9,FALSE)),0,VLOOKUP(BT10,'Preisindizes Strom 2016'!$J$8:$R$67,9,FALSE))</f>
        <v>1.032</v>
      </c>
      <c r="BU12" s="185">
        <f>IF(ISNA(VLOOKUP(BU10,'Preisindizes Strom 2016'!$J$8:$R$67,9,FALSE)),0,VLOOKUP(BU10,'Preisindizes Strom 2016'!$J$8:$R$67,9,FALSE))</f>
        <v>1.0329999999999999</v>
      </c>
      <c r="BV12" s="185">
        <f>IF(ISNA(VLOOKUP(BV10,'Preisindizes Strom 2016'!$J$8:$R$67,9,FALSE)),0,VLOOKUP(BV10,'Preisindizes Strom 2016'!$J$8:$R$67,9,FALSE))</f>
        <v>1.03</v>
      </c>
      <c r="BW12" s="185">
        <f>IF(ISNA(VLOOKUP(BW10,'Preisindizes Strom 2016'!$J$8:$R$67,9,FALSE)),0,VLOOKUP(BW10,'Preisindizes Strom 2016'!$J$8:$R$67,9,FALSE))</f>
        <v>1</v>
      </c>
      <c r="BX12" s="185">
        <f>IF(ISNA(VLOOKUP(BX10,'Preisindizes Strom 2016'!$J$8:$R$67,9,FALSE)),0,VLOOKUP(BX10,'Preisindizes Strom 2016'!$J$8:$R$67,9,FALSE))</f>
        <v>1</v>
      </c>
    </row>
    <row r="13" spans="1:76">
      <c r="A13" s="253">
        <v>3</v>
      </c>
      <c r="B13" s="184" t="s">
        <v>1</v>
      </c>
      <c r="D13" s="185">
        <f>IF(ISNA(VLOOKUP(D10,'Preisindizes Strom 2016'!$T$8:$AE$67,12,FALSE)),0,VLOOKUP(D10,'Preisindizes Strom 2016'!$T$8:$AE$67,12,FALSE))</f>
        <v>0</v>
      </c>
      <c r="E13" s="185">
        <f>IF(ISNA(VLOOKUP(E10,'Preisindizes Strom 2016'!$T$8:$AE$67,12,FALSE)),0,VLOOKUP(E10,'Preisindizes Strom 2016'!$T$8:$AE$67,12,FALSE))</f>
        <v>0</v>
      </c>
      <c r="F13" s="185">
        <f>IF(ISNA(VLOOKUP(F10,'Preisindizes Strom 2016'!$T$8:$AE$67,12,FALSE)),0,VLOOKUP(F10,'Preisindizes Strom 2016'!$T$8:$AE$67,12,FALSE))</f>
        <v>0</v>
      </c>
      <c r="G13" s="185">
        <f>IF(ISNA(VLOOKUP(G10,'Preisindizes Strom 2016'!$T$8:$AE$67,12,FALSE)),0,VLOOKUP(G10,'Preisindizes Strom 2016'!$T$8:$AE$67,12,FALSE))</f>
        <v>0</v>
      </c>
      <c r="H13" s="185">
        <f>IF(ISNA(VLOOKUP(H10,'Preisindizes Strom 2016'!$T$8:$AE$67,12,FALSE)),0,VLOOKUP(H10,'Preisindizes Strom 2016'!$T$8:$AE$67,12,FALSE))</f>
        <v>0</v>
      </c>
      <c r="I13" s="185">
        <f>IF(ISNA(VLOOKUP(I10,'Preisindizes Strom 2016'!$T$8:$AE$67,12,FALSE)),0,VLOOKUP(I10,'Preisindizes Strom 2016'!$T$8:$AE$67,12,FALSE))</f>
        <v>0</v>
      </c>
      <c r="J13" s="185">
        <f>IF(ISNA(VLOOKUP(J10,'Preisindizes Strom 2016'!$T$8:$AE$67,12,FALSE)),0,VLOOKUP(J10,'Preisindizes Strom 2016'!$T$8:$AE$67,12,FALSE))</f>
        <v>0</v>
      </c>
      <c r="K13" s="185">
        <f>IF(ISNA(VLOOKUP(K10,'Preisindizes Strom 2016'!$T$8:$AE$67,12,FALSE)),0,VLOOKUP(K10,'Preisindizes Strom 2016'!$T$8:$AE$67,12,FALSE))</f>
        <v>0</v>
      </c>
      <c r="L13" s="185">
        <f>IF(ISNA(VLOOKUP(L10,'Preisindizes Strom 2016'!$T$8:$AE$67,12,FALSE)),0,VLOOKUP(L10,'Preisindizes Strom 2016'!$T$8:$AE$67,12,FALSE))</f>
        <v>0</v>
      </c>
      <c r="M13" s="185">
        <f>IF(ISNA(VLOOKUP(M10,'Preisindizes Strom 2016'!$T$8:$AE$67,12,FALSE)),0,VLOOKUP(M10,'Preisindizes Strom 2016'!$T$8:$AE$67,12,FALSE))</f>
        <v>0</v>
      </c>
      <c r="N13" s="185">
        <f>IF(ISNA(VLOOKUP(N10,'Preisindizes Strom 2016'!$T$8:$AE$67,12,FALSE)),0,VLOOKUP(N10,'Preisindizes Strom 2016'!$T$8:$AE$67,12,FALSE))</f>
        <v>0</v>
      </c>
      <c r="O13" s="185">
        <f>IF(ISNA(VLOOKUP(O10,'Preisindizes Strom 2016'!$T$8:$AE$67,12,FALSE)),0,VLOOKUP(O10,'Preisindizes Strom 2016'!$T$8:$AE$67,12,FALSE))</f>
        <v>0</v>
      </c>
      <c r="P13" s="185">
        <f>IF(ISNA(VLOOKUP(P10,'Preisindizes Strom 2016'!$T$8:$AE$67,12,FALSE)),0,VLOOKUP(P10,'Preisindizes Strom 2016'!$T$8:$AE$67,12,FALSE))</f>
        <v>0</v>
      </c>
      <c r="Q13" s="185">
        <f>IF(ISNA(VLOOKUP(Q10,'Preisindizes Strom 2016'!$T$8:$AE$67,12,FALSE)),0,VLOOKUP(Q10,'Preisindizes Strom 2016'!$T$8:$AE$67,12,FALSE))</f>
        <v>0</v>
      </c>
      <c r="R13" s="185">
        <f>IF(ISNA(VLOOKUP(R10,'Preisindizes Strom 2016'!$T$8:$AE$67,12,FALSE)),0,VLOOKUP(R10,'Preisindizes Strom 2016'!$T$8:$AE$67,12,FALSE))</f>
        <v>2.6484999999999999</v>
      </c>
      <c r="S13" s="185">
        <f>IF(ISNA(VLOOKUP(S10,'Preisindizes Strom 2016'!$T$8:$AE$67,12,FALSE)),0,VLOOKUP(S10,'Preisindizes Strom 2016'!$T$8:$AE$67,12,FALSE))</f>
        <v>2.5783</v>
      </c>
      <c r="T13" s="185">
        <f>IF(ISNA(VLOOKUP(T10,'Preisindizes Strom 2016'!$T$8:$AE$67,12,FALSE)),0,VLOOKUP(T10,'Preisindizes Strom 2016'!$T$8:$AE$67,12,FALSE))</f>
        <v>2.4710999999999999</v>
      </c>
      <c r="U13" s="185">
        <f>IF(ISNA(VLOOKUP(U10,'Preisindizes Strom 2016'!$T$8:$AE$67,12,FALSE)),0,VLOOKUP(U10,'Preisindizes Strom 2016'!$T$8:$AE$67,12,FALSE))</f>
        <v>2.4098999999999999</v>
      </c>
      <c r="V13" s="185">
        <f>IF(ISNA(VLOOKUP(V10,'Preisindizes Strom 2016'!$T$8:$AE$67,12,FALSE)),0,VLOOKUP(V10,'Preisindizes Strom 2016'!$T$8:$AE$67,12,FALSE))</f>
        <v>2.3620000000000001</v>
      </c>
      <c r="W13" s="185">
        <f>IF(ISNA(VLOOKUP(W10,'Preisindizes Strom 2016'!$T$8:$AE$67,12,FALSE)),0,VLOOKUP(W10,'Preisindizes Strom 2016'!$T$8:$AE$67,12,FALSE))</f>
        <v>2.3831000000000002</v>
      </c>
      <c r="X13" s="185">
        <f>IF(ISNA(VLOOKUP(X10,'Preisindizes Strom 2016'!$T$8:$AE$67,12,FALSE)),0,VLOOKUP(X10,'Preisindizes Strom 2016'!$T$8:$AE$67,12,FALSE))</f>
        <v>2.2911999999999999</v>
      </c>
      <c r="Y13" s="185">
        <f>IF(ISNA(VLOOKUP(Y10,'Preisindizes Strom 2016'!$T$8:$AE$67,12,FALSE)),0,VLOOKUP(Y10,'Preisindizes Strom 2016'!$T$8:$AE$67,12,FALSE))</f>
        <v>2.2107000000000001</v>
      </c>
      <c r="Z13" s="185">
        <f>IF(ISNA(VLOOKUP(Z10,'Preisindizes Strom 2016'!$T$8:$AE$67,12,FALSE)),0,VLOOKUP(Z10,'Preisindizes Strom 2016'!$T$8:$AE$67,12,FALSE))</f>
        <v>2.0817000000000001</v>
      </c>
      <c r="AA13" s="185">
        <f>IF(ISNA(VLOOKUP(AA10,'Preisindizes Strom 2016'!$T$8:$AE$67,12,FALSE)),0,VLOOKUP(AA10,'Preisindizes Strom 2016'!$T$8:$AE$67,12,FALSE))</f>
        <v>2.2911999999999999</v>
      </c>
      <c r="AB13" s="185">
        <f>IF(ISNA(VLOOKUP(AB10,'Preisindizes Strom 2016'!$T$8:$AE$67,12,FALSE)),0,VLOOKUP(AB10,'Preisindizes Strom 2016'!$T$8:$AE$67,12,FALSE))</f>
        <v>2.3260999999999998</v>
      </c>
      <c r="AC13" s="185">
        <f>IF(ISNA(VLOOKUP(AC10,'Preisindizes Strom 2016'!$T$8:$AE$67,12,FALSE)),0,VLOOKUP(AC10,'Preisindizes Strom 2016'!$T$8:$AE$67,12,FALSE))</f>
        <v>2.1486000000000001</v>
      </c>
      <c r="AD13" s="185">
        <f>IF(ISNA(VLOOKUP(AD10,'Preisindizes Strom 2016'!$T$8:$AE$67,12,FALSE)),0,VLOOKUP(AD10,'Preisindizes Strom 2016'!$T$8:$AE$67,12,FALSE))</f>
        <v>1.9278999999999999</v>
      </c>
      <c r="AE13" s="185">
        <f>IF(ISNA(VLOOKUP(AE10,'Preisindizes Strom 2016'!$T$8:$AE$67,12,FALSE)),0,VLOOKUP(AE10,'Preisindizes Strom 2016'!$T$8:$AE$67,12,FALSE))</f>
        <v>1.9419</v>
      </c>
      <c r="AF13" s="185">
        <f>IF(ISNA(VLOOKUP(AF10,'Preisindizes Strom 2016'!$T$8:$AE$67,12,FALSE)),0,VLOOKUP(AF10,'Preisindizes Strom 2016'!$T$8:$AE$67,12,FALSE))</f>
        <v>1.9525999999999999</v>
      </c>
      <c r="AG13" s="185">
        <f>IF(ISNA(VLOOKUP(AG10,'Preisindizes Strom 2016'!$T$8:$AE$67,12,FALSE)),0,VLOOKUP(AG10,'Preisindizes Strom 2016'!$T$8:$AE$67,12,FALSE))</f>
        <v>1.8706</v>
      </c>
      <c r="AH13" s="185">
        <f>IF(ISNA(VLOOKUP(AH10,'Preisindizes Strom 2016'!$T$8:$AE$67,12,FALSE)),0,VLOOKUP(AH10,'Preisindizes Strom 2016'!$T$8:$AE$67,12,FALSE))</f>
        <v>1.7512000000000001</v>
      </c>
      <c r="AI13" s="185">
        <f>IF(ISNA(VLOOKUP(AI10,'Preisindizes Strom 2016'!$T$8:$AE$67,12,FALSE)),0,VLOOKUP(AI10,'Preisindizes Strom 2016'!$T$8:$AE$67,12,FALSE))</f>
        <v>1.8259000000000001</v>
      </c>
      <c r="AJ13" s="185">
        <f>IF(ISNA(VLOOKUP(AJ10,'Preisindizes Strom 2016'!$T$8:$AE$67,12,FALSE)),0,VLOOKUP(AJ10,'Preisindizes Strom 2016'!$T$8:$AE$67,12,FALSE))</f>
        <v>1.7685999999999999</v>
      </c>
      <c r="AK13" s="185">
        <f>IF(ISNA(VLOOKUP(AK10,'Preisindizes Strom 2016'!$T$8:$AE$67,12,FALSE)),0,VLOOKUP(AK10,'Preisindizes Strom 2016'!$T$8:$AE$67,12,FALSE))</f>
        <v>1.7426999999999999</v>
      </c>
      <c r="AL13" s="185">
        <f>IF(ISNA(VLOOKUP(AL10,'Preisindizes Strom 2016'!$T$8:$AE$67,12,FALSE)),0,VLOOKUP(AL10,'Preisindizes Strom 2016'!$T$8:$AE$67,12,FALSE))</f>
        <v>1.7512000000000001</v>
      </c>
      <c r="AM13" s="185">
        <f>IF(ISNA(VLOOKUP(AM10,'Preisindizes Strom 2016'!$T$8:$AE$67,12,FALSE)),0,VLOOKUP(AM10,'Preisindizes Strom 2016'!$T$8:$AE$67,12,FALSE))</f>
        <v>1.6236999999999999</v>
      </c>
      <c r="AN13" s="185">
        <f>IF(ISNA(VLOOKUP(AN10,'Preisindizes Strom 2016'!$T$8:$AE$67,12,FALSE)),0,VLOOKUP(AN10,'Preisindizes Strom 2016'!$T$8:$AE$67,12,FALSE))</f>
        <v>1.4738</v>
      </c>
      <c r="AO13" s="185">
        <f>IF(ISNA(VLOOKUP(AO10,'Preisindizes Strom 2016'!$T$8:$AE$67,12,FALSE)),0,VLOOKUP(AO10,'Preisindizes Strom 2016'!$T$8:$AE$67,12,FALSE))</f>
        <v>1.4041999999999999</v>
      </c>
      <c r="AP13" s="185">
        <f>IF(ISNA(VLOOKUP(AP10,'Preisindizes Strom 2016'!$T$8:$AE$67,12,FALSE)),0,VLOOKUP(AP10,'Preisindizes Strom 2016'!$T$8:$AE$67,12,FALSE))</f>
        <v>1.3683000000000001</v>
      </c>
      <c r="AQ13" s="185">
        <f>IF(ISNA(VLOOKUP(AQ10,'Preisindizes Strom 2016'!$T$8:$AE$67,12,FALSE)),0,VLOOKUP(AQ10,'Preisindizes Strom 2016'!$T$8:$AE$67,12,FALSE))</f>
        <v>1.37</v>
      </c>
      <c r="AR13" s="185">
        <f>IF(ISNA(VLOOKUP(AR10,'Preisindizes Strom 2016'!$T$8:$AE$67,12,FALSE)),0,VLOOKUP(AR10,'Preisindizes Strom 2016'!$T$8:$AE$67,12,FALSE))</f>
        <v>1.3665</v>
      </c>
      <c r="AS13" s="185">
        <f>IF(ISNA(VLOOKUP(AS10,'Preisindizes Strom 2016'!$T$8:$AE$67,12,FALSE)),0,VLOOKUP(AS10,'Preisindizes Strom 2016'!$T$8:$AE$67,12,FALSE))</f>
        <v>1.3579000000000001</v>
      </c>
      <c r="AT13" s="185">
        <f>IF(ISNA(VLOOKUP(AT10,'Preisindizes Strom 2016'!$T$8:$AE$67,12,FALSE)),0,VLOOKUP(AT10,'Preisindizes Strom 2016'!$T$8:$AE$67,12,FALSE))</f>
        <v>1.3358000000000001</v>
      </c>
      <c r="AU13" s="185">
        <f>IF(ISNA(VLOOKUP(AU10,'Preisindizes Strom 2016'!$T$8:$AE$67,12,FALSE)),0,VLOOKUP(AU10,'Preisindizes Strom 2016'!$T$8:$AE$67,12,FALSE))</f>
        <v>1.3161</v>
      </c>
      <c r="AV13" s="185">
        <f>IF(ISNA(VLOOKUP(AV10,'Preisindizes Strom 2016'!$T$8:$AE$67,12,FALSE)),0,VLOOKUP(AV10,'Preisindizes Strom 2016'!$T$8:$AE$67,12,FALSE))</f>
        <v>1.2861</v>
      </c>
      <c r="AW13" s="185">
        <f>IF(ISNA(VLOOKUP(AW10,'Preisindizes Strom 2016'!$T$8:$AE$67,12,FALSE)),0,VLOOKUP(AW10,'Preisindizes Strom 2016'!$T$8:$AE$67,12,FALSE))</f>
        <v>1.2544</v>
      </c>
      <c r="AX13" s="185">
        <f>IF(ISNA(VLOOKUP(AX10,'Preisindizes Strom 2016'!$T$8:$AE$67,12,FALSE)),0,VLOOKUP(AX10,'Preisindizes Strom 2016'!$T$8:$AE$67,12,FALSE))</f>
        <v>1.2173</v>
      </c>
      <c r="AY13" s="185">
        <f>IF(ISNA(VLOOKUP(AY10,'Preisindizes Strom 2016'!$T$8:$AE$67,12,FALSE)),0,VLOOKUP(AY10,'Preisindizes Strom 2016'!$T$8:$AE$67,12,FALSE))</f>
        <v>1.1719999999999999</v>
      </c>
      <c r="AZ13" s="185">
        <f>IF(ISNA(VLOOKUP(AZ10,'Preisindizes Strom 2016'!$T$8:$AE$67,12,FALSE)),0,VLOOKUP(AZ10,'Preisindizes Strom 2016'!$T$8:$AE$67,12,FALSE))</f>
        <v>1.1371</v>
      </c>
      <c r="BA13" s="185">
        <f>IF(ISNA(VLOOKUP(BA10,'Preisindizes Strom 2016'!$T$8:$AE$67,12,FALSE)),0,VLOOKUP(BA10,'Preisindizes Strom 2016'!$T$8:$AE$67,12,FALSE))</f>
        <v>1.1323000000000001</v>
      </c>
      <c r="BB13" s="185">
        <f>IF(ISNA(VLOOKUP(BB10,'Preisindizes Strom 2016'!$T$8:$AE$67,12,FALSE)),0,VLOOKUP(BB10,'Preisindizes Strom 2016'!$T$8:$AE$67,12,FALSE))</f>
        <v>1.1335</v>
      </c>
      <c r="BC13" s="185">
        <f>IF(ISNA(VLOOKUP(BC10,'Preisindizes Strom 2016'!$T$8:$AE$67,12,FALSE)),0,VLOOKUP(BC10,'Preisindizes Strom 2016'!$T$8:$AE$67,12,FALSE))</f>
        <v>1.1358999999999999</v>
      </c>
      <c r="BD13" s="185">
        <f>IF(ISNA(VLOOKUP(BD10,'Preisindizes Strom 2016'!$T$8:$AE$67,12,FALSE)),0,VLOOKUP(BD10,'Preisindizes Strom 2016'!$T$8:$AE$67,12,FALSE))</f>
        <v>1.1668000000000001</v>
      </c>
      <c r="BE13" s="185">
        <f>IF(ISNA(VLOOKUP(BE10,'Preisindizes Strom 2016'!$T$8:$AE$67,12,FALSE)),0,VLOOKUP(BE10,'Preisindizes Strom 2016'!$T$8:$AE$67,12,FALSE))</f>
        <v>1.1901999999999999</v>
      </c>
      <c r="BF13" s="185">
        <f>IF(ISNA(VLOOKUP(BF10,'Preisindizes Strom 2016'!$T$8:$AE$67,12,FALSE)),0,VLOOKUP(BF10,'Preisindizes Strom 2016'!$T$8:$AE$67,12,FALSE))</f>
        <v>1.1941999999999999</v>
      </c>
      <c r="BG13" s="185">
        <f>IF(ISNA(VLOOKUP(BG10,'Preisindizes Strom 2016'!$T$8:$AE$67,12,FALSE)),0,VLOOKUP(BG10,'Preisindizes Strom 2016'!$T$8:$AE$67,12,FALSE))</f>
        <v>1.1941999999999999</v>
      </c>
      <c r="BH13" s="185">
        <f>IF(ISNA(VLOOKUP(BH10,'Preisindizes Strom 2016'!$T$8:$AE$67,12,FALSE)),0,VLOOKUP(BH10,'Preisindizes Strom 2016'!$T$8:$AE$67,12,FALSE))</f>
        <v>1.1617999999999999</v>
      </c>
      <c r="BI13" s="185">
        <f>IF(ISNA(VLOOKUP(BI10,'Preisindizes Strom 2016'!$T$8:$AE$67,12,FALSE)),0,VLOOKUP(BI10,'Preisindizes Strom 2016'!$T$8:$AE$67,12,FALSE))</f>
        <v>1.1579999999999999</v>
      </c>
      <c r="BJ13" s="185">
        <f>IF(ISNA(VLOOKUP(BJ10,'Preisindizes Strom 2016'!$T$8:$AE$67,12,FALSE)),0,VLOOKUP(BJ10,'Preisindizes Strom 2016'!$T$8:$AE$67,12,FALSE))</f>
        <v>1.1783999999999999</v>
      </c>
      <c r="BK13" s="185">
        <f>IF(ISNA(VLOOKUP(BK10,'Preisindizes Strom 2016'!$T$8:$AE$67,12,FALSE)),0,VLOOKUP(BK10,'Preisindizes Strom 2016'!$T$8:$AE$67,12,FALSE))</f>
        <v>1.1981999999999999</v>
      </c>
      <c r="BL13" s="185">
        <f>IF(ISNA(VLOOKUP(BL10,'Preisindizes Strom 2016'!$T$8:$AE$67,12,FALSE)),0,VLOOKUP(BL10,'Preisindizes Strom 2016'!$T$8:$AE$67,12,FALSE))</f>
        <v>1.1783999999999999</v>
      </c>
      <c r="BM13" s="185">
        <f>IF(ISNA(VLOOKUP(BM10,'Preisindizes Strom 2016'!$T$8:$AE$67,12,FALSE)),0,VLOOKUP(BM10,'Preisindizes Strom 2016'!$T$8:$AE$67,12,FALSE))</f>
        <v>1.1468</v>
      </c>
      <c r="BN13" s="185">
        <f>IF(ISNA(VLOOKUP(BN10,'Preisindizes Strom 2016'!$T$8:$AE$67,12,FALSE)),0,VLOOKUP(BN10,'Preisindizes Strom 2016'!$T$8:$AE$67,12,FALSE))</f>
        <v>1.1181000000000001</v>
      </c>
      <c r="BO13" s="185">
        <f>IF(ISNA(VLOOKUP(BO10,'Preisindizes Strom 2016'!$T$8:$AE$67,12,FALSE)),0,VLOOKUP(BO10,'Preisindizes Strom 2016'!$T$8:$AE$67,12,FALSE))</f>
        <v>1.0721000000000001</v>
      </c>
      <c r="BP13" s="185">
        <f>IF(ISNA(VLOOKUP(BP10,'Preisindizes Strom 2016'!$T$8:$AE$67,12,FALSE)),0,VLOOKUP(BP10,'Preisindizes Strom 2016'!$T$8:$AE$67,12,FALSE))</f>
        <v>1.0398000000000001</v>
      </c>
      <c r="BQ13" s="185">
        <f>IF(ISNA(VLOOKUP(BQ10,'Preisindizes Strom 2016'!$T$8:$AE$67,12,FALSE)),0,VLOOKUP(BQ10,'Preisindizes Strom 2016'!$T$8:$AE$67,12,FALSE))</f>
        <v>1.0510999999999999</v>
      </c>
      <c r="BR13" s="185">
        <f>IF(ISNA(VLOOKUP(BR10,'Preisindizes Strom 2016'!$T$8:$AE$67,12,FALSE)),0,VLOOKUP(BR10,'Preisindizes Strom 2016'!$T$8:$AE$67,12,FALSE))</f>
        <v>1.07</v>
      </c>
      <c r="BS13" s="185">
        <f>IF(ISNA(VLOOKUP(BS10,'Preisindizes Strom 2016'!$T$8:$AE$67,12,FALSE)),0,VLOOKUP(BS10,'Preisindizes Strom 2016'!$T$8:$AE$67,12,FALSE))</f>
        <v>1.0338000000000001</v>
      </c>
      <c r="BT13" s="185">
        <f>IF(ISNA(VLOOKUP(BT10,'Preisindizes Strom 2016'!$T$8:$AE$67,12,FALSE)),0,VLOOKUP(BT10,'Preisindizes Strom 2016'!$T$8:$AE$67,12,FALSE))</f>
        <v>1.0298</v>
      </c>
      <c r="BU13" s="185">
        <f>IF(ISNA(VLOOKUP(BU10,'Preisindizes Strom 2016'!$T$8:$AE$67,12,FALSE)),0,VLOOKUP(BU10,'Preisindizes Strom 2016'!$T$8:$AE$67,12,FALSE))</f>
        <v>1.0298</v>
      </c>
      <c r="BV13" s="185">
        <f>IF(ISNA(VLOOKUP(BV10,'Preisindizes Strom 2016'!$T$8:$AE$67,12,FALSE)),0,VLOOKUP(BV10,'Preisindizes Strom 2016'!$T$8:$AE$67,12,FALSE))</f>
        <v>1.0228999999999999</v>
      </c>
      <c r="BW13" s="185">
        <f>IF(ISNA(VLOOKUP(BW10,'Preisindizes Strom 2016'!$T$8:$AE$67,12,FALSE)),0,VLOOKUP(BW10,'Preisindizes Strom 2016'!$T$8:$AE$67,12,FALSE))</f>
        <v>1</v>
      </c>
      <c r="BX13" s="185">
        <f>IF(ISNA(VLOOKUP(BX10,'Preisindizes Strom 2016'!$T$8:$AE$67,12,FALSE)),0,VLOOKUP(BX10,'Preisindizes Strom 2016'!$T$8:$AE$67,12,FALSE))</f>
        <v>1</v>
      </c>
    </row>
    <row r="14" spans="1:76">
      <c r="A14" s="253">
        <v>4</v>
      </c>
      <c r="B14" s="184" t="s">
        <v>2</v>
      </c>
      <c r="D14" s="185">
        <f>IF(ISNA(VLOOKUP(D10,'Preisindizes Strom 2016'!$AG$8:$AO$67,9,FALSE)),0,VLOOKUP(D10,'Preisindizes Strom 2016'!$AG$8:$AO$67,9,FALSE))</f>
        <v>0</v>
      </c>
      <c r="E14" s="185">
        <f>IF(ISNA(VLOOKUP(E10,'Preisindizes Strom 2016'!$AG$8:$AO$67,9,FALSE)),0,VLOOKUP(E10,'Preisindizes Strom 2016'!$AG$8:$AO$67,9,FALSE))</f>
        <v>0</v>
      </c>
      <c r="F14" s="185">
        <f>IF(ISNA(VLOOKUP(F10,'Preisindizes Strom 2016'!$AG$8:$AO$67,9,FALSE)),0,VLOOKUP(F10,'Preisindizes Strom 2016'!$AG$8:$AO$67,9,FALSE))</f>
        <v>0</v>
      </c>
      <c r="G14" s="185">
        <f>IF(ISNA(VLOOKUP(G10,'Preisindizes Strom 2016'!$AG$8:$AO$67,9,FALSE)),0,VLOOKUP(G10,'Preisindizes Strom 2016'!$AG$8:$AO$67,9,FALSE))</f>
        <v>0</v>
      </c>
      <c r="H14" s="185">
        <f>IF(ISNA(VLOOKUP(H10,'Preisindizes Strom 2016'!$AG$8:$AO$67,9,FALSE)),0,VLOOKUP(H10,'Preisindizes Strom 2016'!$AG$8:$AO$67,9,FALSE))</f>
        <v>0</v>
      </c>
      <c r="I14" s="185">
        <f>IF(ISNA(VLOOKUP(I10,'Preisindizes Strom 2016'!$AG$8:$AO$67,9,FALSE)),0,VLOOKUP(I10,'Preisindizes Strom 2016'!$AG$8:$AO$67,9,FALSE))</f>
        <v>0</v>
      </c>
      <c r="J14" s="185">
        <f>IF(ISNA(VLOOKUP(J10,'Preisindizes Strom 2016'!$AG$8:$AO$67,9,FALSE)),0,VLOOKUP(J10,'Preisindizes Strom 2016'!$AG$8:$AO$67,9,FALSE))</f>
        <v>0</v>
      </c>
      <c r="K14" s="185">
        <f>IF(ISNA(VLOOKUP(K10,'Preisindizes Strom 2016'!$AG$8:$AO$67,9,FALSE)),0,VLOOKUP(K10,'Preisindizes Strom 2016'!$AG$8:$AO$67,9,FALSE))</f>
        <v>0</v>
      </c>
      <c r="L14" s="185">
        <f>IF(ISNA(VLOOKUP(L10,'Preisindizes Strom 2016'!$AG$8:$AO$67,9,FALSE)),0,VLOOKUP(L10,'Preisindizes Strom 2016'!$AG$8:$AO$67,9,FALSE))</f>
        <v>0</v>
      </c>
      <c r="M14" s="185">
        <f>IF(ISNA(VLOOKUP(M10,'Preisindizes Strom 2016'!$AG$8:$AO$67,9,FALSE)),0,VLOOKUP(M10,'Preisindizes Strom 2016'!$AG$8:$AO$67,9,FALSE))</f>
        <v>0</v>
      </c>
      <c r="N14" s="185">
        <f>IF(ISNA(VLOOKUP(N10,'Preisindizes Strom 2016'!$AG$8:$AO$67,9,FALSE)),0,VLOOKUP(N10,'Preisindizes Strom 2016'!$AG$8:$AO$67,9,FALSE))</f>
        <v>0</v>
      </c>
      <c r="O14" s="185">
        <f>IF(ISNA(VLOOKUP(O10,'Preisindizes Strom 2016'!$AG$8:$AO$67,9,FALSE)),0,VLOOKUP(O10,'Preisindizes Strom 2016'!$AG$8:$AO$67,9,FALSE))</f>
        <v>0</v>
      </c>
      <c r="P14" s="185">
        <f>IF(ISNA(VLOOKUP(P10,'Preisindizes Strom 2016'!$AG$8:$AO$67,9,FALSE)),0,VLOOKUP(P10,'Preisindizes Strom 2016'!$AG$8:$AO$67,9,FALSE))</f>
        <v>0</v>
      </c>
      <c r="Q14" s="185">
        <f>IF(ISNA(VLOOKUP(Q10,'Preisindizes Strom 2016'!$AG$8:$AO$67,9,FALSE)),0,VLOOKUP(Q10,'Preisindizes Strom 2016'!$AG$8:$AO$67,9,FALSE))</f>
        <v>0</v>
      </c>
      <c r="R14" s="185">
        <f>IF(ISNA(VLOOKUP(R10,'Preisindizes Strom 2016'!$AG$8:$AO$67,9,FALSE)),0,VLOOKUP(R10,'Preisindizes Strom 2016'!$AG$8:$AO$67,9,FALSE))</f>
        <v>3.4983</v>
      </c>
      <c r="S14" s="185">
        <f>IF(ISNA(VLOOKUP(S10,'Preisindizes Strom 2016'!$AG$8:$AO$67,9,FALSE)),0,VLOOKUP(S10,'Preisindizes Strom 2016'!$AG$8:$AO$67,9,FALSE))</f>
        <v>3.4416000000000002</v>
      </c>
      <c r="T14" s="185">
        <f>IF(ISNA(VLOOKUP(T10,'Preisindizes Strom 2016'!$AG$8:$AO$67,9,FALSE)),0,VLOOKUP(T10,'Preisindizes Strom 2016'!$AG$8:$AO$67,9,FALSE))</f>
        <v>3.3332999999999999</v>
      </c>
      <c r="U14" s="185">
        <f>IF(ISNA(VLOOKUP(U10,'Preisindizes Strom 2016'!$AG$8:$AO$67,9,FALSE)),0,VLOOKUP(U10,'Preisindizes Strom 2016'!$AG$8:$AO$67,9,FALSE))</f>
        <v>3.2317</v>
      </c>
      <c r="V14" s="185">
        <f>IF(ISNA(VLOOKUP(V10,'Preisindizes Strom 2016'!$AG$8:$AO$67,9,FALSE)),0,VLOOKUP(V10,'Preisindizes Strom 2016'!$AG$8:$AO$67,9,FALSE))</f>
        <v>3.1547999999999998</v>
      </c>
      <c r="W14" s="185">
        <f>IF(ISNA(VLOOKUP(W10,'Preisindizes Strom 2016'!$AG$8:$AO$67,9,FALSE)),0,VLOOKUP(W10,'Preisindizes Strom 2016'!$AG$8:$AO$67,9,FALSE))</f>
        <v>3.0994000000000002</v>
      </c>
      <c r="X14" s="185">
        <f>IF(ISNA(VLOOKUP(X10,'Preisindizes Strom 2016'!$AG$8:$AO$67,9,FALSE)),0,VLOOKUP(X10,'Preisindizes Strom 2016'!$AG$8:$AO$67,9,FALSE))</f>
        <v>3.0459999999999998</v>
      </c>
      <c r="Y14" s="185">
        <f>IF(ISNA(VLOOKUP(Y10,'Preisindizes Strom 2016'!$AG$8:$AO$67,9,FALSE)),0,VLOOKUP(Y10,'Preisindizes Strom 2016'!$AG$8:$AO$67,9,FALSE))</f>
        <v>3.0286</v>
      </c>
      <c r="Z14" s="185">
        <f>IF(ISNA(VLOOKUP(Z10,'Preisindizes Strom 2016'!$AG$8:$AO$67,9,FALSE)),0,VLOOKUP(Z10,'Preisindizes Strom 2016'!$AG$8:$AO$67,9,FALSE))</f>
        <v>2.9944000000000002</v>
      </c>
      <c r="AA14" s="185">
        <f>IF(ISNA(VLOOKUP(AA10,'Preisindizes Strom 2016'!$AG$8:$AO$67,9,FALSE)),0,VLOOKUP(AA10,'Preisindizes Strom 2016'!$AG$8:$AO$67,9,FALSE))</f>
        <v>3.0548000000000002</v>
      </c>
      <c r="AB14" s="185">
        <f>IF(ISNA(VLOOKUP(AB10,'Preisindizes Strom 2016'!$AG$8:$AO$67,9,FALSE)),0,VLOOKUP(AB10,'Preisindizes Strom 2016'!$AG$8:$AO$67,9,FALSE))</f>
        <v>3.0114000000000001</v>
      </c>
      <c r="AC14" s="185">
        <f>IF(ISNA(VLOOKUP(AC10,'Preisindizes Strom 2016'!$AG$8:$AO$67,9,FALSE)),0,VLOOKUP(AC10,'Preisindizes Strom 2016'!$AG$8:$AO$67,9,FALSE))</f>
        <v>2.9363000000000001</v>
      </c>
      <c r="AD14" s="185">
        <f>IF(ISNA(VLOOKUP(AD10,'Preisindizes Strom 2016'!$AG$8:$AO$67,9,FALSE)),0,VLOOKUP(AD10,'Preisindizes Strom 2016'!$AG$8:$AO$67,9,FALSE))</f>
        <v>2.6972</v>
      </c>
      <c r="AE14" s="185">
        <f>IF(ISNA(VLOOKUP(AE10,'Preisindizes Strom 2016'!$AG$8:$AO$67,9,FALSE)),0,VLOOKUP(AE10,'Preisindizes Strom 2016'!$AG$8:$AO$67,9,FALSE))</f>
        <v>2.5480999999999998</v>
      </c>
      <c r="AF14" s="185">
        <f>IF(ISNA(VLOOKUP(AF10,'Preisindizes Strom 2016'!$AG$8:$AO$67,9,FALSE)),0,VLOOKUP(AF10,'Preisindizes Strom 2016'!$AG$8:$AO$67,9,FALSE))</f>
        <v>2.4765999999999999</v>
      </c>
      <c r="AG14" s="185">
        <f>IF(ISNA(VLOOKUP(AG10,'Preisindizes Strom 2016'!$AG$8:$AO$67,9,FALSE)),0,VLOOKUP(AG10,'Preisindizes Strom 2016'!$AG$8:$AO$67,9,FALSE))</f>
        <v>2.3451</v>
      </c>
      <c r="AH14" s="185">
        <f>IF(ISNA(VLOOKUP(AH10,'Preisindizes Strom 2016'!$AG$8:$AO$67,9,FALSE)),0,VLOOKUP(AH10,'Preisindizes Strom 2016'!$AG$8:$AO$67,9,FALSE))</f>
        <v>2.1158000000000001</v>
      </c>
      <c r="AI14" s="185">
        <f>IF(ISNA(VLOOKUP(AI10,'Preisindizes Strom 2016'!$AG$8:$AO$67,9,FALSE)),0,VLOOKUP(AI10,'Preisindizes Strom 2016'!$AG$8:$AO$67,9,FALSE))</f>
        <v>2.0385</v>
      </c>
      <c r="AJ14" s="185">
        <f>IF(ISNA(VLOOKUP(AJ10,'Preisindizes Strom 2016'!$AG$8:$AO$67,9,FALSE)),0,VLOOKUP(AJ10,'Preisindizes Strom 2016'!$AG$8:$AO$67,9,FALSE))</f>
        <v>1.9776</v>
      </c>
      <c r="AK14" s="185">
        <f>IF(ISNA(VLOOKUP(AK10,'Preisindizes Strom 2016'!$AG$8:$AO$67,9,FALSE)),0,VLOOKUP(AK10,'Preisindizes Strom 2016'!$AG$8:$AO$67,9,FALSE))</f>
        <v>1.9168000000000001</v>
      </c>
      <c r="AL14" s="185">
        <f>IF(ISNA(VLOOKUP(AL10,'Preisindizes Strom 2016'!$AG$8:$AO$67,9,FALSE)),0,VLOOKUP(AL10,'Preisindizes Strom 2016'!$AG$8:$AO$67,9,FALSE))</f>
        <v>1.8662000000000001</v>
      </c>
      <c r="AM14" s="185">
        <f>IF(ISNA(VLOOKUP(AM10,'Preisindizes Strom 2016'!$AG$8:$AO$67,9,FALSE)),0,VLOOKUP(AM10,'Preisindizes Strom 2016'!$AG$8:$AO$67,9,FALSE))</f>
        <v>1.7637</v>
      </c>
      <c r="AN14" s="185">
        <f>IF(ISNA(VLOOKUP(AN10,'Preisindizes Strom 2016'!$AG$8:$AO$67,9,FALSE)),0,VLOOKUP(AN10,'Preisindizes Strom 2016'!$AG$8:$AO$67,9,FALSE))</f>
        <v>1.6333</v>
      </c>
      <c r="AO14" s="185">
        <f>IF(ISNA(VLOOKUP(AO10,'Preisindizes Strom 2016'!$AG$8:$AO$67,9,FALSE)),0,VLOOKUP(AO10,'Preisindizes Strom 2016'!$AG$8:$AO$67,9,FALSE))</f>
        <v>1.552</v>
      </c>
      <c r="AP14" s="185">
        <f>IF(ISNA(VLOOKUP(AP10,'Preisindizes Strom 2016'!$AG$8:$AO$67,9,FALSE)),0,VLOOKUP(AP10,'Preisindizes Strom 2016'!$AG$8:$AO$67,9,FALSE))</f>
        <v>1.5014000000000001</v>
      </c>
      <c r="AQ14" s="185">
        <f>IF(ISNA(VLOOKUP(AQ10,'Preisindizes Strom 2016'!$AG$8:$AO$67,9,FALSE)),0,VLOOKUP(AQ10,'Preisindizes Strom 2016'!$AG$8:$AO$67,9,FALSE))</f>
        <v>1.4845999999999999</v>
      </c>
      <c r="AR14" s="185">
        <f>IF(ISNA(VLOOKUP(AR10,'Preisindizes Strom 2016'!$AG$8:$AO$67,9,FALSE)),0,VLOOKUP(AR10,'Preisindizes Strom 2016'!$AG$8:$AO$67,9,FALSE))</f>
        <v>1.4520999999999999</v>
      </c>
      <c r="AS14" s="185">
        <f>IF(ISNA(VLOOKUP(AS10,'Preisindizes Strom 2016'!$AG$8:$AO$67,9,FALSE)),0,VLOOKUP(AS10,'Preisindizes Strom 2016'!$AG$8:$AO$67,9,FALSE))</f>
        <v>1.4286000000000001</v>
      </c>
      <c r="AT14" s="185">
        <f>IF(ISNA(VLOOKUP(AT10,'Preisindizes Strom 2016'!$AG$8:$AO$67,9,FALSE)),0,VLOOKUP(AT10,'Preisindizes Strom 2016'!$AG$8:$AO$67,9,FALSE))</f>
        <v>1.4266000000000001</v>
      </c>
      <c r="AU14" s="185">
        <f>IF(ISNA(VLOOKUP(AU10,'Preisindizes Strom 2016'!$AG$8:$AO$67,9,FALSE)),0,VLOOKUP(AU10,'Preisindizes Strom 2016'!$AG$8:$AO$67,9,FALSE))</f>
        <v>1.4401999999999999</v>
      </c>
      <c r="AV14" s="185">
        <f>IF(ISNA(VLOOKUP(AV10,'Preisindizes Strom 2016'!$AG$8:$AO$67,9,FALSE)),0,VLOOKUP(AV10,'Preisindizes Strom 2016'!$AG$8:$AO$67,9,FALSE))</f>
        <v>1.419</v>
      </c>
      <c r="AW14" s="185">
        <f>IF(ISNA(VLOOKUP(AW10,'Preisindizes Strom 2016'!$AG$8:$AO$67,9,FALSE)),0,VLOOKUP(AW10,'Preisindizes Strom 2016'!$AG$8:$AO$67,9,FALSE))</f>
        <v>1.3819999999999999</v>
      </c>
      <c r="AX14" s="185">
        <f>IF(ISNA(VLOOKUP(AX10,'Preisindizes Strom 2016'!$AG$8:$AO$67,9,FALSE)),0,VLOOKUP(AX10,'Preisindizes Strom 2016'!$AG$8:$AO$67,9,FALSE))</f>
        <v>1.3367</v>
      </c>
      <c r="AY14" s="185">
        <f>IF(ISNA(VLOOKUP(AY10,'Preisindizes Strom 2016'!$AG$8:$AO$67,9,FALSE)),0,VLOOKUP(AY10,'Preisindizes Strom 2016'!$AG$8:$AO$67,9,FALSE))</f>
        <v>1.2847999999999999</v>
      </c>
      <c r="AZ14" s="185">
        <f>IF(ISNA(VLOOKUP(AZ10,'Preisindizes Strom 2016'!$AG$8:$AO$67,9,FALSE)),0,VLOOKUP(AZ10,'Preisindizes Strom 2016'!$AG$8:$AO$67,9,FALSE))</f>
        <v>1.2456</v>
      </c>
      <c r="BA14" s="185">
        <f>IF(ISNA(VLOOKUP(BA10,'Preisindizes Strom 2016'!$AG$8:$AO$67,9,FALSE)),0,VLOOKUP(BA10,'Preisindizes Strom 2016'!$AG$8:$AO$67,9,FALSE))</f>
        <v>1.2311000000000001</v>
      </c>
      <c r="BB14" s="185">
        <f>IF(ISNA(VLOOKUP(BB10,'Preisindizes Strom 2016'!$AG$8:$AO$67,9,FALSE)),0,VLOOKUP(BB10,'Preisindizes Strom 2016'!$AG$8:$AO$67,9,FALSE))</f>
        <v>1.224</v>
      </c>
      <c r="BC14" s="185">
        <f>IF(ISNA(VLOOKUP(BC10,'Preisindizes Strom 2016'!$AG$8:$AO$67,9,FALSE)),0,VLOOKUP(BC10,'Preisindizes Strom 2016'!$AG$8:$AO$67,9,FALSE))</f>
        <v>1.2059</v>
      </c>
      <c r="BD14" s="185">
        <f>IF(ISNA(VLOOKUP(BD10,'Preisindizes Strom 2016'!$AG$8:$AO$67,9,FALSE)),0,VLOOKUP(BD10,'Preisindizes Strom 2016'!$AG$8:$AO$67,9,FALSE))</f>
        <v>1.2269000000000001</v>
      </c>
      <c r="BE14" s="185">
        <f>IF(ISNA(VLOOKUP(BE10,'Preisindizes Strom 2016'!$AG$8:$AO$67,9,FALSE)),0,VLOOKUP(BE10,'Preisindizes Strom 2016'!$AG$8:$AO$67,9,FALSE))</f>
        <v>1.2269000000000001</v>
      </c>
      <c r="BF14" s="185">
        <f>IF(ISNA(VLOOKUP(BF10,'Preisindizes Strom 2016'!$AG$8:$AO$67,9,FALSE)),0,VLOOKUP(BF10,'Preisindizes Strom 2016'!$AG$8:$AO$67,9,FALSE))</f>
        <v>1.234</v>
      </c>
      <c r="BG14" s="185">
        <f>IF(ISNA(VLOOKUP(BG10,'Preisindizes Strom 2016'!$AG$8:$AO$67,9,FALSE)),0,VLOOKUP(BG10,'Preisindizes Strom 2016'!$AG$8:$AO$67,9,FALSE))</f>
        <v>1.2484999999999999</v>
      </c>
      <c r="BH14" s="185">
        <f>IF(ISNA(VLOOKUP(BH10,'Preisindizes Strom 2016'!$AG$8:$AO$67,9,FALSE)),0,VLOOKUP(BH10,'Preisindizes Strom 2016'!$AG$8:$AO$67,9,FALSE))</f>
        <v>1.2325999999999999</v>
      </c>
      <c r="BI14" s="185">
        <f>IF(ISNA(VLOOKUP(BI10,'Preisindizes Strom 2016'!$AG$8:$AO$67,9,FALSE)),0,VLOOKUP(BI10,'Preisindizes Strom 2016'!$AG$8:$AO$67,9,FALSE))</f>
        <v>1.2087000000000001</v>
      </c>
      <c r="BJ14" s="185">
        <f>IF(ISNA(VLOOKUP(BJ10,'Preisindizes Strom 2016'!$AG$8:$AO$67,9,FALSE)),0,VLOOKUP(BJ10,'Preisindizes Strom 2016'!$AG$8:$AO$67,9,FALSE))</f>
        <v>1.2141999999999999</v>
      </c>
      <c r="BK14" s="185">
        <f>IF(ISNA(VLOOKUP(BK10,'Preisindizes Strom 2016'!$AG$8:$AO$67,9,FALSE)),0,VLOOKUP(BK10,'Preisindizes Strom 2016'!$AG$8:$AO$67,9,FALSE))</f>
        <v>1.2044999999999999</v>
      </c>
      <c r="BL14" s="185">
        <f>IF(ISNA(VLOOKUP(BL10,'Preisindizes Strom 2016'!$AG$8:$AO$67,9,FALSE)),0,VLOOKUP(BL10,'Preisindizes Strom 2016'!$AG$8:$AO$67,9,FALSE))</f>
        <v>1.1937</v>
      </c>
      <c r="BM14" s="185">
        <f>IF(ISNA(VLOOKUP(BM10,'Preisindizes Strom 2016'!$AG$8:$AO$67,9,FALSE)),0,VLOOKUP(BM10,'Preisindizes Strom 2016'!$AG$8:$AO$67,9,FALSE))</f>
        <v>1.1648000000000001</v>
      </c>
      <c r="BN14" s="185">
        <f>IF(ISNA(VLOOKUP(BN10,'Preisindizes Strom 2016'!$AG$8:$AO$67,9,FALSE)),0,VLOOKUP(BN10,'Preisindizes Strom 2016'!$AG$8:$AO$67,9,FALSE))</f>
        <v>1.117</v>
      </c>
      <c r="BO14" s="185">
        <f>IF(ISNA(VLOOKUP(BO10,'Preisindizes Strom 2016'!$AG$8:$AO$67,9,FALSE)),0,VLOOKUP(BO10,'Preisindizes Strom 2016'!$AG$8:$AO$67,9,FALSE))</f>
        <v>1.0962000000000001</v>
      </c>
      <c r="BP14" s="185">
        <f>IF(ISNA(VLOOKUP(BP10,'Preisindizes Strom 2016'!$AG$8:$AO$67,9,FALSE)),0,VLOOKUP(BP10,'Preisindizes Strom 2016'!$AG$8:$AO$67,9,FALSE))</f>
        <v>1.0505</v>
      </c>
      <c r="BQ14" s="185">
        <f>IF(ISNA(VLOOKUP(BQ10,'Preisindizes Strom 2016'!$AG$8:$AO$67,9,FALSE)),0,VLOOKUP(BQ10,'Preisindizes Strom 2016'!$AG$8:$AO$67,9,FALSE))</f>
        <v>1.0674999999999999</v>
      </c>
      <c r="BR14" s="185">
        <f>IF(ISNA(VLOOKUP(BR10,'Preisindizes Strom 2016'!$AG$8:$AO$67,9,FALSE)),0,VLOOKUP(BR10,'Preisindizes Strom 2016'!$AG$8:$AO$67,9,FALSE))</f>
        <v>1.06</v>
      </c>
      <c r="BS14" s="185">
        <f>IF(ISNA(VLOOKUP(BS10,'Preisindizes Strom 2016'!$AG$8:$AO$67,9,FALSE)),0,VLOOKUP(BS10,'Preisindizes Strom 2016'!$AG$8:$AO$67,9,FALSE))</f>
        <v>1.0212000000000001</v>
      </c>
      <c r="BT14" s="185">
        <f>IF(ISNA(VLOOKUP(BT10,'Preisindizes Strom 2016'!$AG$8:$AO$67,9,FALSE)),0,VLOOKUP(BT10,'Preisindizes Strom 2016'!$AG$8:$AO$67,9,FALSE))</f>
        <v>1.0038</v>
      </c>
      <c r="BU14" s="185">
        <f>IF(ISNA(VLOOKUP(BU10,'Preisindizes Strom 2016'!$AG$8:$AO$67,9,FALSE)),0,VLOOKUP(BU10,'Preisindizes Strom 2016'!$AG$8:$AO$67,9,FALSE))</f>
        <v>0.99619999999999997</v>
      </c>
      <c r="BV14" s="185">
        <f>IF(ISNA(VLOOKUP(BV10,'Preisindizes Strom 2016'!$AG$8:$AO$67,9,FALSE)),0,VLOOKUP(BV10,'Preisindizes Strom 2016'!$AG$8:$AO$67,9,FALSE))</f>
        <v>0.99619999999999997</v>
      </c>
      <c r="BW14" s="185">
        <f>IF(ISNA(VLOOKUP(BW10,'Preisindizes Strom 2016'!$AG$8:$AO$67,9,FALSE)),0,VLOOKUP(BW10,'Preisindizes Strom 2016'!$AG$8:$AO$67,9,FALSE))</f>
        <v>0.99719999999999998</v>
      </c>
      <c r="BX14" s="185">
        <f>IF(ISNA(VLOOKUP(BX10,'Preisindizes Strom 2016'!$AG$8:$AO$67,9,FALSE)),0,VLOOKUP(BX10,'Preisindizes Strom 2016'!$AG$8:$AO$67,9,FALSE))</f>
        <v>1</v>
      </c>
    </row>
    <row r="15" spans="1:76">
      <c r="A15" s="253">
        <v>5</v>
      </c>
      <c r="B15" s="184" t="s">
        <v>3</v>
      </c>
      <c r="D15" s="185">
        <f>IF(ISNA(VLOOKUP(D10,'Preisindizes Strom 2016'!$AQ$8:$AU$76,5,FALSE)),0,VLOOKUP(D10,'Preisindizes Strom 2016'!$AQ$8:$AU$76,5,FALSE))</f>
        <v>0</v>
      </c>
      <c r="E15" s="185">
        <f>IF(ISNA(VLOOKUP(E10,'Preisindizes Strom 2016'!$AQ$8:$AU$76,5,FALSE)),0,VLOOKUP(E10,'Preisindizes Strom 2016'!$AQ$8:$AU$76,5,FALSE))</f>
        <v>0</v>
      </c>
      <c r="F15" s="185">
        <f>IF(ISNA(VLOOKUP(F10,'Preisindizes Strom 2016'!$AQ$8:$AU$76,5,FALSE)),0,VLOOKUP(F10,'Preisindizes Strom 2016'!$AQ$8:$AU$76,5,FALSE))</f>
        <v>0</v>
      </c>
      <c r="G15" s="185">
        <f>IF(ISNA(VLOOKUP(G10,'Preisindizes Strom 2016'!$AQ$8:$AU$76,5,FALSE)),0,VLOOKUP(G10,'Preisindizes Strom 2016'!$AQ$8:$AU$76,5,FALSE))</f>
        <v>0</v>
      </c>
      <c r="H15" s="185">
        <f>IF(ISNA(VLOOKUP(H10,'Preisindizes Strom 2016'!$AQ$8:$AU$76,5,FALSE)),0,VLOOKUP(H10,'Preisindizes Strom 2016'!$AQ$8:$AU$76,5,FALSE))</f>
        <v>0</v>
      </c>
      <c r="I15" s="185">
        <f>IF(ISNA(VLOOKUP(I10,'Preisindizes Strom 2016'!$AQ$8:$AU$76,5,FALSE)),0,VLOOKUP(I10,'Preisindizes Strom 2016'!$AQ$8:$AU$76,5,FALSE))</f>
        <v>3.5571000000000002</v>
      </c>
      <c r="J15" s="185">
        <f>IF(ISNA(VLOOKUP(J10,'Preisindizes Strom 2016'!$AQ$8:$AU$76,5,FALSE)),0,VLOOKUP(J10,'Preisindizes Strom 2016'!$AQ$8:$AU$76,5,FALSE))</f>
        <v>3.6454</v>
      </c>
      <c r="K15" s="185">
        <f>IF(ISNA(VLOOKUP(K10,'Preisindizes Strom 2016'!$AQ$8:$AU$76,5,FALSE)),0,VLOOKUP(K10,'Preisindizes Strom 2016'!$AQ$8:$AU$76,5,FALSE))</f>
        <v>3.0777999999999999</v>
      </c>
      <c r="L15" s="185">
        <f>IF(ISNA(VLOOKUP(L10,'Preisindizes Strom 2016'!$AQ$8:$AU$76,5,FALSE)),0,VLOOKUP(L10,'Preisindizes Strom 2016'!$AQ$8:$AU$76,5,FALSE))</f>
        <v>3.0146999999999999</v>
      </c>
      <c r="M15" s="185">
        <f>IF(ISNA(VLOOKUP(M10,'Preisindizes Strom 2016'!$AQ$8:$AU$76,5,FALSE)),0,VLOOKUP(M10,'Preisindizes Strom 2016'!$AQ$8:$AU$76,5,FALSE))</f>
        <v>3.0871</v>
      </c>
      <c r="N15" s="185">
        <f>IF(ISNA(VLOOKUP(N10,'Preisindizes Strom 2016'!$AQ$8:$AU$76,5,FALSE)),0,VLOOKUP(N10,'Preisindizes Strom 2016'!$AQ$8:$AU$76,5,FALSE))</f>
        <v>3.1436999999999999</v>
      </c>
      <c r="O15" s="185">
        <f>IF(ISNA(VLOOKUP(O10,'Preisindizes Strom 2016'!$AQ$8:$AU$76,5,FALSE)),0,VLOOKUP(O10,'Preisindizes Strom 2016'!$AQ$8:$AU$76,5,FALSE))</f>
        <v>3.0777999999999999</v>
      </c>
      <c r="P15" s="185">
        <f>IF(ISNA(VLOOKUP(P10,'Preisindizes Strom 2016'!$AQ$8:$AU$76,5,FALSE)),0,VLOOKUP(P10,'Preisindizes Strom 2016'!$AQ$8:$AU$76,5,FALSE))</f>
        <v>3.0324</v>
      </c>
      <c r="Q15" s="185">
        <f>IF(ISNA(VLOOKUP(Q10,'Preisindizes Strom 2016'!$AQ$8:$AU$76,5,FALSE)),0,VLOOKUP(Q10,'Preisindizes Strom 2016'!$AQ$8:$AU$76,5,FALSE))</f>
        <v>2.9796999999999998</v>
      </c>
      <c r="R15" s="185">
        <f>IF(ISNA(VLOOKUP(R10,'Preisindizes Strom 2016'!$AQ$8:$AU$76,5,FALSE)),0,VLOOKUP(R10,'Preisindizes Strom 2016'!$AQ$8:$AU$76,5,FALSE))</f>
        <v>2.9971000000000001</v>
      </c>
      <c r="S15" s="185">
        <f>IF(ISNA(VLOOKUP(S10,'Preisindizes Strom 2016'!$AQ$8:$AU$76,5,FALSE)),0,VLOOKUP(S10,'Preisindizes Strom 2016'!$AQ$8:$AU$76,5,FALSE))</f>
        <v>3.0146999999999999</v>
      </c>
      <c r="T15" s="185">
        <f>IF(ISNA(VLOOKUP(T10,'Preisindizes Strom 2016'!$AQ$8:$AU$76,5,FALSE)),0,VLOOKUP(T10,'Preisindizes Strom 2016'!$AQ$8:$AU$76,5,FALSE))</f>
        <v>2.9796999999999998</v>
      </c>
      <c r="U15" s="185">
        <f>IF(ISNA(VLOOKUP(U10,'Preisindizes Strom 2016'!$AQ$8:$AU$76,5,FALSE)),0,VLOOKUP(U10,'Preisindizes Strom 2016'!$AQ$8:$AU$76,5,FALSE))</f>
        <v>2.9371</v>
      </c>
      <c r="V15" s="185">
        <f>IF(ISNA(VLOOKUP(V10,'Preisindizes Strom 2016'!$AQ$8:$AU$76,5,FALSE)),0,VLOOKUP(V10,'Preisindizes Strom 2016'!$AQ$8:$AU$76,5,FALSE))</f>
        <v>2.9205000000000001</v>
      </c>
      <c r="W15" s="185">
        <f>IF(ISNA(VLOOKUP(W10,'Preisindizes Strom 2016'!$AQ$8:$AU$76,5,FALSE)),0,VLOOKUP(W10,'Preisindizes Strom 2016'!$AQ$8:$AU$76,5,FALSE))</f>
        <v>2.9039999999999999</v>
      </c>
      <c r="X15" s="185">
        <f>IF(ISNA(VLOOKUP(X10,'Preisindizes Strom 2016'!$AQ$8:$AU$76,5,FALSE)),0,VLOOKUP(X10,'Preisindizes Strom 2016'!$AQ$8:$AU$76,5,FALSE))</f>
        <v>2.8555999999999999</v>
      </c>
      <c r="Y15" s="185">
        <f>IF(ISNA(VLOOKUP(Y10,'Preisindizes Strom 2016'!$AQ$8:$AU$76,5,FALSE)),0,VLOOKUP(Y10,'Preisindizes Strom 2016'!$AQ$8:$AU$76,5,FALSE))</f>
        <v>2.7934999999999999</v>
      </c>
      <c r="Z15" s="185">
        <f>IF(ISNA(VLOOKUP(Z10,'Preisindizes Strom 2016'!$AQ$8:$AU$76,5,FALSE)),0,VLOOKUP(Z10,'Preisindizes Strom 2016'!$AQ$8:$AU$76,5,FALSE))</f>
        <v>2.7559999999999998</v>
      </c>
      <c r="AA15" s="185">
        <f>IF(ISNA(VLOOKUP(AA10,'Preisindizes Strom 2016'!$AQ$8:$AU$76,5,FALSE)),0,VLOOKUP(AA10,'Preisindizes Strom 2016'!$AQ$8:$AU$76,5,FALSE))</f>
        <v>2.7858999999999998</v>
      </c>
      <c r="AB15" s="185">
        <f>IF(ISNA(VLOOKUP(AB10,'Preisindizes Strom 2016'!$AQ$8:$AU$76,5,FALSE)),0,VLOOKUP(AB10,'Preisindizes Strom 2016'!$AQ$8:$AU$76,5,FALSE))</f>
        <v>2.7934999999999999</v>
      </c>
      <c r="AC15" s="185">
        <f>IF(ISNA(VLOOKUP(AC10,'Preisindizes Strom 2016'!$AQ$8:$AU$76,5,FALSE)),0,VLOOKUP(AC10,'Preisindizes Strom 2016'!$AQ$8:$AU$76,5,FALSE))</f>
        <v>2.7486999999999999</v>
      </c>
      <c r="AD15" s="185">
        <f>IF(ISNA(VLOOKUP(AD10,'Preisindizes Strom 2016'!$AQ$8:$AU$76,5,FALSE)),0,VLOOKUP(AD10,'Preisindizes Strom 2016'!$AQ$8:$AU$76,5,FALSE))</f>
        <v>2.6158000000000001</v>
      </c>
      <c r="AE15" s="185">
        <f>IF(ISNA(VLOOKUP(AE10,'Preisindizes Strom 2016'!$AQ$8:$AU$76,5,FALSE)),0,VLOOKUP(AE10,'Preisindizes Strom 2016'!$AQ$8:$AU$76,5,FALSE))</f>
        <v>2.5072999999999999</v>
      </c>
      <c r="AF15" s="185">
        <f>IF(ISNA(VLOOKUP(AF10,'Preisindizes Strom 2016'!$AQ$8:$AU$76,5,FALSE)),0,VLOOKUP(AF10,'Preisindizes Strom 2016'!$AQ$8:$AU$76,5,FALSE))</f>
        <v>2.4418000000000002</v>
      </c>
      <c r="AG15" s="185">
        <f>IF(ISNA(VLOOKUP(AG10,'Preisindizes Strom 2016'!$AQ$8:$AU$76,5,FALSE)),0,VLOOKUP(AG10,'Preisindizes Strom 2016'!$AQ$8:$AU$76,5,FALSE))</f>
        <v>2.2946</v>
      </c>
      <c r="AH15" s="185">
        <f>IF(ISNA(VLOOKUP(AH10,'Preisindizes Strom 2016'!$AQ$8:$AU$76,5,FALSE)),0,VLOOKUP(AH10,'Preisindizes Strom 2016'!$AQ$8:$AU$76,5,FALSE))</f>
        <v>2.0236000000000001</v>
      </c>
      <c r="AI15" s="185">
        <f>IF(ISNA(VLOOKUP(AI10,'Preisindizes Strom 2016'!$AQ$8:$AU$76,5,FALSE)),0,VLOOKUP(AI10,'Preisindizes Strom 2016'!$AQ$8:$AU$76,5,FALSE))</f>
        <v>1.9322999999999999</v>
      </c>
      <c r="AJ15" s="185">
        <f>IF(ISNA(VLOOKUP(AJ10,'Preisindizes Strom 2016'!$AQ$8:$AU$76,5,FALSE)),0,VLOOKUP(AJ10,'Preisindizes Strom 2016'!$AQ$8:$AU$76,5,FALSE))</f>
        <v>1.8623000000000001</v>
      </c>
      <c r="AK15" s="185">
        <f>IF(ISNA(VLOOKUP(AK10,'Preisindizes Strom 2016'!$AQ$8:$AU$76,5,FALSE)),0,VLOOKUP(AK10,'Preisindizes Strom 2016'!$AQ$8:$AU$76,5,FALSE))</f>
        <v>1.8099000000000001</v>
      </c>
      <c r="AL15" s="185">
        <f>IF(ISNA(VLOOKUP(AL10,'Preisindizes Strom 2016'!$AQ$8:$AU$76,5,FALSE)),0,VLOOKUP(AL10,'Preisindizes Strom 2016'!$AQ$8:$AU$76,5,FALSE))</f>
        <v>1.7878000000000001</v>
      </c>
      <c r="AM15" s="185">
        <f>IF(ISNA(VLOOKUP(AM10,'Preisindizes Strom 2016'!$AQ$8:$AU$76,5,FALSE)),0,VLOOKUP(AM10,'Preisindizes Strom 2016'!$AQ$8:$AU$76,5,FALSE))</f>
        <v>1.7248000000000001</v>
      </c>
      <c r="AN15" s="185">
        <f>IF(ISNA(VLOOKUP(AN10,'Preisindizes Strom 2016'!$AQ$8:$AU$76,5,FALSE)),0,VLOOKUP(AN10,'Preisindizes Strom 2016'!$AQ$8:$AU$76,5,FALSE))</f>
        <v>1.6189</v>
      </c>
      <c r="AO15" s="185">
        <f>IF(ISNA(VLOOKUP(AO10,'Preisindizes Strom 2016'!$AQ$8:$AU$76,5,FALSE)),0,VLOOKUP(AO10,'Preisindizes Strom 2016'!$AQ$8:$AU$76,5,FALSE))</f>
        <v>1.5162</v>
      </c>
      <c r="AP15" s="185">
        <f>IF(ISNA(VLOOKUP(AP10,'Preisindizes Strom 2016'!$AQ$8:$AU$76,5,FALSE)),0,VLOOKUP(AP10,'Preisindizes Strom 2016'!$AQ$8:$AU$76,5,FALSE))</f>
        <v>1.4278</v>
      </c>
      <c r="AQ15" s="185">
        <f>IF(ISNA(VLOOKUP(AQ10,'Preisindizes Strom 2016'!$AQ$8:$AU$76,5,FALSE)),0,VLOOKUP(AQ10,'Preisindizes Strom 2016'!$AQ$8:$AU$76,5,FALSE))</f>
        <v>1.4025000000000001</v>
      </c>
      <c r="AR15" s="185">
        <f>IF(ISNA(VLOOKUP(AR10,'Preisindizes Strom 2016'!$AQ$8:$AU$76,5,FALSE)),0,VLOOKUP(AR10,'Preisindizes Strom 2016'!$AQ$8:$AU$76,5,FALSE))</f>
        <v>1.3633999999999999</v>
      </c>
      <c r="AS15" s="185">
        <f>IF(ISNA(VLOOKUP(AS10,'Preisindizes Strom 2016'!$AQ$8:$AU$76,5,FALSE)),0,VLOOKUP(AS10,'Preisindizes Strom 2016'!$AQ$8:$AU$76,5,FALSE))</f>
        <v>1.3332999999999999</v>
      </c>
      <c r="AT15" s="185">
        <f>IF(ISNA(VLOOKUP(AT10,'Preisindizes Strom 2016'!$AQ$8:$AU$76,5,FALSE)),0,VLOOKUP(AT10,'Preisindizes Strom 2016'!$AQ$8:$AU$76,5,FALSE))</f>
        <v>1.3438000000000001</v>
      </c>
      <c r="AU15" s="185">
        <f>IF(ISNA(VLOOKUP(AU10,'Preisindizes Strom 2016'!$AQ$8:$AU$76,5,FALSE)),0,VLOOKUP(AU10,'Preisindizes Strom 2016'!$AQ$8:$AU$76,5,FALSE))</f>
        <v>1.3762000000000001</v>
      </c>
      <c r="AV15" s="185">
        <f>IF(ISNA(VLOOKUP(AV10,'Preisindizes Strom 2016'!$AQ$8:$AU$76,5,FALSE)),0,VLOOKUP(AV10,'Preisindizes Strom 2016'!$AQ$8:$AU$76,5,FALSE))</f>
        <v>1.3562000000000001</v>
      </c>
      <c r="AW15" s="185">
        <f>IF(ISNA(VLOOKUP(AW10,'Preisindizes Strom 2016'!$AQ$8:$AU$76,5,FALSE)),0,VLOOKUP(AW10,'Preisindizes Strom 2016'!$AQ$8:$AU$76,5,FALSE))</f>
        <v>1.3212999999999999</v>
      </c>
      <c r="AX15" s="185">
        <f>IF(ISNA(VLOOKUP(AX10,'Preisindizes Strom 2016'!$AQ$8:$AU$76,5,FALSE)),0,VLOOKUP(AX10,'Preisindizes Strom 2016'!$AQ$8:$AU$76,5,FALSE))</f>
        <v>1.3012999999999999</v>
      </c>
      <c r="AY15" s="185">
        <f>IF(ISNA(VLOOKUP(AY10,'Preisindizes Strom 2016'!$AQ$8:$AU$76,5,FALSE)),0,VLOOKUP(AY10,'Preisindizes Strom 2016'!$AQ$8:$AU$76,5,FALSE))</f>
        <v>1.2739</v>
      </c>
      <c r="AZ15" s="185">
        <f>IF(ISNA(VLOOKUP(AZ10,'Preisindizes Strom 2016'!$AQ$8:$AU$76,5,FALSE)),0,VLOOKUP(AZ10,'Preisindizes Strom 2016'!$AQ$8:$AU$76,5,FALSE))</f>
        <v>1.2552000000000001</v>
      </c>
      <c r="BA15" s="185">
        <f>IF(ISNA(VLOOKUP(BA10,'Preisindizes Strom 2016'!$AQ$8:$AU$76,5,FALSE)),0,VLOOKUP(BA10,'Preisindizes Strom 2016'!$AQ$8:$AU$76,5,FALSE))</f>
        <v>1.2537</v>
      </c>
      <c r="BB15" s="185">
        <f>IF(ISNA(VLOOKUP(BB10,'Preisindizes Strom 2016'!$AQ$8:$AU$76,5,FALSE)),0,VLOOKUP(BB10,'Preisindizes Strom 2016'!$AQ$8:$AU$76,5,FALSE))</f>
        <v>1.2505999999999999</v>
      </c>
      <c r="BC15" s="185">
        <f>IF(ISNA(VLOOKUP(BC10,'Preisindizes Strom 2016'!$AQ$8:$AU$76,5,FALSE)),0,VLOOKUP(BC10,'Preisindizes Strom 2016'!$AQ$8:$AU$76,5,FALSE))</f>
        <v>1.2297</v>
      </c>
      <c r="BD15" s="185">
        <f>IF(ISNA(VLOOKUP(BD10,'Preisindizes Strom 2016'!$AQ$8:$AU$76,5,FALSE)),0,VLOOKUP(BD10,'Preisindizes Strom 2016'!$AQ$8:$AU$76,5,FALSE))</f>
        <v>1.2491000000000001</v>
      </c>
      <c r="BE15" s="185">
        <f>IF(ISNA(VLOOKUP(BE10,'Preisindizes Strom 2016'!$AQ$8:$AU$76,5,FALSE)),0,VLOOKUP(BE10,'Preisindizes Strom 2016'!$AQ$8:$AU$76,5,FALSE))</f>
        <v>1.2356</v>
      </c>
      <c r="BF15" s="185">
        <f>IF(ISNA(VLOOKUP(BF10,'Preisindizes Strom 2016'!$AQ$8:$AU$76,5,FALSE)),0,VLOOKUP(BF10,'Preisindizes Strom 2016'!$AQ$8:$AU$76,5,FALSE))</f>
        <v>1.2356</v>
      </c>
      <c r="BG15" s="185">
        <f>IF(ISNA(VLOOKUP(BG10,'Preisindizes Strom 2016'!$AQ$8:$AU$76,5,FALSE)),0,VLOOKUP(BG10,'Preisindizes Strom 2016'!$AQ$8:$AU$76,5,FALSE))</f>
        <v>1.2537</v>
      </c>
      <c r="BH15" s="185">
        <f>IF(ISNA(VLOOKUP(BH10,'Preisindizes Strom 2016'!$AQ$8:$AU$76,5,FALSE)),0,VLOOKUP(BH10,'Preisindizes Strom 2016'!$AQ$8:$AU$76,5,FALSE))</f>
        <v>1.2311000000000001</v>
      </c>
      <c r="BI15" s="185">
        <f>IF(ISNA(VLOOKUP(BI10,'Preisindizes Strom 2016'!$AQ$8:$AU$76,5,FALSE)),0,VLOOKUP(BI10,'Preisindizes Strom 2016'!$AQ$8:$AU$76,5,FALSE))</f>
        <v>1.1926000000000001</v>
      </c>
      <c r="BJ15" s="185">
        <f>IF(ISNA(VLOOKUP(BJ10,'Preisindizes Strom 2016'!$AQ$8:$AU$76,5,FALSE)),0,VLOOKUP(BJ10,'Preisindizes Strom 2016'!$AQ$8:$AU$76,5,FALSE))</f>
        <v>1.1995</v>
      </c>
      <c r="BK15" s="185">
        <f>IF(ISNA(VLOOKUP(BK10,'Preisindizes Strom 2016'!$AQ$8:$AU$76,5,FALSE)),0,VLOOKUP(BK10,'Preisindizes Strom 2016'!$AQ$8:$AU$76,5,FALSE))</f>
        <v>1.1816</v>
      </c>
      <c r="BL15" s="185">
        <f>IF(ISNA(VLOOKUP(BL10,'Preisindizes Strom 2016'!$AQ$8:$AU$76,5,FALSE)),0,VLOOKUP(BL10,'Preisindizes Strom 2016'!$AQ$8:$AU$76,5,FALSE))</f>
        <v>1.1655</v>
      </c>
      <c r="BM15" s="185">
        <f>IF(ISNA(VLOOKUP(BM10,'Preisindizes Strom 2016'!$AQ$8:$AU$76,5,FALSE)),0,VLOOKUP(BM10,'Preisindizes Strom 2016'!$AQ$8:$AU$76,5,FALSE))</f>
        <v>1.1223000000000001</v>
      </c>
      <c r="BN15" s="185">
        <f>IF(ISNA(VLOOKUP(BN10,'Preisindizes Strom 2016'!$AQ$8:$AU$76,5,FALSE)),0,VLOOKUP(BN10,'Preisindizes Strom 2016'!$AQ$8:$AU$76,5,FALSE))</f>
        <v>1.0664</v>
      </c>
      <c r="BO15" s="185">
        <f>IF(ISNA(VLOOKUP(BO10,'Preisindizes Strom 2016'!$AQ$8:$AU$76,5,FALSE)),0,VLOOKUP(BO10,'Preisindizes Strom 2016'!$AQ$8:$AU$76,5,FALSE))</f>
        <v>1.0532999999999999</v>
      </c>
      <c r="BP15" s="185">
        <f>IF(ISNA(VLOOKUP(BP10,'Preisindizes Strom 2016'!$AQ$8:$AU$76,5,FALSE)),0,VLOOKUP(BP10,'Preisindizes Strom 2016'!$AQ$8:$AU$76,5,FALSE))</f>
        <v>1.0019</v>
      </c>
      <c r="BQ15" s="185">
        <f>IF(ISNA(VLOOKUP(BQ10,'Preisindizes Strom 2016'!$AQ$8:$AU$76,5,FALSE)),0,VLOOKUP(BQ10,'Preisindizes Strom 2016'!$AQ$8:$AU$76,5,FALSE))</f>
        <v>1.0363</v>
      </c>
      <c r="BR15" s="185">
        <f>IF(ISNA(VLOOKUP(BR10,'Preisindizes Strom 2016'!$AQ$8:$AU$76,5,FALSE)),0,VLOOKUP(BR10,'Preisindizes Strom 2016'!$AQ$8:$AU$76,5,FALSE))</f>
        <v>1.028</v>
      </c>
      <c r="BS15" s="185">
        <f>IF(ISNA(VLOOKUP(BS10,'Preisindizes Strom 2016'!$AQ$8:$AU$76,5,FALSE)),0,VLOOKUP(BS10,'Preisindizes Strom 2016'!$AQ$8:$AU$76,5,FALSE))</f>
        <v>0.98089999999999999</v>
      </c>
      <c r="BT15" s="185">
        <f>IF(ISNA(VLOOKUP(BT10,'Preisindizes Strom 2016'!$AQ$8:$AU$76,5,FALSE)),0,VLOOKUP(BT10,'Preisindizes Strom 2016'!$AQ$8:$AU$76,5,FALSE))</f>
        <v>0.96799999999999997</v>
      </c>
      <c r="BU15" s="185">
        <f>IF(ISNA(VLOOKUP(BU10,'Preisindizes Strom 2016'!$AQ$8:$AU$76,5,FALSE)),0,VLOOKUP(BU10,'Preisindizes Strom 2016'!$AQ$8:$AU$76,5,FALSE))</f>
        <v>0.96619999999999995</v>
      </c>
      <c r="BV15" s="185">
        <f>IF(ISNA(VLOOKUP(BV10,'Preisindizes Strom 2016'!$AQ$8:$AU$76,5,FALSE)),0,VLOOKUP(BV10,'Preisindizes Strom 2016'!$AQ$8:$AU$76,5,FALSE))</f>
        <v>0.97350000000000003</v>
      </c>
      <c r="BW15" s="185">
        <f>IF(ISNA(VLOOKUP(BW10,'Preisindizes Strom 2016'!$AQ$8:$AU$76,5,FALSE)),0,VLOOKUP(BW10,'Preisindizes Strom 2016'!$AQ$8:$AU$76,5,FALSE))</f>
        <v>0.98560000000000003</v>
      </c>
      <c r="BX15" s="185">
        <f>IF(ISNA(VLOOKUP(BX10,'Preisindizes Strom 2016'!$AQ$8:$AU$76,5,FALSE)),0,VLOOKUP(BX10,'Preisindizes Strom 2016'!$AQ$8:$AU$76,5,FALSE))</f>
        <v>1</v>
      </c>
    </row>
    <row r="17" spans="2:76">
      <c r="B17" s="158" t="s">
        <v>60</v>
      </c>
    </row>
    <row r="18" spans="2:76">
      <c r="B18" s="165">
        <v>2016</v>
      </c>
    </row>
    <row r="19" spans="2:76">
      <c r="B19" s="184" t="s">
        <v>144</v>
      </c>
      <c r="D19" s="162">
        <v>0</v>
      </c>
      <c r="E19" s="162">
        <v>0</v>
      </c>
      <c r="F19" s="162">
        <v>0</v>
      </c>
      <c r="G19" s="162">
        <f>VLOOKUP(G$10,'Reihen BK8 KP Strom 2016'!$B$6:$AM$75,7,FALSE)</f>
        <v>12.358700000000001</v>
      </c>
      <c r="H19" s="162">
        <f>VLOOKUP(H$10,'Reihen BK8 KP Strom 2016'!$B$6:$AM$75,7,FALSE)</f>
        <v>11.257400000000001</v>
      </c>
      <c r="I19" s="162">
        <f>VLOOKUP(I$10,'Reihen BK8 KP Strom 2016'!$B$6:$AM$75,7,FALSE)</f>
        <v>9.9736999999999991</v>
      </c>
      <c r="J19" s="162">
        <f>VLOOKUP(J$10,'Reihen BK8 KP Strom 2016'!$B$6:$AM$75,7,FALSE)</f>
        <v>10.336399999999999</v>
      </c>
      <c r="K19" s="162">
        <f>VLOOKUP(K$10,'Reihen BK8 KP Strom 2016'!$B$6:$AM$75,7,FALSE)</f>
        <v>8.8827999999999996</v>
      </c>
      <c r="L19" s="162">
        <f>VLOOKUP(L$10,'Reihen BK8 KP Strom 2016'!$B$6:$AM$75,7,FALSE)</f>
        <v>8.3603000000000005</v>
      </c>
      <c r="M19" s="162">
        <f>VLOOKUP(M$10,'Reihen BK8 KP Strom 2016'!$B$6:$AM$75,7,FALSE)</f>
        <v>8.6135999999999999</v>
      </c>
      <c r="N19" s="162">
        <f>VLOOKUP(N$10,'Reihen BK8 KP Strom 2016'!$B$6:$AM$75,7,FALSE)</f>
        <v>8.6135999999999999</v>
      </c>
      <c r="O19" s="162">
        <f>VLOOKUP(O$10,'Reihen BK8 KP Strom 2016'!$B$6:$AM$75,7,FALSE)</f>
        <v>8.0638000000000005</v>
      </c>
      <c r="P19" s="162">
        <f>VLOOKUP(P$10,'Reihen BK8 KP Strom 2016'!$B$6:$AM$75,7,FALSE)</f>
        <v>8.0638000000000005</v>
      </c>
      <c r="Q19" s="162">
        <f>VLOOKUP(Q$10,'Reihen BK8 KP Strom 2016'!$B$6:$AM$75,7,FALSE)</f>
        <v>7.58</v>
      </c>
      <c r="R19" s="162">
        <f>VLOOKUP(R$10,'Reihen BK8 KP Strom 2016'!$B$6:$AM$75,7,FALSE)</f>
        <v>7.3830999999999998</v>
      </c>
      <c r="S19" s="162">
        <f>VLOOKUP(S$10,'Reihen BK8 KP Strom 2016'!$B$6:$AM$75,7,FALSE)</f>
        <v>7.1063000000000001</v>
      </c>
      <c r="T19" s="202">
        <f>VLOOKUP(T$10,'Reihen BK8 KP Strom 2016'!$B$6:$AM$75,7,FALSE)</f>
        <v>6.6490999999999998</v>
      </c>
      <c r="U19" s="162">
        <f>VLOOKUP(U$10,'Reihen BK8 KP Strom 2016'!$B$6:$AM$75,7,FALSE)</f>
        <v>6.2817999999999996</v>
      </c>
      <c r="V19" s="162">
        <f>VLOOKUP(V$10,'Reihen BK8 KP Strom 2016'!$B$6:$AM$75,7,FALSE)</f>
        <v>5.8308</v>
      </c>
      <c r="W19" s="202">
        <f>VLOOKUP(W$10,'Reihen BK8 KP Strom 2016'!$B$6:$AM$75,7,FALSE)</f>
        <v>5.5735000000000001</v>
      </c>
      <c r="X19" s="202">
        <f>VLOOKUP(X$10,'Reihen BK8 KP Strom 2016'!$B$6:$AM$75,7,FALSE)</f>
        <v>5.3632</v>
      </c>
      <c r="Y19" s="202">
        <f>VLOOKUP(Y$10,'Reihen BK8 KP Strom 2016'!$B$6:$AM$75,7,FALSE)</f>
        <v>5.1917999999999997</v>
      </c>
      <c r="Z19" s="202">
        <f>VLOOKUP(Z$10,'Reihen BK8 KP Strom 2016'!$B$6:$AM$75,7,FALSE)</f>
        <v>5.0309999999999997</v>
      </c>
      <c r="AA19" s="202">
        <f>VLOOKUP(AA$10,'Reihen BK8 KP Strom 2016'!$B$6:$AM$75,7,FALSE)</f>
        <v>5.2884000000000002</v>
      </c>
      <c r="AB19" s="162">
        <f>VLOOKUP(AB$10,'Reihen BK8 KP Strom 2016'!$B$6:$AM$75,7,FALSE)</f>
        <v>5.0309999999999997</v>
      </c>
      <c r="AC19" s="162">
        <f>VLOOKUP(AC$10,'Reihen BK8 KP Strom 2016'!$B$6:$AM$75,7,FALSE)</f>
        <v>4.6597999999999997</v>
      </c>
      <c r="AD19" s="162">
        <f>VLOOKUP(AD$10,'Reihen BK8 KP Strom 2016'!$B$6:$AM$75,7,FALSE)</f>
        <v>3.9479000000000002</v>
      </c>
      <c r="AE19" s="162">
        <f>VLOOKUP(AE$10,'Reihen BK8 KP Strom 2016'!$B$6:$AM$75,7,FALSE)</f>
        <v>3.5642999999999998</v>
      </c>
      <c r="AF19" s="162">
        <f>VLOOKUP(AF$10,'Reihen BK8 KP Strom 2016'!$B$6:$AM$75,7,FALSE)</f>
        <v>3.3940000000000001</v>
      </c>
      <c r="AG19" s="162">
        <f>VLOOKUP(AG$10,'Reihen BK8 KP Strom 2016'!$B$6:$AM$75,7,FALSE)</f>
        <v>3.1938</v>
      </c>
      <c r="AH19" s="162">
        <f>VLOOKUP(AH$10,'Reihen BK8 KP Strom 2016'!$B$6:$AM$75,7,FALSE)</f>
        <v>3.0158999999999998</v>
      </c>
      <c r="AI19" s="162">
        <f>VLOOKUP(AI$10,'Reihen BK8 KP Strom 2016'!$B$6:$AM$75,7,FALSE)</f>
        <v>2.9380000000000002</v>
      </c>
      <c r="AJ19" s="162">
        <f>VLOOKUP(AJ$10,'Reihen BK8 KP Strom 2016'!$B$6:$AM$75,7,FALSE)</f>
        <v>2.8283999999999998</v>
      </c>
      <c r="AK19" s="162">
        <f>VLOOKUP(AK$10,'Reihen BK8 KP Strom 2016'!$B$6:$AM$75,7,FALSE)</f>
        <v>2.7136</v>
      </c>
      <c r="AL19" s="162">
        <f>VLOOKUP(AL$10,'Reihen BK8 KP Strom 2016'!$B$6:$AM$75,7,FALSE)</f>
        <v>2.6017999999999999</v>
      </c>
      <c r="AM19" s="162">
        <f>VLOOKUP(AM$10,'Reihen BK8 KP Strom 2016'!$B$6:$AM$75,7,FALSE)</f>
        <v>2.4190999999999998</v>
      </c>
      <c r="AN19" s="162">
        <f>VLOOKUP(AN$10,'Reihen BK8 KP Strom 2016'!$B$6:$AM$75,7,FALSE)</f>
        <v>2.1991999999999998</v>
      </c>
      <c r="AO19" s="162">
        <f>VLOOKUP(AO$10,'Reihen BK8 KP Strom 2016'!$B$6:$AM$75,7,FALSE)</f>
        <v>2.0710000000000002</v>
      </c>
      <c r="AP19" s="162">
        <f>VLOOKUP(AP$10,'Reihen BK8 KP Strom 2016'!$B$6:$AM$75,7,FALSE)</f>
        <v>1.9912000000000001</v>
      </c>
      <c r="AQ19" s="162">
        <f>VLOOKUP(AQ$10,'Reihen BK8 KP Strom 2016'!$B$6:$AM$75,7,FALSE)</f>
        <v>1.9570000000000001</v>
      </c>
      <c r="AR19" s="162">
        <f>VLOOKUP(AR$10,'Reihen BK8 KP Strom 2016'!$B$6:$AM$75,7,FALSE)</f>
        <v>1.9174</v>
      </c>
      <c r="AS19" s="162">
        <f>VLOOKUP(AS$10,'Reihen BK8 KP Strom 2016'!$B$6:$AM$75,7,FALSE)</f>
        <v>1.9045000000000001</v>
      </c>
      <c r="AT19" s="162">
        <f>VLOOKUP(AT$10,'Reihen BK8 KP Strom 2016'!$B$6:$AM$75,7,FALSE)</f>
        <v>1.867</v>
      </c>
      <c r="AU19" s="162">
        <f>VLOOKUP(AU$10,'Reihen BK8 KP Strom 2016'!$B$6:$AM$75,7,FALSE)</f>
        <v>1.825</v>
      </c>
      <c r="AV19" s="162">
        <f>VLOOKUP(AV$10,'Reihen BK8 KP Strom 2016'!$B$6:$AM$75,7,FALSE)</f>
        <v>1.7848999999999999</v>
      </c>
      <c r="AW19" s="162">
        <f>VLOOKUP(AW$10,'Reihen BK8 KP Strom 2016'!$B$6:$AM$75,7,FALSE)</f>
        <v>1.7253000000000001</v>
      </c>
      <c r="AX19" s="162">
        <f>VLOOKUP(AX$10,'Reihen BK8 KP Strom 2016'!$B$6:$AM$75,7,FALSE)</f>
        <v>1.6266</v>
      </c>
      <c r="AY19" s="162">
        <f>VLOOKUP(AY$10,'Reihen BK8 KP Strom 2016'!$B$6:$AM$75,7,FALSE)</f>
        <v>1.5303</v>
      </c>
      <c r="AZ19" s="162">
        <f>VLOOKUP(AZ$10,'Reihen BK8 KP Strom 2016'!$B$6:$AM$75,7,FALSE)</f>
        <v>1.4429000000000001</v>
      </c>
      <c r="BA19" s="162">
        <f>VLOOKUP(BA$10,'Reihen BK8 KP Strom 2016'!$B$6:$AM$75,7,FALSE)</f>
        <v>1.3951</v>
      </c>
      <c r="BB19" s="162">
        <f>VLOOKUP(BB$10,'Reihen BK8 KP Strom 2016'!$B$6:$AM$75,7,FALSE)</f>
        <v>1.3666</v>
      </c>
      <c r="BC19" s="162">
        <f>VLOOKUP(BC$10,'Reihen BK8 KP Strom 2016'!$B$6:$AM$75,7,FALSE)</f>
        <v>1.3361000000000001</v>
      </c>
      <c r="BD19" s="162">
        <f>VLOOKUP(BD$10,'Reihen BK8 KP Strom 2016'!$B$6:$AM$75,7,FALSE)</f>
        <v>1.3329</v>
      </c>
      <c r="BE19" s="162">
        <f>VLOOKUP(BE$10,'Reihen BK8 KP Strom 2016'!$B$6:$AM$75,7,FALSE)</f>
        <v>1.3391999999999999</v>
      </c>
      <c r="BF19" s="162">
        <f>VLOOKUP(BF$10,'Reihen BK8 KP Strom 2016'!$B$6:$AM$75,7,FALSE)</f>
        <v>1.3455999999999999</v>
      </c>
      <c r="BG19" s="162">
        <f>VLOOKUP(BG$10,'Reihen BK8 KP Strom 2016'!$B$6:$AM$75,7,FALSE)</f>
        <v>1.3535999999999999</v>
      </c>
      <c r="BH19" s="162">
        <f>VLOOKUP(BH$10,'Reihen BK8 KP Strom 2016'!$B$6:$AM$75,7,FALSE)</f>
        <v>1.3440000000000001</v>
      </c>
      <c r="BI19" s="162">
        <f>VLOOKUP(BI$10,'Reihen BK8 KP Strom 2016'!$B$6:$AM$75,7,FALSE)</f>
        <v>1.3391999999999999</v>
      </c>
      <c r="BJ19" s="162">
        <f>VLOOKUP(BJ$10,'Reihen BK8 KP Strom 2016'!$B$6:$AM$75,7,FALSE)</f>
        <v>1.3361000000000001</v>
      </c>
      <c r="BK19" s="162">
        <f>VLOOKUP(BK$10,'Reihen BK8 KP Strom 2016'!$B$6:$AM$75,7,FALSE)</f>
        <v>1.3329</v>
      </c>
      <c r="BL19" s="162">
        <f>VLOOKUP(BL$10,'Reihen BK8 KP Strom 2016'!$B$6:$AM$75,7,FALSE)</f>
        <v>1.3129</v>
      </c>
      <c r="BM19" s="162">
        <f>VLOOKUP(BM$10,'Reihen BK8 KP Strom 2016'!$B$6:$AM$75,7,FALSE)</f>
        <v>1.2862</v>
      </c>
      <c r="BN19" s="162">
        <f>VLOOKUP(BN$10,'Reihen BK8 KP Strom 2016'!$B$6:$AM$75,7,FALSE)</f>
        <v>1.2577</v>
      </c>
      <c r="BO19" s="162">
        <f>VLOOKUP(BO$10,'Reihen BK8 KP Strom 2016'!$B$6:$AM$75,7,FALSE)</f>
        <v>1.2043999999999999</v>
      </c>
      <c r="BP19" s="162">
        <f>VLOOKUP(BP$10,'Reihen BK8 KP Strom 2016'!$B$6:$AM$75,7,FALSE)</f>
        <v>1.1614</v>
      </c>
      <c r="BQ19" s="162">
        <f>VLOOKUP(BQ$10,'Reihen BK8 KP Strom 2016'!$B$6:$AM$75,7,FALSE)</f>
        <v>1.1485000000000001</v>
      </c>
      <c r="BR19" s="162">
        <f>VLOOKUP(BR$10,'Reihen BK8 KP Strom 2016'!$B$6:$AM$75,7,FALSE)</f>
        <v>1.137</v>
      </c>
      <c r="BS19" s="162">
        <f>VLOOKUP(BS$10,'Reihen BK8 KP Strom 2016'!$B$6:$AM$75,7,FALSE)</f>
        <v>1.1016999999999999</v>
      </c>
      <c r="BT19" s="162">
        <f>VLOOKUP(BT$10,'Reihen BK8 KP Strom 2016'!$B$6:$AM$75,7,FALSE)</f>
        <v>1.0747</v>
      </c>
      <c r="BU19" s="162">
        <f>VLOOKUP(BU$10,'Reihen BK8 KP Strom 2016'!$B$6:$AM$75,7,FALSE)</f>
        <v>1.0547</v>
      </c>
      <c r="BV19" s="162">
        <f>VLOOKUP(BV$10,'Reihen BK8 KP Strom 2016'!$B$6:$AM$75,7,FALSE)</f>
        <v>1.0365</v>
      </c>
      <c r="BW19" s="162">
        <f>VLOOKUP(BW$10,'Reihen BK8 KP Strom 2016'!$B$6:$AM$75,7,FALSE)</f>
        <v>1.0197000000000001</v>
      </c>
      <c r="BX19" s="162">
        <f>VLOOKUP(BX$10,'Reihen BK8 KP Strom 2016'!$B$6:$AM$75,7,FALSE)</f>
        <v>1</v>
      </c>
    </row>
    <row r="20" spans="2:76">
      <c r="B20" s="184" t="s">
        <v>0</v>
      </c>
      <c r="D20" s="162">
        <v>0</v>
      </c>
      <c r="E20" s="162">
        <v>0</v>
      </c>
      <c r="F20" s="162">
        <v>0</v>
      </c>
      <c r="G20" s="162">
        <f>VLOOKUP(G$10,'Reihen BK8 KP Strom 2016'!$B$6:$AM$75,15,FALSE)</f>
        <v>0</v>
      </c>
      <c r="H20" s="162">
        <f>VLOOKUP(H$10,'Reihen BK8 KP Strom 2016'!$B$6:$AM$75,15,FALSE)</f>
        <v>0</v>
      </c>
      <c r="I20" s="162">
        <f>VLOOKUP(I$10,'Reihen BK8 KP Strom 2016'!$B$6:$AM$75,15,FALSE)</f>
        <v>0</v>
      </c>
      <c r="J20" s="162">
        <f>VLOOKUP(J$10,'Reihen BK8 KP Strom 2016'!$B$6:$AM$75,15,FALSE)</f>
        <v>0</v>
      </c>
      <c r="K20" s="162">
        <f>VLOOKUP(K$10,'Reihen BK8 KP Strom 2016'!$B$6:$AM$75,15,FALSE)</f>
        <v>0</v>
      </c>
      <c r="L20" s="162">
        <f>VLOOKUP(L$10,'Reihen BK8 KP Strom 2016'!$B$6:$AM$75,15,FALSE)</f>
        <v>0</v>
      </c>
      <c r="M20" s="162">
        <f>VLOOKUP(M$10,'Reihen BK8 KP Strom 2016'!$B$6:$AM$75,15,FALSE)</f>
        <v>0</v>
      </c>
      <c r="N20" s="162">
        <f>VLOOKUP(N$10,'Reihen BK8 KP Strom 2016'!$B$6:$AM$75,15,FALSE)</f>
        <v>0</v>
      </c>
      <c r="O20" s="162">
        <f>VLOOKUP(O$10,'Reihen BK8 KP Strom 2016'!$B$6:$AM$75,15,FALSE)</f>
        <v>0</v>
      </c>
      <c r="P20" s="162">
        <f>VLOOKUP(P$10,'Reihen BK8 KP Strom 2016'!$B$6:$AM$75,15,FALSE)</f>
        <v>0</v>
      </c>
      <c r="Q20" s="162">
        <f>VLOOKUP(Q$10,'Reihen BK8 KP Strom 2016'!$B$6:$AM$75,15,FALSE)</f>
        <v>0</v>
      </c>
      <c r="R20" s="162">
        <f>VLOOKUP(R$10,'Reihen BK8 KP Strom 2016'!$B$6:$AM$75,15,FALSE)</f>
        <v>0</v>
      </c>
      <c r="S20" s="162">
        <f>VLOOKUP(S$10,'Reihen BK8 KP Strom 2016'!$B$6:$AM$75,15,FALSE)</f>
        <v>0</v>
      </c>
      <c r="T20" s="162">
        <f>VLOOKUP(T$10,'Reihen BK8 KP Strom 2016'!$B$6:$AM$75,15,FALSE)</f>
        <v>0</v>
      </c>
      <c r="U20" s="162">
        <f>VLOOKUP(U$10,'Reihen BK8 KP Strom 2016'!$B$6:$AM$75,15,FALSE)</f>
        <v>0</v>
      </c>
      <c r="V20" s="162">
        <f>VLOOKUP(V$10,'Reihen BK8 KP Strom 2016'!$B$6:$AM$75,15,FALSE)</f>
        <v>0</v>
      </c>
      <c r="W20" s="162">
        <f>VLOOKUP(W$10,'Reihen BK8 KP Strom 2016'!$B$6:$AM$75,15,FALSE)</f>
        <v>0</v>
      </c>
      <c r="X20" s="162">
        <f>VLOOKUP(X$10,'Reihen BK8 KP Strom 2016'!$B$6:$AM$75,15,FALSE)</f>
        <v>0</v>
      </c>
      <c r="Y20" s="162">
        <f>VLOOKUP(Y$10,'Reihen BK8 KP Strom 2016'!$B$6:$AM$75,15,FALSE)</f>
        <v>0</v>
      </c>
      <c r="Z20" s="162">
        <f>VLOOKUP(Z$10,'Reihen BK8 KP Strom 2016'!$B$6:$AM$75,15,FALSE)</f>
        <v>0</v>
      </c>
      <c r="AA20" s="202">
        <f>VLOOKUP(AA$10,'Reihen BK8 KP Strom 2016'!$B$6:$AM$75,15,FALSE)</f>
        <v>1.8625</v>
      </c>
      <c r="AB20" s="162">
        <f>VLOOKUP(AB$10,'Reihen BK8 KP Strom 2016'!$B$6:$AM$75,15,FALSE)</f>
        <v>1.8562000000000001</v>
      </c>
      <c r="AC20" s="162">
        <f>VLOOKUP(AC$10,'Reihen BK8 KP Strom 2016'!$B$6:$AM$75,15,FALSE)</f>
        <v>1.7750999999999999</v>
      </c>
      <c r="AD20" s="162">
        <f>VLOOKUP(AD$10,'Reihen BK8 KP Strom 2016'!$B$6:$AM$75,15,FALSE)</f>
        <v>1.6496</v>
      </c>
      <c r="AE20" s="162">
        <f>VLOOKUP(AE$10,'Reihen BK8 KP Strom 2016'!$B$6:$AM$75,15,FALSE)</f>
        <v>1.6929000000000001</v>
      </c>
      <c r="AF20" s="162">
        <f>VLOOKUP(AF$10,'Reihen BK8 KP Strom 2016'!$B$6:$AM$75,15,FALSE)</f>
        <v>1.6825000000000001</v>
      </c>
      <c r="AG20" s="162">
        <f>VLOOKUP(AG$10,'Reihen BK8 KP Strom 2016'!$B$6:$AM$75,15,FALSE)</f>
        <v>1.5991</v>
      </c>
      <c r="AH20" s="162">
        <f>VLOOKUP(AH$10,'Reihen BK8 KP Strom 2016'!$B$6:$AM$75,15,FALSE)</f>
        <v>1.5047999999999999</v>
      </c>
      <c r="AI20" s="162">
        <f>VLOOKUP(AI$10,'Reihen BK8 KP Strom 2016'!$B$6:$AM$75,15,FALSE)</f>
        <v>1.5807</v>
      </c>
      <c r="AJ20" s="162">
        <f>VLOOKUP(AJ$10,'Reihen BK8 KP Strom 2016'!$B$6:$AM$75,15,FALSE)</f>
        <v>1.5450999999999999</v>
      </c>
      <c r="AK20" s="162">
        <f>VLOOKUP(AK$10,'Reihen BK8 KP Strom 2016'!$B$6:$AM$75,15,FALSE)</f>
        <v>1.53</v>
      </c>
      <c r="AL20" s="162">
        <f>VLOOKUP(AL$10,'Reihen BK8 KP Strom 2016'!$B$6:$AM$75,15,FALSE)</f>
        <v>1.4924999999999999</v>
      </c>
      <c r="AM20" s="162">
        <f>VLOOKUP(AM$10,'Reihen BK8 KP Strom 2016'!$B$6:$AM$75,15,FALSE)</f>
        <v>1.3713</v>
      </c>
      <c r="AN20" s="162">
        <f>VLOOKUP(AN$10,'Reihen BK8 KP Strom 2016'!$B$6:$AM$75,15,FALSE)</f>
        <v>1.2565999999999999</v>
      </c>
      <c r="AO20" s="162">
        <f>VLOOKUP(AO$10,'Reihen BK8 KP Strom 2016'!$B$6:$AM$75,15,FALSE)</f>
        <v>1.2148000000000001</v>
      </c>
      <c r="AP20" s="162">
        <f>VLOOKUP(AP$10,'Reihen BK8 KP Strom 2016'!$B$6:$AM$75,15,FALSE)</f>
        <v>1.2121999999999999</v>
      </c>
      <c r="AQ20" s="162">
        <f>VLOOKUP(AQ$10,'Reihen BK8 KP Strom 2016'!$B$6:$AM$75,15,FALSE)</f>
        <v>1.1820999999999999</v>
      </c>
      <c r="AR20" s="162">
        <f>VLOOKUP(AR$10,'Reihen BK8 KP Strom 2016'!$B$6:$AM$75,15,FALSE)</f>
        <v>1.1584000000000001</v>
      </c>
      <c r="AS20" s="162">
        <f>VLOOKUP(AS$10,'Reihen BK8 KP Strom 2016'!$B$6:$AM$75,15,FALSE)</f>
        <v>1.1438999999999999</v>
      </c>
      <c r="AT20" s="162">
        <f>VLOOKUP(AT$10,'Reihen BK8 KP Strom 2016'!$B$6:$AM$75,15,FALSE)</f>
        <v>1.1559999999999999</v>
      </c>
      <c r="AU20" s="162">
        <f>VLOOKUP(AU$10,'Reihen BK8 KP Strom 2016'!$B$6:$AM$75,15,FALSE)</f>
        <v>1.1415</v>
      </c>
      <c r="AV20" s="162">
        <f>VLOOKUP(AV$10,'Reihen BK8 KP Strom 2016'!$B$6:$AM$75,15,FALSE)</f>
        <v>1.0948</v>
      </c>
      <c r="AW20" s="162">
        <f>VLOOKUP(AW$10,'Reihen BK8 KP Strom 2016'!$B$6:$AM$75,15,FALSE)</f>
        <v>1.0629999999999999</v>
      </c>
      <c r="AX20" s="162">
        <f>VLOOKUP(AX$10,'Reihen BK8 KP Strom 2016'!$B$6:$AM$75,15,FALSE)</f>
        <v>1.0620000000000001</v>
      </c>
      <c r="AY20" s="162">
        <f>VLOOKUP(AY$10,'Reihen BK8 KP Strom 2016'!$B$6:$AM$75,15,FALSE)</f>
        <v>1.03</v>
      </c>
      <c r="AZ20" s="162">
        <f>VLOOKUP(AZ$10,'Reihen BK8 KP Strom 2016'!$B$6:$AM$75,15,FALSE)</f>
        <v>1.0111000000000001</v>
      </c>
      <c r="BA20" s="162">
        <f>VLOOKUP(BA$10,'Reihen BK8 KP Strom 2016'!$B$6:$AM$75,15,FALSE)</f>
        <v>1.0195000000000001</v>
      </c>
      <c r="BB20" s="162">
        <f>VLOOKUP(BB$10,'Reihen BK8 KP Strom 2016'!$B$6:$AM$75,15,FALSE)</f>
        <v>1.0281</v>
      </c>
      <c r="BC20" s="162">
        <f>VLOOKUP(BC$10,'Reihen BK8 KP Strom 2016'!$B$6:$AM$75,15,FALSE)</f>
        <v>1.0398000000000001</v>
      </c>
      <c r="BD20" s="162">
        <f>VLOOKUP(BD$10,'Reihen BK8 KP Strom 2016'!$B$6:$AM$75,15,FALSE)</f>
        <v>1.0861000000000001</v>
      </c>
      <c r="BE20" s="162">
        <f>VLOOKUP(BE$10,'Reihen BK8 KP Strom 2016'!$B$6:$AM$75,15,FALSE)</f>
        <v>1.1333</v>
      </c>
      <c r="BF20" s="162">
        <f>VLOOKUP(BF$10,'Reihen BK8 KP Strom 2016'!$B$6:$AM$75,15,FALSE)</f>
        <v>1.1547000000000001</v>
      </c>
      <c r="BG20" s="162">
        <f>VLOOKUP(BG$10,'Reihen BK8 KP Strom 2016'!$B$6:$AM$75,15,FALSE)</f>
        <v>1.1657999999999999</v>
      </c>
      <c r="BH20" s="162">
        <f>VLOOKUP(BH$10,'Reihen BK8 KP Strom 2016'!$B$6:$AM$75,15,FALSE)</f>
        <v>1.1355999999999999</v>
      </c>
      <c r="BI20" s="162">
        <f>VLOOKUP(BI$10,'Reihen BK8 KP Strom 2016'!$B$6:$AM$75,15,FALSE)</f>
        <v>1.1391</v>
      </c>
      <c r="BJ20" s="162">
        <f>VLOOKUP(BJ$10,'Reihen BK8 KP Strom 2016'!$B$6:$AM$75,15,FALSE)</f>
        <v>1.1511</v>
      </c>
      <c r="BK20" s="162">
        <f>VLOOKUP(BK$10,'Reihen BK8 KP Strom 2016'!$B$6:$AM$75,15,FALSE)</f>
        <v>1.1645000000000001</v>
      </c>
      <c r="BL20" s="162">
        <f>VLOOKUP(BL$10,'Reihen BK8 KP Strom 2016'!$B$6:$AM$75,15,FALSE)</f>
        <v>1.1645000000000001</v>
      </c>
      <c r="BM20" s="162">
        <f>VLOOKUP(BM$10,'Reihen BK8 KP Strom 2016'!$B$6:$AM$75,15,FALSE)</f>
        <v>1.1733</v>
      </c>
      <c r="BN20" s="162">
        <f>VLOOKUP(BN$10,'Reihen BK8 KP Strom 2016'!$B$6:$AM$75,15,FALSE)</f>
        <v>1.1309</v>
      </c>
      <c r="BO20" s="162">
        <f>VLOOKUP(BO$10,'Reihen BK8 KP Strom 2016'!$B$6:$AM$75,15,FALSE)</f>
        <v>1.0992</v>
      </c>
      <c r="BP20" s="162">
        <f>VLOOKUP(BP$10,'Reihen BK8 KP Strom 2016'!$B$6:$AM$75,15,FALSE)</f>
        <v>1.0905</v>
      </c>
      <c r="BQ20" s="162">
        <f>VLOOKUP(BQ$10,'Reihen BK8 KP Strom 2016'!$B$6:$AM$75,15,FALSE)</f>
        <v>1.107</v>
      </c>
      <c r="BR20" s="162">
        <f>VLOOKUP(BR$10,'Reihen BK8 KP Strom 2016'!$B$6:$AM$75,15,FALSE)</f>
        <v>1.097</v>
      </c>
      <c r="BS20" s="162">
        <f>VLOOKUP(BS$10,'Reihen BK8 KP Strom 2016'!$B$6:$AM$75,15,FALSE)</f>
        <v>1.0458000000000001</v>
      </c>
      <c r="BT20" s="162">
        <f>VLOOKUP(BT$10,'Reihen BK8 KP Strom 2016'!$B$6:$AM$75,15,FALSE)</f>
        <v>1.032</v>
      </c>
      <c r="BU20" s="162">
        <f>VLOOKUP(BU$10,'Reihen BK8 KP Strom 2016'!$B$6:$AM$75,15,FALSE)</f>
        <v>1.0329999999999999</v>
      </c>
      <c r="BV20" s="162">
        <f>VLOOKUP(BV$10,'Reihen BK8 KP Strom 2016'!$B$6:$AM$75,15,FALSE)</f>
        <v>1.03</v>
      </c>
      <c r="BW20" s="162">
        <f>VLOOKUP(BW$10,'Reihen BK8 KP Strom 2016'!$B$6:$AM$75,15,FALSE)</f>
        <v>1</v>
      </c>
      <c r="BX20" s="162">
        <f>VLOOKUP(BX$10,'Reihen BK8 KP Strom 2016'!$B$6:$AM$75,15,FALSE)</f>
        <v>1</v>
      </c>
    </row>
    <row r="21" spans="2:76">
      <c r="B21" s="184" t="s">
        <v>1</v>
      </c>
      <c r="D21" s="162">
        <v>0</v>
      </c>
      <c r="E21" s="162">
        <v>0</v>
      </c>
      <c r="F21" s="162">
        <v>0</v>
      </c>
      <c r="G21" s="162">
        <f>VLOOKUP(G$10,'Reihen BK8 KP Strom 2016'!$B$6:$AM$75,26,FALSE)</f>
        <v>0</v>
      </c>
      <c r="H21" s="162">
        <f>VLOOKUP(H$10,'Reihen BK8 KP Strom 2016'!$B$6:$AM$75,26,FALSE)</f>
        <v>0</v>
      </c>
      <c r="I21" s="162">
        <f>VLOOKUP(I$10,'Reihen BK8 KP Strom 2016'!$B$6:$AM$75,26,FALSE)</f>
        <v>0</v>
      </c>
      <c r="J21" s="162">
        <f>VLOOKUP(J$10,'Reihen BK8 KP Strom 2016'!$B$6:$AM$75,26,FALSE)</f>
        <v>0</v>
      </c>
      <c r="K21" s="162">
        <f>VLOOKUP(K$10,'Reihen BK8 KP Strom 2016'!$B$6:$AM$75,26,FALSE)</f>
        <v>0</v>
      </c>
      <c r="L21" s="162">
        <f>VLOOKUP(L$10,'Reihen BK8 KP Strom 2016'!$B$6:$AM$75,26,FALSE)</f>
        <v>0</v>
      </c>
      <c r="M21" s="162">
        <f>VLOOKUP(M$10,'Reihen BK8 KP Strom 2016'!$B$6:$AM$75,26,FALSE)</f>
        <v>0</v>
      </c>
      <c r="N21" s="162">
        <f>VLOOKUP(N$10,'Reihen BK8 KP Strom 2016'!$B$6:$AM$75,26,FALSE)</f>
        <v>0</v>
      </c>
      <c r="O21" s="162">
        <f>VLOOKUP(O$10,'Reihen BK8 KP Strom 2016'!$B$6:$AM$75,26,FALSE)</f>
        <v>0</v>
      </c>
      <c r="P21" s="162">
        <f>VLOOKUP(P$10,'Reihen BK8 KP Strom 2016'!$B$6:$AM$75,26,FALSE)</f>
        <v>0</v>
      </c>
      <c r="Q21" s="162">
        <f>VLOOKUP(Q$10,'Reihen BK8 KP Strom 2016'!$B$6:$AM$75,26,FALSE)</f>
        <v>0</v>
      </c>
      <c r="R21" s="162">
        <f>VLOOKUP(R$10,'Reihen BK8 KP Strom 2016'!$B$6:$AM$75,26,FALSE)</f>
        <v>0</v>
      </c>
      <c r="S21" s="162">
        <f>VLOOKUP(S$10,'Reihen BK8 KP Strom 2016'!$B$6:$AM$75,26,FALSE)</f>
        <v>0</v>
      </c>
      <c r="T21" s="162">
        <f>VLOOKUP(T$10,'Reihen BK8 KP Strom 2016'!$B$6:$AM$75,26,FALSE)</f>
        <v>0</v>
      </c>
      <c r="U21" s="162">
        <f>VLOOKUP(U$10,'Reihen BK8 KP Strom 2016'!$B$6:$AM$75,26,FALSE)</f>
        <v>0</v>
      </c>
      <c r="V21" s="162">
        <f>VLOOKUP(V$10,'Reihen BK8 KP Strom 2016'!$B$6:$AM$75,26,FALSE)</f>
        <v>0</v>
      </c>
      <c r="W21" s="162">
        <f>VLOOKUP(W$10,'Reihen BK8 KP Strom 2016'!$B$6:$AM$75,26,FALSE)</f>
        <v>0</v>
      </c>
      <c r="X21" s="162">
        <f>VLOOKUP(X$10,'Reihen BK8 KP Strom 2016'!$B$6:$AM$75,26,FALSE)</f>
        <v>0</v>
      </c>
      <c r="Y21" s="162">
        <f>VLOOKUP(Y$10,'Reihen BK8 KP Strom 2016'!$B$6:$AM$75,26,FALSE)</f>
        <v>0</v>
      </c>
      <c r="Z21" s="162">
        <f>VLOOKUP(Z$10,'Reihen BK8 KP Strom 2016'!$B$6:$AM$75,26,FALSE)</f>
        <v>0</v>
      </c>
      <c r="AA21" s="202">
        <f>VLOOKUP(AA$10,'Reihen BK8 KP Strom 2016'!$B$6:$AM$75,26,FALSE)</f>
        <v>2.2911999999999999</v>
      </c>
      <c r="AB21" s="162">
        <f>VLOOKUP(AB$10,'Reihen BK8 KP Strom 2016'!$B$6:$AM$75,26,FALSE)</f>
        <v>2.3260999999999998</v>
      </c>
      <c r="AC21" s="162">
        <f>VLOOKUP(AC$10,'Reihen BK8 KP Strom 2016'!$B$6:$AM$75,26,FALSE)</f>
        <v>2.1486000000000001</v>
      </c>
      <c r="AD21" s="162">
        <f>VLOOKUP(AD$10,'Reihen BK8 KP Strom 2016'!$B$6:$AM$75,26,FALSE)</f>
        <v>1.9278999999999999</v>
      </c>
      <c r="AE21" s="162">
        <f>VLOOKUP(AE$10,'Reihen BK8 KP Strom 2016'!$B$6:$AM$75,26,FALSE)</f>
        <v>1.9419</v>
      </c>
      <c r="AF21" s="162">
        <f>VLOOKUP(AF$10,'Reihen BK8 KP Strom 2016'!$B$6:$AM$75,26,FALSE)</f>
        <v>1.9525999999999999</v>
      </c>
      <c r="AG21" s="162">
        <f>VLOOKUP(AG$10,'Reihen BK8 KP Strom 2016'!$B$6:$AM$75,26,FALSE)</f>
        <v>1.8706</v>
      </c>
      <c r="AH21" s="162">
        <f>VLOOKUP(AH$10,'Reihen BK8 KP Strom 2016'!$B$6:$AM$75,26,FALSE)</f>
        <v>1.7512000000000001</v>
      </c>
      <c r="AI21" s="162">
        <f>VLOOKUP(AI$10,'Reihen BK8 KP Strom 2016'!$B$6:$AM$75,26,FALSE)</f>
        <v>1.8259000000000001</v>
      </c>
      <c r="AJ21" s="162">
        <f>VLOOKUP(AJ$10,'Reihen BK8 KP Strom 2016'!$B$6:$AM$75,26,FALSE)</f>
        <v>1.7685999999999999</v>
      </c>
      <c r="AK21" s="162">
        <f>VLOOKUP(AK$10,'Reihen BK8 KP Strom 2016'!$B$6:$AM$75,26,FALSE)</f>
        <v>1.7426999999999999</v>
      </c>
      <c r="AL21" s="162">
        <f>VLOOKUP(AL$10,'Reihen BK8 KP Strom 2016'!$B$6:$AM$75,26,FALSE)</f>
        <v>1.7512000000000001</v>
      </c>
      <c r="AM21" s="162">
        <f>VLOOKUP(AM$10,'Reihen BK8 KP Strom 2016'!$B$6:$AM$75,26,FALSE)</f>
        <v>1.6236999999999999</v>
      </c>
      <c r="AN21" s="162">
        <f>VLOOKUP(AN$10,'Reihen BK8 KP Strom 2016'!$B$6:$AM$75,26,FALSE)</f>
        <v>1.4738</v>
      </c>
      <c r="AO21" s="162">
        <f>VLOOKUP(AO$10,'Reihen BK8 KP Strom 2016'!$B$6:$AM$75,26,FALSE)</f>
        <v>1.4041999999999999</v>
      </c>
      <c r="AP21" s="162">
        <f>VLOOKUP(AP$10,'Reihen BK8 KP Strom 2016'!$B$6:$AM$75,26,FALSE)</f>
        <v>1.3683000000000001</v>
      </c>
      <c r="AQ21" s="162">
        <f>VLOOKUP(AQ$10,'Reihen BK8 KP Strom 2016'!$B$6:$AM$75,26,FALSE)</f>
        <v>1.37</v>
      </c>
      <c r="AR21" s="162">
        <f>VLOOKUP(AR$10,'Reihen BK8 KP Strom 2016'!$B$6:$AM$75,26,FALSE)</f>
        <v>1.3665</v>
      </c>
      <c r="AS21" s="162">
        <f>VLOOKUP(AS$10,'Reihen BK8 KP Strom 2016'!$B$6:$AM$75,26,FALSE)</f>
        <v>1.3579000000000001</v>
      </c>
      <c r="AT21" s="162">
        <f>VLOOKUP(AT$10,'Reihen BK8 KP Strom 2016'!$B$6:$AM$75,26,FALSE)</f>
        <v>1.3358000000000001</v>
      </c>
      <c r="AU21" s="162">
        <f>VLOOKUP(AU$10,'Reihen BK8 KP Strom 2016'!$B$6:$AM$75,26,FALSE)</f>
        <v>1.3161</v>
      </c>
      <c r="AV21" s="162">
        <f>VLOOKUP(AV$10,'Reihen BK8 KP Strom 2016'!$B$6:$AM$75,26,FALSE)</f>
        <v>1.2861</v>
      </c>
      <c r="AW21" s="162">
        <f>VLOOKUP(AW$10,'Reihen BK8 KP Strom 2016'!$B$6:$AM$75,26,FALSE)</f>
        <v>1.2544</v>
      </c>
      <c r="AX21" s="162">
        <f>VLOOKUP(AX$10,'Reihen BK8 KP Strom 2016'!$B$6:$AM$75,26,FALSE)</f>
        <v>1.2173</v>
      </c>
      <c r="AY21" s="162">
        <f>VLOOKUP(AY$10,'Reihen BK8 KP Strom 2016'!$B$6:$AM$75,26,FALSE)</f>
        <v>1.1719999999999999</v>
      </c>
      <c r="AZ21" s="162">
        <f>VLOOKUP(AZ$10,'Reihen BK8 KP Strom 2016'!$B$6:$AM$75,26,FALSE)</f>
        <v>1.1371</v>
      </c>
      <c r="BA21" s="162">
        <f>VLOOKUP(BA$10,'Reihen BK8 KP Strom 2016'!$B$6:$AM$75,26,FALSE)</f>
        <v>1.1323000000000001</v>
      </c>
      <c r="BB21" s="162">
        <f>VLOOKUP(BB$10,'Reihen BK8 KP Strom 2016'!$B$6:$AM$75,26,FALSE)</f>
        <v>1.1335</v>
      </c>
      <c r="BC21" s="162">
        <f>VLOOKUP(BC$10,'Reihen BK8 KP Strom 2016'!$B$6:$AM$75,26,FALSE)</f>
        <v>1.1358999999999999</v>
      </c>
      <c r="BD21" s="162">
        <f>VLOOKUP(BD$10,'Reihen BK8 KP Strom 2016'!$B$6:$AM$75,26,FALSE)</f>
        <v>1.1668000000000001</v>
      </c>
      <c r="BE21" s="162">
        <f>VLOOKUP(BE$10,'Reihen BK8 KP Strom 2016'!$B$6:$AM$75,26,FALSE)</f>
        <v>1.1901999999999999</v>
      </c>
      <c r="BF21" s="162">
        <f>VLOOKUP(BF$10,'Reihen BK8 KP Strom 2016'!$B$6:$AM$75,26,FALSE)</f>
        <v>1.1941999999999999</v>
      </c>
      <c r="BG21" s="162">
        <f>VLOOKUP(BG$10,'Reihen BK8 KP Strom 2016'!$B$6:$AM$75,26,FALSE)</f>
        <v>1.1941999999999999</v>
      </c>
      <c r="BH21" s="162">
        <f>VLOOKUP(BH$10,'Reihen BK8 KP Strom 2016'!$B$6:$AM$75,26,FALSE)</f>
        <v>1.1617999999999999</v>
      </c>
      <c r="BI21" s="162">
        <f>VLOOKUP(BI$10,'Reihen BK8 KP Strom 2016'!$B$6:$AM$75,26,FALSE)</f>
        <v>1.1579999999999999</v>
      </c>
      <c r="BJ21" s="162">
        <f>VLOOKUP(BJ$10,'Reihen BK8 KP Strom 2016'!$B$6:$AM$75,26,FALSE)</f>
        <v>1.1783999999999999</v>
      </c>
      <c r="BK21" s="162">
        <f>VLOOKUP(BK$10,'Reihen BK8 KP Strom 2016'!$B$6:$AM$75,26,FALSE)</f>
        <v>1.1981999999999999</v>
      </c>
      <c r="BL21" s="162">
        <f>VLOOKUP(BL$10,'Reihen BK8 KP Strom 2016'!$B$6:$AM$75,26,FALSE)</f>
        <v>1.1783999999999999</v>
      </c>
      <c r="BM21" s="162">
        <f>VLOOKUP(BM$10,'Reihen BK8 KP Strom 2016'!$B$6:$AM$75,26,FALSE)</f>
        <v>1.1468</v>
      </c>
      <c r="BN21" s="162">
        <f>VLOOKUP(BN$10,'Reihen BK8 KP Strom 2016'!$B$6:$AM$75,26,FALSE)</f>
        <v>1.1181000000000001</v>
      </c>
      <c r="BO21" s="162">
        <f>VLOOKUP(BO$10,'Reihen BK8 KP Strom 2016'!$B$6:$AM$75,26,FALSE)</f>
        <v>1.0721000000000001</v>
      </c>
      <c r="BP21" s="162">
        <f>VLOOKUP(BP$10,'Reihen BK8 KP Strom 2016'!$B$6:$AM$75,26,FALSE)</f>
        <v>1.0398000000000001</v>
      </c>
      <c r="BQ21" s="162">
        <f>VLOOKUP(BQ$10,'Reihen BK8 KP Strom 2016'!$B$6:$AM$75,26,FALSE)</f>
        <v>1.0510999999999999</v>
      </c>
      <c r="BR21" s="162">
        <f>VLOOKUP(BR$10,'Reihen BK8 KP Strom 2016'!$B$6:$AM$75,26,FALSE)</f>
        <v>1.07</v>
      </c>
      <c r="BS21" s="162">
        <f>VLOOKUP(BS$10,'Reihen BK8 KP Strom 2016'!$B$6:$AM$75,26,FALSE)</f>
        <v>1.0338000000000001</v>
      </c>
      <c r="BT21" s="162">
        <f>VLOOKUP(BT$10,'Reihen BK8 KP Strom 2016'!$B$6:$AM$75,26,FALSE)</f>
        <v>1.0298</v>
      </c>
      <c r="BU21" s="162">
        <f>VLOOKUP(BU$10,'Reihen BK8 KP Strom 2016'!$B$6:$AM$75,26,FALSE)</f>
        <v>1.0298</v>
      </c>
      <c r="BV21" s="162">
        <f>VLOOKUP(BV$10,'Reihen BK8 KP Strom 2016'!$B$6:$AM$75,26,FALSE)</f>
        <v>1.0228999999999999</v>
      </c>
      <c r="BW21" s="162">
        <f>VLOOKUP(BW$10,'Reihen BK8 KP Strom 2016'!$B$6:$AM$75,26,FALSE)</f>
        <v>1</v>
      </c>
      <c r="BX21" s="162">
        <f>VLOOKUP(BX$10,'Reihen BK8 KP Strom 2016'!$B$6:$AM$75,26,FALSE)</f>
        <v>1</v>
      </c>
    </row>
    <row r="22" spans="2:76">
      <c r="B22" s="184" t="s">
        <v>2</v>
      </c>
      <c r="D22" s="162">
        <v>0</v>
      </c>
      <c r="E22" s="162">
        <v>0</v>
      </c>
      <c r="F22" s="162">
        <v>0</v>
      </c>
      <c r="G22" s="162">
        <f>VLOOKUP(G$10,'Reihen BK8 KP Strom 2016'!$B$6:$AM$75,34,FALSE)</f>
        <v>0</v>
      </c>
      <c r="H22" s="162">
        <f>VLOOKUP(H$10,'Reihen BK8 KP Strom 2016'!$B$6:$AM$75,34,FALSE)</f>
        <v>0</v>
      </c>
      <c r="I22" s="162">
        <f>VLOOKUP(I$10,'Reihen BK8 KP Strom 2016'!$B$6:$AM$75,34,FALSE)</f>
        <v>0</v>
      </c>
      <c r="J22" s="162">
        <f>VLOOKUP(J$10,'Reihen BK8 KP Strom 2016'!$B$6:$AM$75,34,FALSE)</f>
        <v>0</v>
      </c>
      <c r="K22" s="162">
        <f>VLOOKUP(K$10,'Reihen BK8 KP Strom 2016'!$B$6:$AM$75,34,FALSE)</f>
        <v>0</v>
      </c>
      <c r="L22" s="162">
        <f>VLOOKUP(L$10,'Reihen BK8 KP Strom 2016'!$B$6:$AM$75,34,FALSE)</f>
        <v>0</v>
      </c>
      <c r="M22" s="162">
        <f>VLOOKUP(M$10,'Reihen BK8 KP Strom 2016'!$B$6:$AM$75,34,FALSE)</f>
        <v>0</v>
      </c>
      <c r="N22" s="162">
        <f>VLOOKUP(N$10,'Reihen BK8 KP Strom 2016'!$B$6:$AM$75,34,FALSE)</f>
        <v>0</v>
      </c>
      <c r="O22" s="162">
        <f>VLOOKUP(O$10,'Reihen BK8 KP Strom 2016'!$B$6:$AM$75,34,FALSE)</f>
        <v>0</v>
      </c>
      <c r="P22" s="162">
        <f>VLOOKUP(P$10,'Reihen BK8 KP Strom 2016'!$B$6:$AM$75,34,FALSE)</f>
        <v>0</v>
      </c>
      <c r="Q22" s="162">
        <f>VLOOKUP(Q$10,'Reihen BK8 KP Strom 2016'!$B$6:$AM$75,34,FALSE)</f>
        <v>0</v>
      </c>
      <c r="R22" s="162">
        <f>VLOOKUP(R$10,'Reihen BK8 KP Strom 2016'!$B$6:$AM$75,34,FALSE)</f>
        <v>0</v>
      </c>
      <c r="S22" s="162">
        <f>VLOOKUP(S$10,'Reihen BK8 KP Strom 2016'!$B$6:$AM$75,34,FALSE)</f>
        <v>0</v>
      </c>
      <c r="T22" s="162">
        <f>VLOOKUP(T$10,'Reihen BK8 KP Strom 2016'!$B$6:$AM$75,34,FALSE)</f>
        <v>0</v>
      </c>
      <c r="U22" s="162">
        <f>VLOOKUP(U$10,'Reihen BK8 KP Strom 2016'!$B$6:$AM$75,34,FALSE)</f>
        <v>0</v>
      </c>
      <c r="V22" s="162">
        <f>VLOOKUP(V$10,'Reihen BK8 KP Strom 2016'!$B$6:$AM$75,34,FALSE)</f>
        <v>0</v>
      </c>
      <c r="W22" s="162">
        <f>VLOOKUP(W$10,'Reihen BK8 KP Strom 2016'!$B$6:$AM$75,34,FALSE)</f>
        <v>0</v>
      </c>
      <c r="X22" s="162">
        <f>VLOOKUP(X$10,'Reihen BK8 KP Strom 2016'!$B$6:$AM$75,34,FALSE)</f>
        <v>0</v>
      </c>
      <c r="Y22" s="162">
        <f>VLOOKUP(Y$10,'Reihen BK8 KP Strom 2016'!$B$6:$AM$75,34,FALSE)</f>
        <v>0</v>
      </c>
      <c r="Z22" s="162">
        <f>VLOOKUP(Z$10,'Reihen BK8 KP Strom 2016'!$B$6:$AM$75,34,FALSE)</f>
        <v>0</v>
      </c>
      <c r="AA22" s="162">
        <f>VLOOKUP(AA$10,'Reihen BK8 KP Strom 2016'!$B$6:$AM$75,34,FALSE)</f>
        <v>3.0548000000000002</v>
      </c>
      <c r="AB22" s="162">
        <f>VLOOKUP(AB$10,'Reihen BK8 KP Strom 2016'!$B$6:$AM$75,34,FALSE)</f>
        <v>3.0114000000000001</v>
      </c>
      <c r="AC22" s="162">
        <f>VLOOKUP(AC$10,'Reihen BK8 KP Strom 2016'!$B$6:$AM$75,34,FALSE)</f>
        <v>2.9363000000000001</v>
      </c>
      <c r="AD22" s="162">
        <f>VLOOKUP(AD$10,'Reihen BK8 KP Strom 2016'!$B$6:$AM$75,34,FALSE)</f>
        <v>2.6972</v>
      </c>
      <c r="AE22" s="162">
        <f>VLOOKUP(AE$10,'Reihen BK8 KP Strom 2016'!$B$6:$AM$75,34,FALSE)</f>
        <v>2.5480999999999998</v>
      </c>
      <c r="AF22" s="162">
        <f>VLOOKUP(AF$10,'Reihen BK8 KP Strom 2016'!$B$6:$AM$75,34,FALSE)</f>
        <v>2.4765999999999999</v>
      </c>
      <c r="AG22" s="162">
        <f>VLOOKUP(AG$10,'Reihen BK8 KP Strom 2016'!$B$6:$AM$75,34,FALSE)</f>
        <v>2.3451</v>
      </c>
      <c r="AH22" s="162">
        <f>VLOOKUP(AH$10,'Reihen BK8 KP Strom 2016'!$B$6:$AM$75,34,FALSE)</f>
        <v>2.1158000000000001</v>
      </c>
      <c r="AI22" s="162">
        <f>VLOOKUP(AI$10,'Reihen BK8 KP Strom 2016'!$B$6:$AM$75,34,FALSE)</f>
        <v>2.0385</v>
      </c>
      <c r="AJ22" s="162">
        <f>VLOOKUP(AJ$10,'Reihen BK8 KP Strom 2016'!$B$6:$AM$75,34,FALSE)</f>
        <v>1.9776</v>
      </c>
      <c r="AK22" s="162">
        <f>VLOOKUP(AK$10,'Reihen BK8 KP Strom 2016'!$B$6:$AM$75,34,FALSE)</f>
        <v>1.9168000000000001</v>
      </c>
      <c r="AL22" s="162">
        <f>VLOOKUP(AL$10,'Reihen BK8 KP Strom 2016'!$B$6:$AM$75,34,FALSE)</f>
        <v>1.8662000000000001</v>
      </c>
      <c r="AM22" s="162">
        <f>VLOOKUP(AM$10,'Reihen BK8 KP Strom 2016'!$B$6:$AM$75,34,FALSE)</f>
        <v>1.7637</v>
      </c>
      <c r="AN22" s="162">
        <f>VLOOKUP(AN$10,'Reihen BK8 KP Strom 2016'!$B$6:$AM$75,34,FALSE)</f>
        <v>1.6333</v>
      </c>
      <c r="AO22" s="162">
        <f>VLOOKUP(AO$10,'Reihen BK8 KP Strom 2016'!$B$6:$AM$75,34,FALSE)</f>
        <v>1.552</v>
      </c>
      <c r="AP22" s="162">
        <f>VLOOKUP(AP$10,'Reihen BK8 KP Strom 2016'!$B$6:$AM$75,34,FALSE)</f>
        <v>1.5014000000000001</v>
      </c>
      <c r="AQ22" s="162">
        <f>VLOOKUP(AQ$10,'Reihen BK8 KP Strom 2016'!$B$6:$AM$75,34,FALSE)</f>
        <v>1.4845999999999999</v>
      </c>
      <c r="AR22" s="162">
        <f>VLOOKUP(AR$10,'Reihen BK8 KP Strom 2016'!$B$6:$AM$75,34,FALSE)</f>
        <v>1.4520999999999999</v>
      </c>
      <c r="AS22" s="162">
        <f>VLOOKUP(AS$10,'Reihen BK8 KP Strom 2016'!$B$6:$AM$75,34,FALSE)</f>
        <v>1.4286000000000001</v>
      </c>
      <c r="AT22" s="162">
        <f>VLOOKUP(AT$10,'Reihen BK8 KP Strom 2016'!$B$6:$AM$75,34,FALSE)</f>
        <v>1.4266000000000001</v>
      </c>
      <c r="AU22" s="162">
        <f>VLOOKUP(AU$10,'Reihen BK8 KP Strom 2016'!$B$6:$AM$75,34,FALSE)</f>
        <v>1.4401999999999999</v>
      </c>
      <c r="AV22" s="162">
        <f>VLOOKUP(AV$10,'Reihen BK8 KP Strom 2016'!$B$6:$AM$75,34,FALSE)</f>
        <v>1.419</v>
      </c>
      <c r="AW22" s="162">
        <f>VLOOKUP(AW$10,'Reihen BK8 KP Strom 2016'!$B$6:$AM$75,34,FALSE)</f>
        <v>1.3819999999999999</v>
      </c>
      <c r="AX22" s="162">
        <f>VLOOKUP(AX$10,'Reihen BK8 KP Strom 2016'!$B$6:$AM$75,34,FALSE)</f>
        <v>1.3367</v>
      </c>
      <c r="AY22" s="162">
        <f>VLOOKUP(AY$10,'Reihen BK8 KP Strom 2016'!$B$6:$AM$75,34,FALSE)</f>
        <v>1.2847999999999999</v>
      </c>
      <c r="AZ22" s="162">
        <f>VLOOKUP(AZ$10,'Reihen BK8 KP Strom 2016'!$B$6:$AM$75,34,FALSE)</f>
        <v>1.2456</v>
      </c>
      <c r="BA22" s="162">
        <f>VLOOKUP(BA$10,'Reihen BK8 KP Strom 2016'!$B$6:$AM$75,34,FALSE)</f>
        <v>1.2311000000000001</v>
      </c>
      <c r="BB22" s="162">
        <f>VLOOKUP(BB$10,'Reihen BK8 KP Strom 2016'!$B$6:$AM$75,34,FALSE)</f>
        <v>1.224</v>
      </c>
      <c r="BC22" s="162">
        <f>VLOOKUP(BC$10,'Reihen BK8 KP Strom 2016'!$B$6:$AM$75,34,FALSE)</f>
        <v>1.2059</v>
      </c>
      <c r="BD22" s="162">
        <f>VLOOKUP(BD$10,'Reihen BK8 KP Strom 2016'!$B$6:$AM$75,34,FALSE)</f>
        <v>1.2269000000000001</v>
      </c>
      <c r="BE22" s="162">
        <f>VLOOKUP(BE$10,'Reihen BK8 KP Strom 2016'!$B$6:$AM$75,34,FALSE)</f>
        <v>1.2269000000000001</v>
      </c>
      <c r="BF22" s="162">
        <f>VLOOKUP(BF$10,'Reihen BK8 KP Strom 2016'!$B$6:$AM$75,34,FALSE)</f>
        <v>1.234</v>
      </c>
      <c r="BG22" s="162">
        <f>VLOOKUP(BG$10,'Reihen BK8 KP Strom 2016'!$B$6:$AM$75,34,FALSE)</f>
        <v>1.2484999999999999</v>
      </c>
      <c r="BH22" s="162">
        <f>VLOOKUP(BH$10,'Reihen BK8 KP Strom 2016'!$B$6:$AM$75,34,FALSE)</f>
        <v>1.2325999999999999</v>
      </c>
      <c r="BI22" s="162">
        <f>VLOOKUP(BI$10,'Reihen BK8 KP Strom 2016'!$B$6:$AM$75,34,FALSE)</f>
        <v>1.2087000000000001</v>
      </c>
      <c r="BJ22" s="162">
        <f>VLOOKUP(BJ$10,'Reihen BK8 KP Strom 2016'!$B$6:$AM$75,34,FALSE)</f>
        <v>1.2141999999999999</v>
      </c>
      <c r="BK22" s="162">
        <f>VLOOKUP(BK$10,'Reihen BK8 KP Strom 2016'!$B$6:$AM$75,34,FALSE)</f>
        <v>1.2044999999999999</v>
      </c>
      <c r="BL22" s="162">
        <f>VLOOKUP(BL$10,'Reihen BK8 KP Strom 2016'!$B$6:$AM$75,34,FALSE)</f>
        <v>1.1937</v>
      </c>
      <c r="BM22" s="162">
        <f>VLOOKUP(BM$10,'Reihen BK8 KP Strom 2016'!$B$6:$AM$75,34,FALSE)</f>
        <v>1.1648000000000001</v>
      </c>
      <c r="BN22" s="162">
        <f>VLOOKUP(BN$10,'Reihen BK8 KP Strom 2016'!$B$6:$AM$75,34,FALSE)</f>
        <v>1.117</v>
      </c>
      <c r="BO22" s="162">
        <f>VLOOKUP(BO$10,'Reihen BK8 KP Strom 2016'!$B$6:$AM$75,34,FALSE)</f>
        <v>1.0962000000000001</v>
      </c>
      <c r="BP22" s="162">
        <f>VLOOKUP(BP$10,'Reihen BK8 KP Strom 2016'!$B$6:$AM$75,34,FALSE)</f>
        <v>1.0505</v>
      </c>
      <c r="BQ22" s="162">
        <f>VLOOKUP(BQ$10,'Reihen BK8 KP Strom 2016'!$B$6:$AM$75,34,FALSE)</f>
        <v>1.0674999999999999</v>
      </c>
      <c r="BR22" s="162">
        <f>VLOOKUP(BR$10,'Reihen BK8 KP Strom 2016'!$B$6:$AM$75,34,FALSE)</f>
        <v>1.06</v>
      </c>
      <c r="BS22" s="162">
        <f>VLOOKUP(BS$10,'Reihen BK8 KP Strom 2016'!$B$6:$AM$75,34,FALSE)</f>
        <v>1.0212000000000001</v>
      </c>
      <c r="BT22" s="162">
        <f>VLOOKUP(BT$10,'Reihen BK8 KP Strom 2016'!$B$6:$AM$75,34,FALSE)</f>
        <v>1.0038</v>
      </c>
      <c r="BU22" s="162">
        <f>VLOOKUP(BU$10,'Reihen BK8 KP Strom 2016'!$B$6:$AM$75,34,FALSE)</f>
        <v>0.99619999999999997</v>
      </c>
      <c r="BV22" s="162">
        <f>VLOOKUP(BV$10,'Reihen BK8 KP Strom 2016'!$B$6:$AM$75,34,FALSE)</f>
        <v>0.99619999999999997</v>
      </c>
      <c r="BW22" s="162">
        <f>VLOOKUP(BW$10,'Reihen BK8 KP Strom 2016'!$B$6:$AM$75,34,FALSE)</f>
        <v>0.99719999999999998</v>
      </c>
      <c r="BX22" s="162">
        <f>VLOOKUP(BX$10,'Reihen BK8 KP Strom 2016'!$B$6:$AM$75,34,FALSE)</f>
        <v>1</v>
      </c>
    </row>
    <row r="23" spans="2:76">
      <c r="B23" s="184" t="s">
        <v>3</v>
      </c>
      <c r="D23" s="162">
        <v>0</v>
      </c>
      <c r="E23" s="162">
        <v>0</v>
      </c>
      <c r="F23" s="162">
        <v>0</v>
      </c>
      <c r="G23" s="162">
        <f>VLOOKUP(G$10,'Reihen BK8 KP Strom 2016'!$B$6:$AM$75,38,FALSE)</f>
        <v>0</v>
      </c>
      <c r="H23" s="162">
        <f>VLOOKUP(H$10,'Reihen BK8 KP Strom 2016'!$B$6:$AM$75,38,FALSE)</f>
        <v>0</v>
      </c>
      <c r="I23" s="162">
        <f>VLOOKUP(I$10,'Reihen BK8 KP Strom 2016'!$B$6:$AM$75,38,FALSE)</f>
        <v>0</v>
      </c>
      <c r="J23" s="162">
        <f>VLOOKUP(J$10,'Reihen BK8 KP Strom 2016'!$B$6:$AM$75,38,FALSE)</f>
        <v>0</v>
      </c>
      <c r="K23" s="162">
        <f>VLOOKUP(K$10,'Reihen BK8 KP Strom 2016'!$B$6:$AM$75,38,FALSE)</f>
        <v>0</v>
      </c>
      <c r="L23" s="162">
        <f>VLOOKUP(L$10,'Reihen BK8 KP Strom 2016'!$B$6:$AM$75,38,FALSE)</f>
        <v>0</v>
      </c>
      <c r="M23" s="162">
        <f>VLOOKUP(M$10,'Reihen BK8 KP Strom 2016'!$B$6:$AM$75,38,FALSE)</f>
        <v>0</v>
      </c>
      <c r="N23" s="162">
        <f>VLOOKUP(N$10,'Reihen BK8 KP Strom 2016'!$B$6:$AM$75,38,FALSE)</f>
        <v>0</v>
      </c>
      <c r="O23" s="162">
        <f>VLOOKUP(O$10,'Reihen BK8 KP Strom 2016'!$B$6:$AM$75,38,FALSE)</f>
        <v>0</v>
      </c>
      <c r="P23" s="162">
        <f>VLOOKUP(P$10,'Reihen BK8 KP Strom 2016'!$B$6:$AM$75,38,FALSE)</f>
        <v>0</v>
      </c>
      <c r="Q23" s="162">
        <f>VLOOKUP(Q$10,'Reihen BK8 KP Strom 2016'!$B$6:$AM$75,38,FALSE)</f>
        <v>0</v>
      </c>
      <c r="R23" s="162">
        <f>VLOOKUP(R$10,'Reihen BK8 KP Strom 2016'!$B$6:$AM$75,38,FALSE)</f>
        <v>0</v>
      </c>
      <c r="S23" s="162">
        <f>VLOOKUP(S$10,'Reihen BK8 KP Strom 2016'!$B$6:$AM$75,38,FALSE)</f>
        <v>0</v>
      </c>
      <c r="T23" s="162">
        <f>VLOOKUP(T$10,'Reihen BK8 KP Strom 2016'!$B$6:$AM$75,38,FALSE)</f>
        <v>0</v>
      </c>
      <c r="U23" s="162">
        <f>VLOOKUP(U$10,'Reihen BK8 KP Strom 2016'!$B$6:$AM$75,38,FALSE)</f>
        <v>0</v>
      </c>
      <c r="V23" s="162">
        <f>VLOOKUP(V$10,'Reihen BK8 KP Strom 2016'!$B$6:$AM$75,38,FALSE)</f>
        <v>0</v>
      </c>
      <c r="W23" s="162">
        <f>VLOOKUP(W$10,'Reihen BK8 KP Strom 2016'!$B$6:$AM$75,38,FALSE)</f>
        <v>0</v>
      </c>
      <c r="X23" s="162">
        <f>VLOOKUP(X$10,'Reihen BK8 KP Strom 2016'!$B$6:$AM$75,38,FALSE)</f>
        <v>0</v>
      </c>
      <c r="Y23" s="162">
        <f>VLOOKUP(Y$10,'Reihen BK8 KP Strom 2016'!$B$6:$AM$75,38,FALSE)</f>
        <v>0</v>
      </c>
      <c r="Z23" s="162">
        <f>VLOOKUP(Z$10,'Reihen BK8 KP Strom 2016'!$B$6:$AM$75,38,FALSE)</f>
        <v>0</v>
      </c>
      <c r="AA23" s="162">
        <f>VLOOKUP(AA$10,'Reihen BK8 KP Strom 2016'!$B$6:$AM$75,38,FALSE)</f>
        <v>2.7858999999999998</v>
      </c>
      <c r="AB23" s="162">
        <f>VLOOKUP(AB$10,'Reihen BK8 KP Strom 2016'!$B$6:$AM$75,38,FALSE)</f>
        <v>2.7934999999999999</v>
      </c>
      <c r="AC23" s="162">
        <f>VLOOKUP(AC$10,'Reihen BK8 KP Strom 2016'!$B$6:$AM$75,38,FALSE)</f>
        <v>2.7486999999999999</v>
      </c>
      <c r="AD23" s="162">
        <f>VLOOKUP(AD$10,'Reihen BK8 KP Strom 2016'!$B$6:$AM$75,38,FALSE)</f>
        <v>2.6158000000000001</v>
      </c>
      <c r="AE23" s="162">
        <f>VLOOKUP(AE$10,'Reihen BK8 KP Strom 2016'!$B$6:$AM$75,38,FALSE)</f>
        <v>2.5072999999999999</v>
      </c>
      <c r="AF23" s="162">
        <f>VLOOKUP(AF$10,'Reihen BK8 KP Strom 2016'!$B$6:$AM$75,38,FALSE)</f>
        <v>2.4418000000000002</v>
      </c>
      <c r="AG23" s="162">
        <f>VLOOKUP(AG$10,'Reihen BK8 KP Strom 2016'!$B$6:$AM$75,38,FALSE)</f>
        <v>2.2946</v>
      </c>
      <c r="AH23" s="162">
        <f>VLOOKUP(AH$10,'Reihen BK8 KP Strom 2016'!$B$6:$AM$75,38,FALSE)</f>
        <v>2.0236000000000001</v>
      </c>
      <c r="AI23" s="162">
        <f>VLOOKUP(AI$10,'Reihen BK8 KP Strom 2016'!$B$6:$AM$75,38,FALSE)</f>
        <v>1.9322999999999999</v>
      </c>
      <c r="AJ23" s="162">
        <f>VLOOKUP(AJ$10,'Reihen BK8 KP Strom 2016'!$B$6:$AM$75,38,FALSE)</f>
        <v>1.8623000000000001</v>
      </c>
      <c r="AK23" s="162">
        <f>VLOOKUP(AK$10,'Reihen BK8 KP Strom 2016'!$B$6:$AM$75,38,FALSE)</f>
        <v>1.8099000000000001</v>
      </c>
      <c r="AL23" s="162">
        <f>VLOOKUP(AL$10,'Reihen BK8 KP Strom 2016'!$B$6:$AM$75,38,FALSE)</f>
        <v>1.7878000000000001</v>
      </c>
      <c r="AM23" s="162">
        <f>VLOOKUP(AM$10,'Reihen BK8 KP Strom 2016'!$B$6:$AM$75,38,FALSE)</f>
        <v>1.7248000000000001</v>
      </c>
      <c r="AN23" s="162">
        <f>VLOOKUP(AN$10,'Reihen BK8 KP Strom 2016'!$B$6:$AM$75,38,FALSE)</f>
        <v>1.6189</v>
      </c>
      <c r="AO23" s="162">
        <f>VLOOKUP(AO$10,'Reihen BK8 KP Strom 2016'!$B$6:$AM$75,38,FALSE)</f>
        <v>1.5162</v>
      </c>
      <c r="AP23" s="162">
        <f>VLOOKUP(AP$10,'Reihen BK8 KP Strom 2016'!$B$6:$AM$75,38,FALSE)</f>
        <v>1.4278</v>
      </c>
      <c r="AQ23" s="162">
        <f>VLOOKUP(AQ$10,'Reihen BK8 KP Strom 2016'!$B$6:$AM$75,38,FALSE)</f>
        <v>1.4025000000000001</v>
      </c>
      <c r="AR23" s="162">
        <f>VLOOKUP(AR$10,'Reihen BK8 KP Strom 2016'!$B$6:$AM$75,38,FALSE)</f>
        <v>1.3633999999999999</v>
      </c>
      <c r="AS23" s="162">
        <f>VLOOKUP(AS$10,'Reihen BK8 KP Strom 2016'!$B$6:$AM$75,38,FALSE)</f>
        <v>1.3332999999999999</v>
      </c>
      <c r="AT23" s="162">
        <f>VLOOKUP(AT$10,'Reihen BK8 KP Strom 2016'!$B$6:$AM$75,38,FALSE)</f>
        <v>1.3438000000000001</v>
      </c>
      <c r="AU23" s="162">
        <f>VLOOKUP(AU$10,'Reihen BK8 KP Strom 2016'!$B$6:$AM$75,38,FALSE)</f>
        <v>1.3762000000000001</v>
      </c>
      <c r="AV23" s="162">
        <f>VLOOKUP(AV$10,'Reihen BK8 KP Strom 2016'!$B$6:$AM$75,38,FALSE)</f>
        <v>1.3562000000000001</v>
      </c>
      <c r="AW23" s="162">
        <f>VLOOKUP(AW$10,'Reihen BK8 KP Strom 2016'!$B$6:$AM$75,38,FALSE)</f>
        <v>1.3212999999999999</v>
      </c>
      <c r="AX23" s="162">
        <f>VLOOKUP(AX$10,'Reihen BK8 KP Strom 2016'!$B$6:$AM$75,38,FALSE)</f>
        <v>1.3012999999999999</v>
      </c>
      <c r="AY23" s="162">
        <f>VLOOKUP(AY$10,'Reihen BK8 KP Strom 2016'!$B$6:$AM$75,38,FALSE)</f>
        <v>1.2739</v>
      </c>
      <c r="AZ23" s="162">
        <f>VLOOKUP(AZ$10,'Reihen BK8 KP Strom 2016'!$B$6:$AM$75,38,FALSE)</f>
        <v>1.2552000000000001</v>
      </c>
      <c r="BA23" s="162">
        <f>VLOOKUP(BA$10,'Reihen BK8 KP Strom 2016'!$B$6:$AM$75,38,FALSE)</f>
        <v>1.2537</v>
      </c>
      <c r="BB23" s="162">
        <f>VLOOKUP(BB$10,'Reihen BK8 KP Strom 2016'!$B$6:$AM$75,38,FALSE)</f>
        <v>1.2505999999999999</v>
      </c>
      <c r="BC23" s="162">
        <f>VLOOKUP(BC$10,'Reihen BK8 KP Strom 2016'!$B$6:$AM$75,38,FALSE)</f>
        <v>1.2297</v>
      </c>
      <c r="BD23" s="162">
        <f>VLOOKUP(BD$10,'Reihen BK8 KP Strom 2016'!$B$6:$AM$75,38,FALSE)</f>
        <v>1.2491000000000001</v>
      </c>
      <c r="BE23" s="162">
        <f>VLOOKUP(BE$10,'Reihen BK8 KP Strom 2016'!$B$6:$AM$75,38,FALSE)</f>
        <v>1.2356</v>
      </c>
      <c r="BF23" s="162">
        <f>VLOOKUP(BF$10,'Reihen BK8 KP Strom 2016'!$B$6:$AM$75,38,FALSE)</f>
        <v>1.2356</v>
      </c>
      <c r="BG23" s="162">
        <f>VLOOKUP(BG$10,'Reihen BK8 KP Strom 2016'!$B$6:$AM$75,38,FALSE)</f>
        <v>1.2537</v>
      </c>
      <c r="BH23" s="162">
        <f>VLOOKUP(BH$10,'Reihen BK8 KP Strom 2016'!$B$6:$AM$75,38,FALSE)</f>
        <v>1.2311000000000001</v>
      </c>
      <c r="BI23" s="162">
        <f>VLOOKUP(BI$10,'Reihen BK8 KP Strom 2016'!$B$6:$AM$75,38,FALSE)</f>
        <v>1.1926000000000001</v>
      </c>
      <c r="BJ23" s="162">
        <f>VLOOKUP(BJ$10,'Reihen BK8 KP Strom 2016'!$B$6:$AM$75,38,FALSE)</f>
        <v>1.1995</v>
      </c>
      <c r="BK23" s="162">
        <f>VLOOKUP(BK$10,'Reihen BK8 KP Strom 2016'!$B$6:$AM$75,38,FALSE)</f>
        <v>1.1816</v>
      </c>
      <c r="BL23" s="162">
        <f>VLOOKUP(BL$10,'Reihen BK8 KP Strom 2016'!$B$6:$AM$75,38,FALSE)</f>
        <v>1.1655</v>
      </c>
      <c r="BM23" s="162">
        <f>VLOOKUP(BM$10,'Reihen BK8 KP Strom 2016'!$B$6:$AM$75,38,FALSE)</f>
        <v>1.1223000000000001</v>
      </c>
      <c r="BN23" s="162">
        <f>VLOOKUP(BN$10,'Reihen BK8 KP Strom 2016'!$B$6:$AM$75,38,FALSE)</f>
        <v>1.0664</v>
      </c>
      <c r="BO23" s="162">
        <f>VLOOKUP(BO$10,'Reihen BK8 KP Strom 2016'!$B$6:$AM$75,38,FALSE)</f>
        <v>1.0532999999999999</v>
      </c>
      <c r="BP23" s="162">
        <f>VLOOKUP(BP$10,'Reihen BK8 KP Strom 2016'!$B$6:$AM$75,38,FALSE)</f>
        <v>1.0019</v>
      </c>
      <c r="BQ23" s="162">
        <f>VLOOKUP(BQ$10,'Reihen BK8 KP Strom 2016'!$B$6:$AM$75,38,FALSE)</f>
        <v>1.0363</v>
      </c>
      <c r="BR23" s="162">
        <f>VLOOKUP(BR$10,'Reihen BK8 KP Strom 2016'!$B$6:$AM$75,38,FALSE)</f>
        <v>1.028</v>
      </c>
      <c r="BS23" s="162">
        <f>VLOOKUP(BS$10,'Reihen BK8 KP Strom 2016'!$B$6:$AM$75,38,FALSE)</f>
        <v>0.98089999999999999</v>
      </c>
      <c r="BT23" s="162">
        <f>VLOOKUP(BT$10,'Reihen BK8 KP Strom 2016'!$B$6:$AM$75,38,FALSE)</f>
        <v>0.96799999999999997</v>
      </c>
      <c r="BU23" s="162">
        <f>VLOOKUP(BU$10,'Reihen BK8 KP Strom 2016'!$B$6:$AM$75,38,FALSE)</f>
        <v>0.96619999999999995</v>
      </c>
      <c r="BV23" s="162">
        <f>VLOOKUP(BV$10,'Reihen BK8 KP Strom 2016'!$B$6:$AM$75,38,FALSE)</f>
        <v>0.97350000000000003</v>
      </c>
      <c r="BW23" s="162">
        <f>VLOOKUP(BW$10,'Reihen BK8 KP Strom 2016'!$B$6:$AM$75,38,FALSE)</f>
        <v>0.98560000000000003</v>
      </c>
      <c r="BX23" s="162">
        <f>VLOOKUP(BX$10,'Reihen BK8 KP Strom 2016'!$B$6:$AM$75,38,FALSE)</f>
        <v>1</v>
      </c>
    </row>
    <row r="24" spans="2:76" ht="13.5" thickBot="1">
      <c r="B24" s="158" t="s">
        <v>4</v>
      </c>
    </row>
    <row r="25" spans="2:76" ht="13.5" thickBot="1">
      <c r="B25" s="184" t="s">
        <v>144</v>
      </c>
      <c r="D25" s="185">
        <f t="shared" ref="D25:AI25" si="0">D11-D19</f>
        <v>15.5753</v>
      </c>
      <c r="E25" s="185">
        <f t="shared" si="0"/>
        <v>14.9605</v>
      </c>
      <c r="F25" s="185">
        <f t="shared" si="0"/>
        <v>14.037000000000001</v>
      </c>
      <c r="G25" s="249">
        <f t="shared" si="0"/>
        <v>-0.39029999999999987</v>
      </c>
      <c r="H25" s="250">
        <f t="shared" si="0"/>
        <v>-0.21860000000000035</v>
      </c>
      <c r="I25" s="250">
        <f t="shared" si="0"/>
        <v>-0.25579999999999892</v>
      </c>
      <c r="J25" s="250">
        <f t="shared" si="0"/>
        <v>-9.3199999999999505E-2</v>
      </c>
      <c r="K25" s="250">
        <f t="shared" si="0"/>
        <v>-6.8799999999999528E-2</v>
      </c>
      <c r="L25" s="250">
        <f t="shared" si="0"/>
        <v>-6.0999999999999943E-2</v>
      </c>
      <c r="M25" s="250">
        <f t="shared" si="0"/>
        <v>-6.4700000000000202E-2</v>
      </c>
      <c r="N25" s="250">
        <f t="shared" si="0"/>
        <v>-6.4700000000000202E-2</v>
      </c>
      <c r="O25" s="250">
        <f t="shared" si="0"/>
        <v>5.7599999999998985E-2</v>
      </c>
      <c r="P25" s="250">
        <f t="shared" si="0"/>
        <v>-0.16800000000000015</v>
      </c>
      <c r="Q25" s="251">
        <f t="shared" si="0"/>
        <v>5.0899999999999501E-2</v>
      </c>
      <c r="R25" s="185">
        <f t="shared" si="0"/>
        <v>0</v>
      </c>
      <c r="S25" s="185">
        <f t="shared" si="0"/>
        <v>0</v>
      </c>
      <c r="T25" s="252">
        <f t="shared" si="0"/>
        <v>0</v>
      </c>
      <c r="U25" s="185">
        <f t="shared" si="0"/>
        <v>0</v>
      </c>
      <c r="V25" s="185">
        <f t="shared" si="0"/>
        <v>0</v>
      </c>
      <c r="W25" s="249">
        <f t="shared" si="0"/>
        <v>0</v>
      </c>
      <c r="X25" s="250">
        <f t="shared" si="0"/>
        <v>0</v>
      </c>
      <c r="Y25" s="250">
        <f t="shared" si="0"/>
        <v>0</v>
      </c>
      <c r="Z25" s="250">
        <f t="shared" si="0"/>
        <v>0</v>
      </c>
      <c r="AA25" s="251">
        <f t="shared" si="0"/>
        <v>0</v>
      </c>
      <c r="AB25" s="185">
        <f t="shared" si="0"/>
        <v>0</v>
      </c>
      <c r="AC25" s="185">
        <f t="shared" si="0"/>
        <v>0</v>
      </c>
      <c r="AD25" s="185">
        <f t="shared" si="0"/>
        <v>0</v>
      </c>
      <c r="AE25" s="185">
        <f t="shared" si="0"/>
        <v>0</v>
      </c>
      <c r="AF25" s="185">
        <f t="shared" si="0"/>
        <v>0</v>
      </c>
      <c r="AG25" s="185">
        <f t="shared" si="0"/>
        <v>0</v>
      </c>
      <c r="AH25" s="185">
        <f t="shared" si="0"/>
        <v>0</v>
      </c>
      <c r="AI25" s="185">
        <f t="shared" si="0"/>
        <v>0</v>
      </c>
      <c r="AJ25" s="185">
        <f t="shared" ref="AJ25:BO25" si="1">AJ11-AJ19</f>
        <v>0</v>
      </c>
      <c r="AK25" s="185">
        <f t="shared" si="1"/>
        <v>0</v>
      </c>
      <c r="AL25" s="185">
        <f t="shared" si="1"/>
        <v>0</v>
      </c>
      <c r="AM25" s="185">
        <f t="shared" si="1"/>
        <v>0</v>
      </c>
      <c r="AN25" s="185">
        <f t="shared" si="1"/>
        <v>0</v>
      </c>
      <c r="AO25" s="185">
        <f t="shared" si="1"/>
        <v>0</v>
      </c>
      <c r="AP25" s="185">
        <f t="shared" si="1"/>
        <v>0</v>
      </c>
      <c r="AQ25" s="185">
        <f t="shared" si="1"/>
        <v>0</v>
      </c>
      <c r="AR25" s="185">
        <f t="shared" si="1"/>
        <v>0</v>
      </c>
      <c r="AS25" s="185">
        <f t="shared" si="1"/>
        <v>0</v>
      </c>
      <c r="AT25" s="185">
        <f t="shared" si="1"/>
        <v>0</v>
      </c>
      <c r="AU25" s="185">
        <f t="shared" si="1"/>
        <v>0</v>
      </c>
      <c r="AV25" s="185">
        <f t="shared" si="1"/>
        <v>0</v>
      </c>
      <c r="AW25" s="185">
        <f t="shared" si="1"/>
        <v>0</v>
      </c>
      <c r="AX25" s="185">
        <f t="shared" si="1"/>
        <v>0</v>
      </c>
      <c r="AY25" s="185">
        <f t="shared" si="1"/>
        <v>0</v>
      </c>
      <c r="AZ25" s="185">
        <f t="shared" si="1"/>
        <v>0</v>
      </c>
      <c r="BA25" s="185">
        <f t="shared" si="1"/>
        <v>0</v>
      </c>
      <c r="BB25" s="185">
        <f t="shared" si="1"/>
        <v>0</v>
      </c>
      <c r="BC25" s="185">
        <f t="shared" si="1"/>
        <v>0</v>
      </c>
      <c r="BD25" s="185">
        <f t="shared" si="1"/>
        <v>0</v>
      </c>
      <c r="BE25" s="185">
        <f t="shared" si="1"/>
        <v>0</v>
      </c>
      <c r="BF25" s="185">
        <f t="shared" si="1"/>
        <v>0</v>
      </c>
      <c r="BG25" s="185">
        <f t="shared" si="1"/>
        <v>0</v>
      </c>
      <c r="BH25" s="185">
        <f t="shared" si="1"/>
        <v>0</v>
      </c>
      <c r="BI25" s="185">
        <f t="shared" si="1"/>
        <v>0</v>
      </c>
      <c r="BJ25" s="185">
        <f t="shared" si="1"/>
        <v>0</v>
      </c>
      <c r="BK25" s="185">
        <f t="shared" si="1"/>
        <v>0</v>
      </c>
      <c r="BL25" s="185">
        <f t="shared" si="1"/>
        <v>0</v>
      </c>
      <c r="BM25" s="185">
        <f t="shared" si="1"/>
        <v>0</v>
      </c>
      <c r="BN25" s="185">
        <f t="shared" si="1"/>
        <v>0</v>
      </c>
      <c r="BO25" s="185">
        <f t="shared" si="1"/>
        <v>0</v>
      </c>
      <c r="BP25" s="185">
        <f t="shared" ref="BP25:BX25" si="2">BP11-BP19</f>
        <v>0</v>
      </c>
      <c r="BQ25" s="185">
        <f t="shared" si="2"/>
        <v>0</v>
      </c>
      <c r="BR25" s="185">
        <f t="shared" si="2"/>
        <v>0</v>
      </c>
      <c r="BS25" s="185">
        <f t="shared" si="2"/>
        <v>0</v>
      </c>
      <c r="BT25" s="185">
        <f t="shared" si="2"/>
        <v>0</v>
      </c>
      <c r="BU25" s="185">
        <f t="shared" si="2"/>
        <v>0</v>
      </c>
      <c r="BV25" s="185">
        <f t="shared" si="2"/>
        <v>0</v>
      </c>
      <c r="BW25" s="185">
        <f t="shared" si="2"/>
        <v>0</v>
      </c>
      <c r="BX25" s="185">
        <f t="shared" si="2"/>
        <v>0</v>
      </c>
    </row>
    <row r="26" spans="2:76" ht="13.5" thickBot="1">
      <c r="B26" s="184" t="s">
        <v>0</v>
      </c>
      <c r="D26" s="185">
        <f t="shared" ref="D26:AI26" si="3">D12-D20</f>
        <v>0</v>
      </c>
      <c r="E26" s="185">
        <f t="shared" si="3"/>
        <v>0</v>
      </c>
      <c r="F26" s="185">
        <f t="shared" si="3"/>
        <v>0</v>
      </c>
      <c r="G26" s="185">
        <f t="shared" si="3"/>
        <v>0</v>
      </c>
      <c r="H26" s="185">
        <f t="shared" si="3"/>
        <v>0</v>
      </c>
      <c r="I26" s="185">
        <f t="shared" si="3"/>
        <v>0</v>
      </c>
      <c r="J26" s="185">
        <f t="shared" si="3"/>
        <v>0</v>
      </c>
      <c r="K26" s="185">
        <f t="shared" si="3"/>
        <v>0</v>
      </c>
      <c r="L26" s="185">
        <f t="shared" si="3"/>
        <v>0</v>
      </c>
      <c r="M26" s="185">
        <f t="shared" si="3"/>
        <v>0</v>
      </c>
      <c r="N26" s="185">
        <f t="shared" si="3"/>
        <v>0</v>
      </c>
      <c r="O26" s="185">
        <f t="shared" si="3"/>
        <v>0</v>
      </c>
      <c r="P26" s="185">
        <f t="shared" si="3"/>
        <v>0</v>
      </c>
      <c r="Q26" s="185">
        <f t="shared" si="3"/>
        <v>0</v>
      </c>
      <c r="R26" s="186">
        <f t="shared" si="3"/>
        <v>2.2949999999999999</v>
      </c>
      <c r="S26" s="186">
        <f t="shared" si="3"/>
        <v>2.2071999999999998</v>
      </c>
      <c r="T26" s="186">
        <f t="shared" si="3"/>
        <v>2.1425999999999998</v>
      </c>
      <c r="U26" s="186">
        <f t="shared" si="3"/>
        <v>2.1551999999999998</v>
      </c>
      <c r="V26" s="186">
        <f t="shared" si="3"/>
        <v>2.1055999999999999</v>
      </c>
      <c r="W26" s="186">
        <f t="shared" si="3"/>
        <v>2.0855999999999999</v>
      </c>
      <c r="X26" s="186">
        <f t="shared" si="3"/>
        <v>1.9177999999999999</v>
      </c>
      <c r="Y26" s="186">
        <f t="shared" si="3"/>
        <v>1.8131999999999999</v>
      </c>
      <c r="Z26" s="186">
        <f t="shared" si="3"/>
        <v>1.6980999999999999</v>
      </c>
      <c r="AA26" s="252">
        <f t="shared" si="3"/>
        <v>0</v>
      </c>
      <c r="AB26" s="185">
        <f t="shared" si="3"/>
        <v>0</v>
      </c>
      <c r="AC26" s="185">
        <f t="shared" si="3"/>
        <v>0</v>
      </c>
      <c r="AD26" s="185">
        <f t="shared" si="3"/>
        <v>0</v>
      </c>
      <c r="AE26" s="185">
        <f t="shared" si="3"/>
        <v>0</v>
      </c>
      <c r="AF26" s="185">
        <f t="shared" si="3"/>
        <v>0</v>
      </c>
      <c r="AG26" s="185">
        <f t="shared" si="3"/>
        <v>0</v>
      </c>
      <c r="AH26" s="185">
        <f t="shared" si="3"/>
        <v>0</v>
      </c>
      <c r="AI26" s="185">
        <f t="shared" si="3"/>
        <v>0</v>
      </c>
      <c r="AJ26" s="185">
        <f t="shared" ref="AJ26:BO26" si="4">AJ12-AJ20</f>
        <v>0</v>
      </c>
      <c r="AK26" s="185">
        <f t="shared" si="4"/>
        <v>0</v>
      </c>
      <c r="AL26" s="185">
        <f t="shared" si="4"/>
        <v>0</v>
      </c>
      <c r="AM26" s="185">
        <f t="shared" si="4"/>
        <v>0</v>
      </c>
      <c r="AN26" s="185">
        <f t="shared" si="4"/>
        <v>0</v>
      </c>
      <c r="AO26" s="185">
        <f t="shared" si="4"/>
        <v>0</v>
      </c>
      <c r="AP26" s="185">
        <f t="shared" si="4"/>
        <v>0</v>
      </c>
      <c r="AQ26" s="185">
        <f t="shared" si="4"/>
        <v>0</v>
      </c>
      <c r="AR26" s="185">
        <f t="shared" si="4"/>
        <v>0</v>
      </c>
      <c r="AS26" s="185">
        <f t="shared" si="4"/>
        <v>0</v>
      </c>
      <c r="AT26" s="185">
        <f t="shared" si="4"/>
        <v>0</v>
      </c>
      <c r="AU26" s="185">
        <f t="shared" si="4"/>
        <v>0</v>
      </c>
      <c r="AV26" s="185">
        <f t="shared" si="4"/>
        <v>0</v>
      </c>
      <c r="AW26" s="185">
        <f t="shared" si="4"/>
        <v>0</v>
      </c>
      <c r="AX26" s="185">
        <f t="shared" si="4"/>
        <v>0</v>
      </c>
      <c r="AY26" s="185">
        <f t="shared" si="4"/>
        <v>0</v>
      </c>
      <c r="AZ26" s="185">
        <f t="shared" si="4"/>
        <v>0</v>
      </c>
      <c r="BA26" s="185">
        <f t="shared" si="4"/>
        <v>0</v>
      </c>
      <c r="BB26" s="185">
        <f t="shared" si="4"/>
        <v>0</v>
      </c>
      <c r="BC26" s="185">
        <f t="shared" si="4"/>
        <v>0</v>
      </c>
      <c r="BD26" s="185">
        <f t="shared" si="4"/>
        <v>0</v>
      </c>
      <c r="BE26" s="185">
        <f t="shared" si="4"/>
        <v>0</v>
      </c>
      <c r="BF26" s="185">
        <f t="shared" si="4"/>
        <v>0</v>
      </c>
      <c r="BG26" s="185">
        <f t="shared" si="4"/>
        <v>0</v>
      </c>
      <c r="BH26" s="185">
        <f t="shared" si="4"/>
        <v>0</v>
      </c>
      <c r="BI26" s="185">
        <f t="shared" si="4"/>
        <v>0</v>
      </c>
      <c r="BJ26" s="185">
        <f t="shared" si="4"/>
        <v>0</v>
      </c>
      <c r="BK26" s="185">
        <f t="shared" si="4"/>
        <v>0</v>
      </c>
      <c r="BL26" s="185">
        <f t="shared" si="4"/>
        <v>0</v>
      </c>
      <c r="BM26" s="185">
        <f t="shared" si="4"/>
        <v>0</v>
      </c>
      <c r="BN26" s="185">
        <f t="shared" si="4"/>
        <v>0</v>
      </c>
      <c r="BO26" s="185">
        <f t="shared" si="4"/>
        <v>0</v>
      </c>
      <c r="BP26" s="185">
        <f t="shared" ref="BP26:BX26" si="5">BP12-BP20</f>
        <v>0</v>
      </c>
      <c r="BQ26" s="185">
        <f t="shared" si="5"/>
        <v>0</v>
      </c>
      <c r="BR26" s="185">
        <f t="shared" si="5"/>
        <v>0</v>
      </c>
      <c r="BS26" s="185">
        <f t="shared" si="5"/>
        <v>0</v>
      </c>
      <c r="BT26" s="185">
        <f t="shared" si="5"/>
        <v>0</v>
      </c>
      <c r="BU26" s="185">
        <f t="shared" si="5"/>
        <v>0</v>
      </c>
      <c r="BV26" s="185">
        <f t="shared" si="5"/>
        <v>0</v>
      </c>
      <c r="BW26" s="185">
        <f t="shared" si="5"/>
        <v>0</v>
      </c>
      <c r="BX26" s="185">
        <f t="shared" si="5"/>
        <v>0</v>
      </c>
    </row>
    <row r="27" spans="2:76" ht="13.5" thickBot="1">
      <c r="B27" s="184" t="s">
        <v>1</v>
      </c>
      <c r="D27" s="185">
        <f t="shared" ref="D27:AI27" si="6">D13-D21</f>
        <v>0</v>
      </c>
      <c r="E27" s="185">
        <f t="shared" si="6"/>
        <v>0</v>
      </c>
      <c r="F27" s="185">
        <f t="shared" si="6"/>
        <v>0</v>
      </c>
      <c r="G27" s="185">
        <f t="shared" si="6"/>
        <v>0</v>
      </c>
      <c r="H27" s="185">
        <f t="shared" si="6"/>
        <v>0</v>
      </c>
      <c r="I27" s="185">
        <f t="shared" si="6"/>
        <v>0</v>
      </c>
      <c r="J27" s="185">
        <f t="shared" si="6"/>
        <v>0</v>
      </c>
      <c r="K27" s="185">
        <f t="shared" si="6"/>
        <v>0</v>
      </c>
      <c r="L27" s="185">
        <f t="shared" si="6"/>
        <v>0</v>
      </c>
      <c r="M27" s="185">
        <f t="shared" si="6"/>
        <v>0</v>
      </c>
      <c r="N27" s="185">
        <f t="shared" si="6"/>
        <v>0</v>
      </c>
      <c r="O27" s="185">
        <f t="shared" si="6"/>
        <v>0</v>
      </c>
      <c r="P27" s="185">
        <f t="shared" si="6"/>
        <v>0</v>
      </c>
      <c r="Q27" s="185">
        <f t="shared" si="6"/>
        <v>0</v>
      </c>
      <c r="R27" s="186">
        <f t="shared" si="6"/>
        <v>2.6484999999999999</v>
      </c>
      <c r="S27" s="186">
        <f t="shared" si="6"/>
        <v>2.5783</v>
      </c>
      <c r="T27" s="186">
        <f t="shared" si="6"/>
        <v>2.4710999999999999</v>
      </c>
      <c r="U27" s="186">
        <f t="shared" si="6"/>
        <v>2.4098999999999999</v>
      </c>
      <c r="V27" s="186">
        <f t="shared" si="6"/>
        <v>2.3620000000000001</v>
      </c>
      <c r="W27" s="186">
        <f t="shared" si="6"/>
        <v>2.3831000000000002</v>
      </c>
      <c r="X27" s="186">
        <f t="shared" si="6"/>
        <v>2.2911999999999999</v>
      </c>
      <c r="Y27" s="186">
        <f t="shared" si="6"/>
        <v>2.2107000000000001</v>
      </c>
      <c r="Z27" s="186">
        <f t="shared" si="6"/>
        <v>2.0817000000000001</v>
      </c>
      <c r="AA27" s="252">
        <f t="shared" si="6"/>
        <v>0</v>
      </c>
      <c r="AB27" s="185">
        <f t="shared" si="6"/>
        <v>0</v>
      </c>
      <c r="AC27" s="185">
        <f t="shared" si="6"/>
        <v>0</v>
      </c>
      <c r="AD27" s="185">
        <f t="shared" si="6"/>
        <v>0</v>
      </c>
      <c r="AE27" s="185">
        <f t="shared" si="6"/>
        <v>0</v>
      </c>
      <c r="AF27" s="185">
        <f t="shared" si="6"/>
        <v>0</v>
      </c>
      <c r="AG27" s="185">
        <f t="shared" si="6"/>
        <v>0</v>
      </c>
      <c r="AH27" s="185">
        <f t="shared" si="6"/>
        <v>0</v>
      </c>
      <c r="AI27" s="185">
        <f t="shared" si="6"/>
        <v>0</v>
      </c>
      <c r="AJ27" s="185">
        <f t="shared" ref="AJ27:BO27" si="7">AJ13-AJ21</f>
        <v>0</v>
      </c>
      <c r="AK27" s="185">
        <f t="shared" si="7"/>
        <v>0</v>
      </c>
      <c r="AL27" s="185">
        <f t="shared" si="7"/>
        <v>0</v>
      </c>
      <c r="AM27" s="185">
        <f t="shared" si="7"/>
        <v>0</v>
      </c>
      <c r="AN27" s="185">
        <f t="shared" si="7"/>
        <v>0</v>
      </c>
      <c r="AO27" s="185">
        <f t="shared" si="7"/>
        <v>0</v>
      </c>
      <c r="AP27" s="185">
        <f t="shared" si="7"/>
        <v>0</v>
      </c>
      <c r="AQ27" s="185">
        <f t="shared" si="7"/>
        <v>0</v>
      </c>
      <c r="AR27" s="185">
        <f t="shared" si="7"/>
        <v>0</v>
      </c>
      <c r="AS27" s="185">
        <f t="shared" si="7"/>
        <v>0</v>
      </c>
      <c r="AT27" s="185">
        <f t="shared" si="7"/>
        <v>0</v>
      </c>
      <c r="AU27" s="185">
        <f t="shared" si="7"/>
        <v>0</v>
      </c>
      <c r="AV27" s="185">
        <f t="shared" si="7"/>
        <v>0</v>
      </c>
      <c r="AW27" s="185">
        <f t="shared" si="7"/>
        <v>0</v>
      </c>
      <c r="AX27" s="185">
        <f t="shared" si="7"/>
        <v>0</v>
      </c>
      <c r="AY27" s="185">
        <f t="shared" si="7"/>
        <v>0</v>
      </c>
      <c r="AZ27" s="185">
        <f t="shared" si="7"/>
        <v>0</v>
      </c>
      <c r="BA27" s="185">
        <f t="shared" si="7"/>
        <v>0</v>
      </c>
      <c r="BB27" s="185">
        <f t="shared" si="7"/>
        <v>0</v>
      </c>
      <c r="BC27" s="185">
        <f t="shared" si="7"/>
        <v>0</v>
      </c>
      <c r="BD27" s="185">
        <f t="shared" si="7"/>
        <v>0</v>
      </c>
      <c r="BE27" s="185">
        <f t="shared" si="7"/>
        <v>0</v>
      </c>
      <c r="BF27" s="185">
        <f t="shared" si="7"/>
        <v>0</v>
      </c>
      <c r="BG27" s="185">
        <f t="shared" si="7"/>
        <v>0</v>
      </c>
      <c r="BH27" s="185">
        <f t="shared" si="7"/>
        <v>0</v>
      </c>
      <c r="BI27" s="185">
        <f t="shared" si="7"/>
        <v>0</v>
      </c>
      <c r="BJ27" s="185">
        <f t="shared" si="7"/>
        <v>0</v>
      </c>
      <c r="BK27" s="185">
        <f t="shared" si="7"/>
        <v>0</v>
      </c>
      <c r="BL27" s="185">
        <f t="shared" si="7"/>
        <v>0</v>
      </c>
      <c r="BM27" s="185">
        <f t="shared" si="7"/>
        <v>0</v>
      </c>
      <c r="BN27" s="185">
        <f t="shared" si="7"/>
        <v>0</v>
      </c>
      <c r="BO27" s="185">
        <f t="shared" si="7"/>
        <v>0</v>
      </c>
      <c r="BP27" s="185">
        <f t="shared" ref="BP27:BX27" si="8">BP13-BP21</f>
        <v>0</v>
      </c>
      <c r="BQ27" s="185">
        <f t="shared" si="8"/>
        <v>0</v>
      </c>
      <c r="BR27" s="185">
        <f t="shared" si="8"/>
        <v>0</v>
      </c>
      <c r="BS27" s="185">
        <f t="shared" si="8"/>
        <v>0</v>
      </c>
      <c r="BT27" s="185">
        <f t="shared" si="8"/>
        <v>0</v>
      </c>
      <c r="BU27" s="185">
        <f t="shared" si="8"/>
        <v>0</v>
      </c>
      <c r="BV27" s="185">
        <f t="shared" si="8"/>
        <v>0</v>
      </c>
      <c r="BW27" s="185">
        <f t="shared" si="8"/>
        <v>0</v>
      </c>
      <c r="BX27" s="185">
        <f t="shared" si="8"/>
        <v>0</v>
      </c>
    </row>
    <row r="28" spans="2:76">
      <c r="B28" s="184" t="s">
        <v>2</v>
      </c>
      <c r="D28" s="185">
        <f t="shared" ref="D28:AI28" si="9">D14-D22</f>
        <v>0</v>
      </c>
      <c r="E28" s="185">
        <f t="shared" si="9"/>
        <v>0</v>
      </c>
      <c r="F28" s="185">
        <f t="shared" si="9"/>
        <v>0</v>
      </c>
      <c r="G28" s="185">
        <f t="shared" si="9"/>
        <v>0</v>
      </c>
      <c r="H28" s="185">
        <f t="shared" si="9"/>
        <v>0</v>
      </c>
      <c r="I28" s="185">
        <f t="shared" si="9"/>
        <v>0</v>
      </c>
      <c r="J28" s="185">
        <f t="shared" si="9"/>
        <v>0</v>
      </c>
      <c r="K28" s="185">
        <f t="shared" si="9"/>
        <v>0</v>
      </c>
      <c r="L28" s="185">
        <f t="shared" si="9"/>
        <v>0</v>
      </c>
      <c r="M28" s="185">
        <f t="shared" si="9"/>
        <v>0</v>
      </c>
      <c r="N28" s="185">
        <f t="shared" si="9"/>
        <v>0</v>
      </c>
      <c r="O28" s="185">
        <f t="shared" si="9"/>
        <v>0</v>
      </c>
      <c r="P28" s="185">
        <f t="shared" si="9"/>
        <v>0</v>
      </c>
      <c r="Q28" s="185">
        <f t="shared" si="9"/>
        <v>0</v>
      </c>
      <c r="R28" s="186">
        <f t="shared" si="9"/>
        <v>3.4983</v>
      </c>
      <c r="S28" s="186">
        <f t="shared" si="9"/>
        <v>3.4416000000000002</v>
      </c>
      <c r="T28" s="186">
        <f t="shared" si="9"/>
        <v>3.3332999999999999</v>
      </c>
      <c r="U28" s="186">
        <f t="shared" si="9"/>
        <v>3.2317</v>
      </c>
      <c r="V28" s="186">
        <f t="shared" si="9"/>
        <v>3.1547999999999998</v>
      </c>
      <c r="W28" s="186">
        <f t="shared" si="9"/>
        <v>3.0994000000000002</v>
      </c>
      <c r="X28" s="186">
        <f t="shared" si="9"/>
        <v>3.0459999999999998</v>
      </c>
      <c r="Y28" s="186">
        <f t="shared" si="9"/>
        <v>3.0286</v>
      </c>
      <c r="Z28" s="186">
        <f t="shared" si="9"/>
        <v>2.9944000000000002</v>
      </c>
      <c r="AA28" s="185">
        <f t="shared" si="9"/>
        <v>0</v>
      </c>
      <c r="AB28" s="185">
        <f t="shared" si="9"/>
        <v>0</v>
      </c>
      <c r="AC28" s="185">
        <f t="shared" si="9"/>
        <v>0</v>
      </c>
      <c r="AD28" s="185">
        <f t="shared" si="9"/>
        <v>0</v>
      </c>
      <c r="AE28" s="185">
        <f t="shared" si="9"/>
        <v>0</v>
      </c>
      <c r="AF28" s="185">
        <f t="shared" si="9"/>
        <v>0</v>
      </c>
      <c r="AG28" s="185">
        <f t="shared" si="9"/>
        <v>0</v>
      </c>
      <c r="AH28" s="185">
        <f t="shared" si="9"/>
        <v>0</v>
      </c>
      <c r="AI28" s="185">
        <f t="shared" si="9"/>
        <v>0</v>
      </c>
      <c r="AJ28" s="185">
        <f t="shared" ref="AJ28:BO28" si="10">AJ14-AJ22</f>
        <v>0</v>
      </c>
      <c r="AK28" s="185">
        <f t="shared" si="10"/>
        <v>0</v>
      </c>
      <c r="AL28" s="185">
        <f t="shared" si="10"/>
        <v>0</v>
      </c>
      <c r="AM28" s="185">
        <f t="shared" si="10"/>
        <v>0</v>
      </c>
      <c r="AN28" s="185">
        <f t="shared" si="10"/>
        <v>0</v>
      </c>
      <c r="AO28" s="185">
        <f t="shared" si="10"/>
        <v>0</v>
      </c>
      <c r="AP28" s="185">
        <f t="shared" si="10"/>
        <v>0</v>
      </c>
      <c r="AQ28" s="185">
        <f t="shared" si="10"/>
        <v>0</v>
      </c>
      <c r="AR28" s="185">
        <f t="shared" si="10"/>
        <v>0</v>
      </c>
      <c r="AS28" s="185">
        <f t="shared" si="10"/>
        <v>0</v>
      </c>
      <c r="AT28" s="185">
        <f t="shared" si="10"/>
        <v>0</v>
      </c>
      <c r="AU28" s="185">
        <f t="shared" si="10"/>
        <v>0</v>
      </c>
      <c r="AV28" s="185">
        <f t="shared" si="10"/>
        <v>0</v>
      </c>
      <c r="AW28" s="185">
        <f t="shared" si="10"/>
        <v>0</v>
      </c>
      <c r="AX28" s="185">
        <f t="shared" si="10"/>
        <v>0</v>
      </c>
      <c r="AY28" s="185">
        <f t="shared" si="10"/>
        <v>0</v>
      </c>
      <c r="AZ28" s="185">
        <f t="shared" si="10"/>
        <v>0</v>
      </c>
      <c r="BA28" s="185">
        <f t="shared" si="10"/>
        <v>0</v>
      </c>
      <c r="BB28" s="185">
        <f t="shared" si="10"/>
        <v>0</v>
      </c>
      <c r="BC28" s="185">
        <f t="shared" si="10"/>
        <v>0</v>
      </c>
      <c r="BD28" s="185">
        <f t="shared" si="10"/>
        <v>0</v>
      </c>
      <c r="BE28" s="185">
        <f t="shared" si="10"/>
        <v>0</v>
      </c>
      <c r="BF28" s="185">
        <f t="shared" si="10"/>
        <v>0</v>
      </c>
      <c r="BG28" s="185">
        <f t="shared" si="10"/>
        <v>0</v>
      </c>
      <c r="BH28" s="185">
        <f t="shared" si="10"/>
        <v>0</v>
      </c>
      <c r="BI28" s="185">
        <f t="shared" si="10"/>
        <v>0</v>
      </c>
      <c r="BJ28" s="185">
        <f t="shared" si="10"/>
        <v>0</v>
      </c>
      <c r="BK28" s="185">
        <f t="shared" si="10"/>
        <v>0</v>
      </c>
      <c r="BL28" s="185">
        <f t="shared" si="10"/>
        <v>0</v>
      </c>
      <c r="BM28" s="185">
        <f t="shared" si="10"/>
        <v>0</v>
      </c>
      <c r="BN28" s="185">
        <f t="shared" si="10"/>
        <v>0</v>
      </c>
      <c r="BO28" s="185">
        <f t="shared" si="10"/>
        <v>0</v>
      </c>
      <c r="BP28" s="185">
        <f t="shared" ref="BP28:BX28" si="11">BP14-BP22</f>
        <v>0</v>
      </c>
      <c r="BQ28" s="185">
        <f t="shared" si="11"/>
        <v>0</v>
      </c>
      <c r="BR28" s="185">
        <f t="shared" si="11"/>
        <v>0</v>
      </c>
      <c r="BS28" s="185">
        <f t="shared" si="11"/>
        <v>0</v>
      </c>
      <c r="BT28" s="185">
        <f t="shared" si="11"/>
        <v>0</v>
      </c>
      <c r="BU28" s="185">
        <f t="shared" si="11"/>
        <v>0</v>
      </c>
      <c r="BV28" s="185">
        <f t="shared" si="11"/>
        <v>0</v>
      </c>
      <c r="BW28" s="185">
        <f t="shared" si="11"/>
        <v>0</v>
      </c>
      <c r="BX28" s="185">
        <f t="shared" si="11"/>
        <v>0</v>
      </c>
    </row>
    <row r="29" spans="2:76">
      <c r="B29" s="184" t="s">
        <v>3</v>
      </c>
      <c r="D29" s="185">
        <f t="shared" ref="D29:AI29" si="12">D15-D23</f>
        <v>0</v>
      </c>
      <c r="E29" s="185">
        <f t="shared" si="12"/>
        <v>0</v>
      </c>
      <c r="F29" s="185">
        <f t="shared" si="12"/>
        <v>0</v>
      </c>
      <c r="G29" s="185">
        <f t="shared" si="12"/>
        <v>0</v>
      </c>
      <c r="H29" s="185">
        <f t="shared" si="12"/>
        <v>0</v>
      </c>
      <c r="I29" s="186">
        <f t="shared" si="12"/>
        <v>3.5571000000000002</v>
      </c>
      <c r="J29" s="186">
        <f t="shared" si="12"/>
        <v>3.6454</v>
      </c>
      <c r="K29" s="186">
        <f t="shared" si="12"/>
        <v>3.0777999999999999</v>
      </c>
      <c r="L29" s="186">
        <f t="shared" si="12"/>
        <v>3.0146999999999999</v>
      </c>
      <c r="M29" s="186">
        <f t="shared" si="12"/>
        <v>3.0871</v>
      </c>
      <c r="N29" s="186">
        <f t="shared" si="12"/>
        <v>3.1436999999999999</v>
      </c>
      <c r="O29" s="186">
        <f t="shared" si="12"/>
        <v>3.0777999999999999</v>
      </c>
      <c r="P29" s="186">
        <f t="shared" si="12"/>
        <v>3.0324</v>
      </c>
      <c r="Q29" s="186">
        <f t="shared" si="12"/>
        <v>2.9796999999999998</v>
      </c>
      <c r="R29" s="186">
        <f t="shared" si="12"/>
        <v>2.9971000000000001</v>
      </c>
      <c r="S29" s="186">
        <f t="shared" si="12"/>
        <v>3.0146999999999999</v>
      </c>
      <c r="T29" s="186">
        <f t="shared" si="12"/>
        <v>2.9796999999999998</v>
      </c>
      <c r="U29" s="186">
        <f t="shared" si="12"/>
        <v>2.9371</v>
      </c>
      <c r="V29" s="186">
        <f t="shared" si="12"/>
        <v>2.9205000000000001</v>
      </c>
      <c r="W29" s="186">
        <f t="shared" si="12"/>
        <v>2.9039999999999999</v>
      </c>
      <c r="X29" s="186">
        <f t="shared" si="12"/>
        <v>2.8555999999999999</v>
      </c>
      <c r="Y29" s="186">
        <f t="shared" si="12"/>
        <v>2.7934999999999999</v>
      </c>
      <c r="Z29" s="186">
        <f t="shared" si="12"/>
        <v>2.7559999999999998</v>
      </c>
      <c r="AA29" s="185">
        <f t="shared" si="12"/>
        <v>0</v>
      </c>
      <c r="AB29" s="185">
        <f t="shared" si="12"/>
        <v>0</v>
      </c>
      <c r="AC29" s="185">
        <f t="shared" si="12"/>
        <v>0</v>
      </c>
      <c r="AD29" s="185">
        <f t="shared" si="12"/>
        <v>0</v>
      </c>
      <c r="AE29" s="185">
        <f t="shared" si="12"/>
        <v>0</v>
      </c>
      <c r="AF29" s="185">
        <f t="shared" si="12"/>
        <v>0</v>
      </c>
      <c r="AG29" s="185">
        <f t="shared" si="12"/>
        <v>0</v>
      </c>
      <c r="AH29" s="185">
        <f t="shared" si="12"/>
        <v>0</v>
      </c>
      <c r="AI29" s="185">
        <f t="shared" si="12"/>
        <v>0</v>
      </c>
      <c r="AJ29" s="185">
        <f t="shared" ref="AJ29:BO29" si="13">AJ15-AJ23</f>
        <v>0</v>
      </c>
      <c r="AK29" s="185">
        <f t="shared" si="13"/>
        <v>0</v>
      </c>
      <c r="AL29" s="185">
        <f t="shared" si="13"/>
        <v>0</v>
      </c>
      <c r="AM29" s="185">
        <f t="shared" si="13"/>
        <v>0</v>
      </c>
      <c r="AN29" s="185">
        <f t="shared" si="13"/>
        <v>0</v>
      </c>
      <c r="AO29" s="185">
        <f t="shared" si="13"/>
        <v>0</v>
      </c>
      <c r="AP29" s="185">
        <f t="shared" si="13"/>
        <v>0</v>
      </c>
      <c r="AQ29" s="185">
        <f t="shared" si="13"/>
        <v>0</v>
      </c>
      <c r="AR29" s="185">
        <f t="shared" si="13"/>
        <v>0</v>
      </c>
      <c r="AS29" s="185">
        <f t="shared" si="13"/>
        <v>0</v>
      </c>
      <c r="AT29" s="185">
        <f t="shared" si="13"/>
        <v>0</v>
      </c>
      <c r="AU29" s="185">
        <f t="shared" si="13"/>
        <v>0</v>
      </c>
      <c r="AV29" s="185">
        <f t="shared" si="13"/>
        <v>0</v>
      </c>
      <c r="AW29" s="185">
        <f t="shared" si="13"/>
        <v>0</v>
      </c>
      <c r="AX29" s="185">
        <f t="shared" si="13"/>
        <v>0</v>
      </c>
      <c r="AY29" s="185">
        <f t="shared" si="13"/>
        <v>0</v>
      </c>
      <c r="AZ29" s="185">
        <f t="shared" si="13"/>
        <v>0</v>
      </c>
      <c r="BA29" s="185">
        <f t="shared" si="13"/>
        <v>0</v>
      </c>
      <c r="BB29" s="185">
        <f t="shared" si="13"/>
        <v>0</v>
      </c>
      <c r="BC29" s="185">
        <f t="shared" si="13"/>
        <v>0</v>
      </c>
      <c r="BD29" s="185">
        <f t="shared" si="13"/>
        <v>0</v>
      </c>
      <c r="BE29" s="185">
        <f t="shared" si="13"/>
        <v>0</v>
      </c>
      <c r="BF29" s="185">
        <f t="shared" si="13"/>
        <v>0</v>
      </c>
      <c r="BG29" s="185">
        <f t="shared" si="13"/>
        <v>0</v>
      </c>
      <c r="BH29" s="185">
        <f t="shared" si="13"/>
        <v>0</v>
      </c>
      <c r="BI29" s="185">
        <f t="shared" si="13"/>
        <v>0</v>
      </c>
      <c r="BJ29" s="185">
        <f t="shared" si="13"/>
        <v>0</v>
      </c>
      <c r="BK29" s="185">
        <f t="shared" si="13"/>
        <v>0</v>
      </c>
      <c r="BL29" s="185">
        <f t="shared" si="13"/>
        <v>0</v>
      </c>
      <c r="BM29" s="185">
        <f t="shared" si="13"/>
        <v>0</v>
      </c>
      <c r="BN29" s="185">
        <f t="shared" si="13"/>
        <v>0</v>
      </c>
      <c r="BO29" s="185">
        <f t="shared" si="13"/>
        <v>0</v>
      </c>
      <c r="BP29" s="185">
        <f t="shared" ref="BP29:BX29" si="14">BP15-BP23</f>
        <v>0</v>
      </c>
      <c r="BQ29" s="185">
        <f t="shared" si="14"/>
        <v>0</v>
      </c>
      <c r="BR29" s="185">
        <f t="shared" si="14"/>
        <v>0</v>
      </c>
      <c r="BS29" s="185">
        <f t="shared" si="14"/>
        <v>0</v>
      </c>
      <c r="BT29" s="185">
        <f t="shared" si="14"/>
        <v>0</v>
      </c>
      <c r="BU29" s="185">
        <f t="shared" si="14"/>
        <v>0</v>
      </c>
      <c r="BV29" s="185">
        <f t="shared" si="14"/>
        <v>0</v>
      </c>
      <c r="BW29" s="185">
        <f t="shared" si="14"/>
        <v>0</v>
      </c>
      <c r="BX29" s="185">
        <f t="shared" si="14"/>
        <v>0</v>
      </c>
    </row>
    <row r="32" spans="2:76">
      <c r="B32" s="239" t="s">
        <v>252</v>
      </c>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row>
    <row r="33" spans="2:76" outlineLevel="1">
      <c r="B33" s="241" t="s">
        <v>144</v>
      </c>
      <c r="C33" s="240"/>
      <c r="D33" s="242">
        <v>15.16</v>
      </c>
      <c r="E33" s="242">
        <v>15.16</v>
      </c>
      <c r="F33" s="242">
        <v>14.3924</v>
      </c>
      <c r="G33" s="242">
        <v>12.358700000000001</v>
      </c>
      <c r="H33" s="242">
        <v>11.257400000000001</v>
      </c>
      <c r="I33" s="242">
        <v>9.9736999999999991</v>
      </c>
      <c r="J33" s="242">
        <v>10.336399999999999</v>
      </c>
      <c r="K33" s="242">
        <v>8.8827999999999996</v>
      </c>
      <c r="L33" s="242">
        <v>8.3603000000000005</v>
      </c>
      <c r="M33" s="242">
        <v>8.6135999999999999</v>
      </c>
      <c r="N33" s="242">
        <v>8.6135999999999999</v>
      </c>
      <c r="O33" s="242">
        <v>8.0638000000000005</v>
      </c>
      <c r="P33" s="242">
        <v>8.0638000000000005</v>
      </c>
      <c r="Q33" s="242">
        <v>7.58</v>
      </c>
      <c r="R33" s="242">
        <v>7.3830999999999998</v>
      </c>
      <c r="S33" s="242">
        <v>7.1063000000000001</v>
      </c>
      <c r="T33" s="242">
        <v>6.6882000000000001</v>
      </c>
      <c r="U33" s="242">
        <v>6.2817999999999996</v>
      </c>
      <c r="V33" s="242">
        <v>5.8308</v>
      </c>
      <c r="W33" s="242">
        <v>5.601</v>
      </c>
      <c r="X33" s="242">
        <v>5.3886000000000003</v>
      </c>
      <c r="Y33" s="242">
        <v>5.1681999999999997</v>
      </c>
      <c r="Z33" s="242">
        <v>5.0533000000000001</v>
      </c>
      <c r="AA33" s="242">
        <v>5.3131000000000004</v>
      </c>
      <c r="AB33" s="242">
        <v>5.0309999999999997</v>
      </c>
      <c r="AC33" s="242">
        <v>4.6597999999999997</v>
      </c>
      <c r="AD33" s="242">
        <v>3.9479000000000002</v>
      </c>
      <c r="AE33" s="242">
        <v>3.5642999999999998</v>
      </c>
      <c r="AF33" s="242">
        <v>3.3940000000000001</v>
      </c>
      <c r="AG33" s="242">
        <v>3.1938</v>
      </c>
      <c r="AH33" s="242">
        <v>3.0158999999999998</v>
      </c>
      <c r="AI33" s="242">
        <v>2.9380000000000002</v>
      </c>
      <c r="AJ33" s="242">
        <v>2.8283999999999998</v>
      </c>
      <c r="AK33" s="242">
        <v>2.7136</v>
      </c>
      <c r="AL33" s="242">
        <v>2.6017999999999999</v>
      </c>
      <c r="AM33" s="242">
        <v>2.4190999999999998</v>
      </c>
      <c r="AN33" s="242">
        <v>2.1991999999999998</v>
      </c>
      <c r="AO33" s="242">
        <v>2.0710000000000002</v>
      </c>
      <c r="AP33" s="242">
        <v>1.9912000000000001</v>
      </c>
      <c r="AQ33" s="242">
        <v>1.9570000000000001</v>
      </c>
      <c r="AR33" s="242">
        <v>1.9174</v>
      </c>
      <c r="AS33" s="242">
        <v>1.9045000000000001</v>
      </c>
      <c r="AT33" s="242">
        <v>1.867</v>
      </c>
      <c r="AU33" s="242">
        <v>1.825</v>
      </c>
      <c r="AV33" s="242">
        <v>1.7848999999999999</v>
      </c>
      <c r="AW33" s="242">
        <v>1.7253000000000001</v>
      </c>
      <c r="AX33" s="242">
        <v>1.6266</v>
      </c>
      <c r="AY33" s="242">
        <v>1.5303</v>
      </c>
      <c r="AZ33" s="242">
        <v>1.4429000000000001</v>
      </c>
      <c r="BA33" s="242">
        <v>1.3951</v>
      </c>
      <c r="BB33" s="242">
        <v>1.3666</v>
      </c>
      <c r="BC33" s="242">
        <v>1.3361000000000001</v>
      </c>
      <c r="BD33" s="242">
        <v>1.3329</v>
      </c>
      <c r="BE33" s="242">
        <v>1.3391999999999999</v>
      </c>
      <c r="BF33" s="242">
        <v>1.3455999999999999</v>
      </c>
      <c r="BG33" s="242">
        <v>1.3535999999999999</v>
      </c>
      <c r="BH33" s="242">
        <v>1.3440000000000001</v>
      </c>
      <c r="BI33" s="242">
        <v>1.3391999999999999</v>
      </c>
      <c r="BJ33" s="242">
        <v>1.3361000000000001</v>
      </c>
      <c r="BK33" s="242">
        <v>1.3329</v>
      </c>
      <c r="BL33" s="242">
        <v>1.3129</v>
      </c>
      <c r="BM33" s="242">
        <v>1.2862</v>
      </c>
      <c r="BN33" s="242">
        <v>1.2577</v>
      </c>
      <c r="BO33" s="242">
        <v>1.2043999999999999</v>
      </c>
      <c r="BP33" s="242">
        <v>1.1614</v>
      </c>
      <c r="BQ33" s="242">
        <v>1.1485000000000001</v>
      </c>
      <c r="BR33" s="242">
        <v>1.137</v>
      </c>
      <c r="BS33" s="242">
        <v>1.1016999999999999</v>
      </c>
      <c r="BT33" s="242">
        <v>1.0747</v>
      </c>
      <c r="BU33" s="242">
        <v>1.0547</v>
      </c>
      <c r="BV33" s="242">
        <v>1.0365</v>
      </c>
      <c r="BW33" s="242">
        <v>1.0197000000000001</v>
      </c>
      <c r="BX33" s="242">
        <v>1</v>
      </c>
    </row>
    <row r="34" spans="2:76" outlineLevel="1">
      <c r="B34" s="241" t="s">
        <v>0</v>
      </c>
      <c r="C34" s="240"/>
      <c r="D34" s="242">
        <v>0</v>
      </c>
      <c r="E34" s="242">
        <v>0</v>
      </c>
      <c r="F34" s="242">
        <v>0</v>
      </c>
      <c r="G34" s="242">
        <v>0</v>
      </c>
      <c r="H34" s="242">
        <v>0</v>
      </c>
      <c r="I34" s="242">
        <v>0</v>
      </c>
      <c r="J34" s="242">
        <v>0</v>
      </c>
      <c r="K34" s="242">
        <v>0</v>
      </c>
      <c r="L34" s="242">
        <v>0</v>
      </c>
      <c r="M34" s="242">
        <v>0</v>
      </c>
      <c r="N34" s="242">
        <v>0</v>
      </c>
      <c r="O34" s="242">
        <v>0</v>
      </c>
      <c r="P34" s="242">
        <v>0</v>
      </c>
      <c r="Q34" s="242">
        <v>0</v>
      </c>
      <c r="R34" s="242">
        <v>2.2949999999999999</v>
      </c>
      <c r="S34" s="242">
        <v>2.2071999999999998</v>
      </c>
      <c r="T34" s="242">
        <v>2.1425999999999998</v>
      </c>
      <c r="U34" s="242">
        <v>2.1594000000000002</v>
      </c>
      <c r="V34" s="242">
        <v>2.1055999999999999</v>
      </c>
      <c r="W34" s="242">
        <v>2.0855999999999999</v>
      </c>
      <c r="X34" s="242">
        <v>1.9212</v>
      </c>
      <c r="Y34" s="242">
        <v>1.8131999999999999</v>
      </c>
      <c r="Z34" s="242">
        <v>1.6980999999999999</v>
      </c>
      <c r="AA34" s="242">
        <v>1.8655999999999999</v>
      </c>
      <c r="AB34" s="242">
        <v>1.8562000000000001</v>
      </c>
      <c r="AC34" s="242">
        <v>1.7750999999999999</v>
      </c>
      <c r="AD34" s="242">
        <v>1.6496</v>
      </c>
      <c r="AE34" s="242">
        <v>1.6929000000000001</v>
      </c>
      <c r="AF34" s="242">
        <v>1.6825000000000001</v>
      </c>
      <c r="AG34" s="242">
        <v>1.5991</v>
      </c>
      <c r="AH34" s="242">
        <v>1.5047999999999999</v>
      </c>
      <c r="AI34" s="242">
        <v>1.5807</v>
      </c>
      <c r="AJ34" s="242">
        <v>1.5450999999999999</v>
      </c>
      <c r="AK34" s="242">
        <v>1.53</v>
      </c>
      <c r="AL34" s="242">
        <v>1.4924999999999999</v>
      </c>
      <c r="AM34" s="242">
        <v>1.3713</v>
      </c>
      <c r="AN34" s="242">
        <v>1.2565999999999999</v>
      </c>
      <c r="AO34" s="242">
        <v>1.2148000000000001</v>
      </c>
      <c r="AP34" s="242">
        <v>1.2121999999999999</v>
      </c>
      <c r="AQ34" s="242">
        <v>1.1820999999999999</v>
      </c>
      <c r="AR34" s="242">
        <v>1.1584000000000001</v>
      </c>
      <c r="AS34" s="242">
        <v>1.1438999999999999</v>
      </c>
      <c r="AT34" s="242">
        <v>1.1559999999999999</v>
      </c>
      <c r="AU34" s="242">
        <v>1.1415</v>
      </c>
      <c r="AV34" s="242">
        <v>1.0948</v>
      </c>
      <c r="AW34" s="242">
        <v>1.0629999999999999</v>
      </c>
      <c r="AX34" s="242">
        <v>1.0620000000000001</v>
      </c>
      <c r="AY34" s="242">
        <v>1.03</v>
      </c>
      <c r="AZ34" s="242">
        <v>1.0111000000000001</v>
      </c>
      <c r="BA34" s="242">
        <v>1.0195000000000001</v>
      </c>
      <c r="BB34" s="242">
        <v>1.0281</v>
      </c>
      <c r="BC34" s="242">
        <v>1.0398000000000001</v>
      </c>
      <c r="BD34" s="242">
        <v>1.0861000000000001</v>
      </c>
      <c r="BE34" s="242">
        <v>1.1333</v>
      </c>
      <c r="BF34" s="242">
        <v>1.1547000000000001</v>
      </c>
      <c r="BG34" s="242">
        <v>1.1657999999999999</v>
      </c>
      <c r="BH34" s="242">
        <v>1.1355999999999999</v>
      </c>
      <c r="BI34" s="242">
        <v>1.1391</v>
      </c>
      <c r="BJ34" s="242">
        <v>1.1511</v>
      </c>
      <c r="BK34" s="242">
        <v>1.1645000000000001</v>
      </c>
      <c r="BL34" s="242">
        <v>1.1645000000000001</v>
      </c>
      <c r="BM34" s="242">
        <v>1.1733</v>
      </c>
      <c r="BN34" s="242">
        <v>1.1309</v>
      </c>
      <c r="BO34" s="242">
        <v>1.0992</v>
      </c>
      <c r="BP34" s="242">
        <v>1.0905</v>
      </c>
      <c r="BQ34" s="242">
        <v>1.107</v>
      </c>
      <c r="BR34" s="242">
        <v>1.097</v>
      </c>
      <c r="BS34" s="242">
        <v>1.0458000000000001</v>
      </c>
      <c r="BT34" s="242">
        <v>1.032</v>
      </c>
      <c r="BU34" s="242">
        <v>1.0329999999999999</v>
      </c>
      <c r="BV34" s="242">
        <v>1.03</v>
      </c>
      <c r="BW34" s="242">
        <v>1</v>
      </c>
      <c r="BX34" s="242">
        <v>1</v>
      </c>
    </row>
    <row r="35" spans="2:76" outlineLevel="1">
      <c r="B35" s="241" t="s">
        <v>1</v>
      </c>
      <c r="C35" s="240"/>
      <c r="D35" s="242">
        <v>0</v>
      </c>
      <c r="E35" s="242">
        <v>0</v>
      </c>
      <c r="F35" s="242">
        <v>0</v>
      </c>
      <c r="G35" s="242">
        <v>0</v>
      </c>
      <c r="H35" s="242">
        <v>0</v>
      </c>
      <c r="I35" s="242">
        <v>0</v>
      </c>
      <c r="J35" s="242">
        <v>0</v>
      </c>
      <c r="K35" s="242">
        <v>0</v>
      </c>
      <c r="L35" s="242">
        <v>0</v>
      </c>
      <c r="M35" s="242">
        <v>0</v>
      </c>
      <c r="N35" s="242">
        <v>0</v>
      </c>
      <c r="O35" s="242">
        <v>0</v>
      </c>
      <c r="P35" s="242">
        <v>0</v>
      </c>
      <c r="Q35" s="242">
        <v>0</v>
      </c>
      <c r="R35" s="242">
        <v>2.6484999999999999</v>
      </c>
      <c r="S35" s="242">
        <v>2.5783</v>
      </c>
      <c r="T35" s="242">
        <v>2.4710999999999999</v>
      </c>
      <c r="U35" s="242">
        <v>2.4152999999999998</v>
      </c>
      <c r="V35" s="242">
        <v>2.3620000000000001</v>
      </c>
      <c r="W35" s="242">
        <v>2.3831000000000002</v>
      </c>
      <c r="X35" s="242">
        <v>2.2961</v>
      </c>
      <c r="Y35" s="242">
        <v>2.2107000000000001</v>
      </c>
      <c r="Z35" s="242">
        <v>2.0817000000000001</v>
      </c>
      <c r="AA35" s="242">
        <v>2.2961</v>
      </c>
      <c r="AB35" s="242">
        <v>2.3260999999999998</v>
      </c>
      <c r="AC35" s="242">
        <v>2.1486000000000001</v>
      </c>
      <c r="AD35" s="242">
        <v>1.9278999999999999</v>
      </c>
      <c r="AE35" s="242">
        <v>1.9419</v>
      </c>
      <c r="AF35" s="242">
        <v>1.9525999999999999</v>
      </c>
      <c r="AG35" s="242">
        <v>1.8706</v>
      </c>
      <c r="AH35" s="242">
        <v>1.7512000000000001</v>
      </c>
      <c r="AI35" s="242">
        <v>1.8259000000000001</v>
      </c>
      <c r="AJ35" s="242">
        <v>1.7685999999999999</v>
      </c>
      <c r="AK35" s="242">
        <v>1.7426999999999999</v>
      </c>
      <c r="AL35" s="242">
        <v>1.7512000000000001</v>
      </c>
      <c r="AM35" s="242">
        <v>1.6236999999999999</v>
      </c>
      <c r="AN35" s="242">
        <v>1.4738</v>
      </c>
      <c r="AO35" s="242">
        <v>1.4041999999999999</v>
      </c>
      <c r="AP35" s="242">
        <v>1.3683000000000001</v>
      </c>
      <c r="AQ35" s="242">
        <v>1.37</v>
      </c>
      <c r="AR35" s="242">
        <v>1.3665</v>
      </c>
      <c r="AS35" s="242">
        <v>1.3579000000000001</v>
      </c>
      <c r="AT35" s="242">
        <v>1.3358000000000001</v>
      </c>
      <c r="AU35" s="242">
        <v>1.3161</v>
      </c>
      <c r="AV35" s="242">
        <v>1.2861</v>
      </c>
      <c r="AW35" s="242">
        <v>1.2544</v>
      </c>
      <c r="AX35" s="242">
        <v>1.2173</v>
      </c>
      <c r="AY35" s="242">
        <v>1.1719999999999999</v>
      </c>
      <c r="AZ35" s="242">
        <v>1.1371</v>
      </c>
      <c r="BA35" s="242">
        <v>1.1323000000000001</v>
      </c>
      <c r="BB35" s="242">
        <v>1.1335</v>
      </c>
      <c r="BC35" s="242">
        <v>1.1358999999999999</v>
      </c>
      <c r="BD35" s="242">
        <v>1.1668000000000001</v>
      </c>
      <c r="BE35" s="242">
        <v>1.1901999999999999</v>
      </c>
      <c r="BF35" s="242">
        <v>1.1941999999999999</v>
      </c>
      <c r="BG35" s="242">
        <v>1.1941999999999999</v>
      </c>
      <c r="BH35" s="242">
        <v>1.1617999999999999</v>
      </c>
      <c r="BI35" s="242">
        <v>1.1579999999999999</v>
      </c>
      <c r="BJ35" s="242">
        <v>1.1783999999999999</v>
      </c>
      <c r="BK35" s="242">
        <v>1.1981999999999999</v>
      </c>
      <c r="BL35" s="242">
        <v>1.1783999999999999</v>
      </c>
      <c r="BM35" s="242">
        <v>1.1468</v>
      </c>
      <c r="BN35" s="242">
        <v>1.1181000000000001</v>
      </c>
      <c r="BO35" s="242">
        <v>1.0721000000000001</v>
      </c>
      <c r="BP35" s="242">
        <v>1.0398000000000001</v>
      </c>
      <c r="BQ35" s="242">
        <v>1.0510999999999999</v>
      </c>
      <c r="BR35" s="242">
        <v>1.07</v>
      </c>
      <c r="BS35" s="242">
        <v>1.0338000000000001</v>
      </c>
      <c r="BT35" s="242">
        <v>1.0298</v>
      </c>
      <c r="BU35" s="242">
        <v>1.0298</v>
      </c>
      <c r="BV35" s="242">
        <v>1.0228999999999999</v>
      </c>
      <c r="BW35" s="242">
        <v>1</v>
      </c>
      <c r="BX35" s="242">
        <v>1</v>
      </c>
    </row>
    <row r="36" spans="2:76" outlineLevel="1">
      <c r="B36" s="241" t="s">
        <v>2</v>
      </c>
      <c r="C36" s="240"/>
      <c r="D36" s="242">
        <v>0</v>
      </c>
      <c r="E36" s="242">
        <v>0</v>
      </c>
      <c r="F36" s="242">
        <v>0</v>
      </c>
      <c r="G36" s="242">
        <v>0</v>
      </c>
      <c r="H36" s="242">
        <v>0</v>
      </c>
      <c r="I36" s="242">
        <v>0</v>
      </c>
      <c r="J36" s="242">
        <v>0</v>
      </c>
      <c r="K36" s="242">
        <v>0</v>
      </c>
      <c r="L36" s="242">
        <v>0</v>
      </c>
      <c r="M36" s="242">
        <v>0</v>
      </c>
      <c r="N36" s="242">
        <v>0</v>
      </c>
      <c r="O36" s="242">
        <v>0</v>
      </c>
      <c r="P36" s="242">
        <v>0</v>
      </c>
      <c r="Q36" s="242">
        <v>0</v>
      </c>
      <c r="R36" s="242">
        <v>3.4983</v>
      </c>
      <c r="S36" s="242">
        <v>3.4416000000000002</v>
      </c>
      <c r="T36" s="242">
        <v>3.3332999999999999</v>
      </c>
      <c r="U36" s="242">
        <v>3.2317</v>
      </c>
      <c r="V36" s="242">
        <v>3.1547999999999998</v>
      </c>
      <c r="W36" s="242">
        <v>3.0994000000000002</v>
      </c>
      <c r="X36" s="242">
        <v>3.0548000000000002</v>
      </c>
      <c r="Y36" s="242">
        <v>3.0286</v>
      </c>
      <c r="Z36" s="242">
        <v>2.9944000000000002</v>
      </c>
      <c r="AA36" s="242">
        <v>3.0548000000000002</v>
      </c>
      <c r="AB36" s="242">
        <v>3.0114000000000001</v>
      </c>
      <c r="AC36" s="242">
        <v>2.9363000000000001</v>
      </c>
      <c r="AD36" s="242">
        <v>2.6972</v>
      </c>
      <c r="AE36" s="242">
        <v>2.5480999999999998</v>
      </c>
      <c r="AF36" s="242">
        <v>2.4765999999999999</v>
      </c>
      <c r="AG36" s="242">
        <v>2.3451</v>
      </c>
      <c r="AH36" s="242">
        <v>2.1158000000000001</v>
      </c>
      <c r="AI36" s="242">
        <v>2.0385</v>
      </c>
      <c r="AJ36" s="242">
        <v>1.9776</v>
      </c>
      <c r="AK36" s="242">
        <v>1.9168000000000001</v>
      </c>
      <c r="AL36" s="242">
        <v>1.8662000000000001</v>
      </c>
      <c r="AM36" s="242">
        <v>1.7637</v>
      </c>
      <c r="AN36" s="242">
        <v>1.6333</v>
      </c>
      <c r="AO36" s="242">
        <v>1.552</v>
      </c>
      <c r="AP36" s="242">
        <v>1.5014000000000001</v>
      </c>
      <c r="AQ36" s="242">
        <v>1.4845999999999999</v>
      </c>
      <c r="AR36" s="242">
        <v>1.4520999999999999</v>
      </c>
      <c r="AS36" s="242">
        <v>1.4286000000000001</v>
      </c>
      <c r="AT36" s="242">
        <v>1.4266000000000001</v>
      </c>
      <c r="AU36" s="242">
        <v>1.4401999999999999</v>
      </c>
      <c r="AV36" s="242">
        <v>1.419</v>
      </c>
      <c r="AW36" s="242">
        <v>1.3819999999999999</v>
      </c>
      <c r="AX36" s="242">
        <v>1.3367</v>
      </c>
      <c r="AY36" s="242">
        <v>1.2847999999999999</v>
      </c>
      <c r="AZ36" s="242">
        <v>1.2456</v>
      </c>
      <c r="BA36" s="242">
        <v>1.2311000000000001</v>
      </c>
      <c r="BB36" s="242">
        <v>1.224</v>
      </c>
      <c r="BC36" s="242">
        <v>1.2059</v>
      </c>
      <c r="BD36" s="242">
        <v>1.2269000000000001</v>
      </c>
      <c r="BE36" s="242">
        <v>1.2269000000000001</v>
      </c>
      <c r="BF36" s="242">
        <v>1.234</v>
      </c>
      <c r="BG36" s="242">
        <v>1.2484999999999999</v>
      </c>
      <c r="BH36" s="242">
        <v>1.2325999999999999</v>
      </c>
      <c r="BI36" s="242">
        <v>1.2087000000000001</v>
      </c>
      <c r="BJ36" s="242">
        <v>1.2141999999999999</v>
      </c>
      <c r="BK36" s="242">
        <v>1.2044999999999999</v>
      </c>
      <c r="BL36" s="242">
        <v>1.1937</v>
      </c>
      <c r="BM36" s="242">
        <v>1.1648000000000001</v>
      </c>
      <c r="BN36" s="242">
        <v>1.117</v>
      </c>
      <c r="BO36" s="242">
        <v>1.0962000000000001</v>
      </c>
      <c r="BP36" s="242">
        <v>1.0505</v>
      </c>
      <c r="BQ36" s="242">
        <v>1.0674999999999999</v>
      </c>
      <c r="BR36" s="242">
        <v>1.06</v>
      </c>
      <c r="BS36" s="242">
        <v>1.0212000000000001</v>
      </c>
      <c r="BT36" s="242">
        <v>1.0038</v>
      </c>
      <c r="BU36" s="242">
        <v>0.99619999999999997</v>
      </c>
      <c r="BV36" s="242">
        <v>0.99619999999999997</v>
      </c>
      <c r="BW36" s="242">
        <v>0.99719999999999998</v>
      </c>
      <c r="BX36" s="242">
        <v>1</v>
      </c>
    </row>
    <row r="37" spans="2:76" outlineLevel="1">
      <c r="B37" s="241" t="s">
        <v>3</v>
      </c>
      <c r="C37" s="240"/>
      <c r="D37" s="242">
        <v>0</v>
      </c>
      <c r="E37" s="242">
        <v>0</v>
      </c>
      <c r="F37" s="242">
        <v>0</v>
      </c>
      <c r="G37" s="242">
        <v>0</v>
      </c>
      <c r="H37" s="242">
        <v>0</v>
      </c>
      <c r="I37" s="242">
        <v>3.5571000000000002</v>
      </c>
      <c r="J37" s="242">
        <v>3.6454</v>
      </c>
      <c r="K37" s="242">
        <v>3.0777999999999999</v>
      </c>
      <c r="L37" s="242">
        <v>3.0146999999999999</v>
      </c>
      <c r="M37" s="242">
        <v>3.0871</v>
      </c>
      <c r="N37" s="242">
        <v>3.1436999999999999</v>
      </c>
      <c r="O37" s="242">
        <v>3.0777999999999999</v>
      </c>
      <c r="P37" s="242">
        <v>3.0324</v>
      </c>
      <c r="Q37" s="242">
        <v>2.9796999999999998</v>
      </c>
      <c r="R37" s="242">
        <v>2.9971000000000001</v>
      </c>
      <c r="S37" s="242">
        <v>3.0146999999999999</v>
      </c>
      <c r="T37" s="242">
        <v>2.9796999999999998</v>
      </c>
      <c r="U37" s="242">
        <v>2.9371</v>
      </c>
      <c r="V37" s="242">
        <v>2.9205000000000001</v>
      </c>
      <c r="W37" s="242">
        <v>2.9039999999999999</v>
      </c>
      <c r="X37" s="242">
        <v>2.8555999999999999</v>
      </c>
      <c r="Y37" s="242">
        <v>2.7934999999999999</v>
      </c>
      <c r="Z37" s="242">
        <v>2.7559999999999998</v>
      </c>
      <c r="AA37" s="242">
        <v>2.7858999999999998</v>
      </c>
      <c r="AB37" s="242">
        <v>2.7934999999999999</v>
      </c>
      <c r="AC37" s="242">
        <v>2.7486999999999999</v>
      </c>
      <c r="AD37" s="242">
        <v>2.6158000000000001</v>
      </c>
      <c r="AE37" s="242">
        <v>2.5072999999999999</v>
      </c>
      <c r="AF37" s="242">
        <v>2.4418000000000002</v>
      </c>
      <c r="AG37" s="242">
        <v>2.2946</v>
      </c>
      <c r="AH37" s="242">
        <v>2.0236000000000001</v>
      </c>
      <c r="AI37" s="242">
        <v>1.9322999999999999</v>
      </c>
      <c r="AJ37" s="242">
        <v>1.8623000000000001</v>
      </c>
      <c r="AK37" s="242">
        <v>1.8099000000000001</v>
      </c>
      <c r="AL37" s="242">
        <v>1.7878000000000001</v>
      </c>
      <c r="AM37" s="242">
        <v>1.7248000000000001</v>
      </c>
      <c r="AN37" s="242">
        <v>1.6189</v>
      </c>
      <c r="AO37" s="242">
        <v>1.5162</v>
      </c>
      <c r="AP37" s="242">
        <v>1.4278</v>
      </c>
      <c r="AQ37" s="242">
        <v>1.4025000000000001</v>
      </c>
      <c r="AR37" s="242">
        <v>1.3633999999999999</v>
      </c>
      <c r="AS37" s="242">
        <v>1.3332999999999999</v>
      </c>
      <c r="AT37" s="242">
        <v>1.3438000000000001</v>
      </c>
      <c r="AU37" s="242">
        <v>1.3762000000000001</v>
      </c>
      <c r="AV37" s="242">
        <v>1.3562000000000001</v>
      </c>
      <c r="AW37" s="242">
        <v>1.3212999999999999</v>
      </c>
      <c r="AX37" s="242">
        <v>1.3012999999999999</v>
      </c>
      <c r="AY37" s="242">
        <v>1.2739</v>
      </c>
      <c r="AZ37" s="242">
        <v>1.2552000000000001</v>
      </c>
      <c r="BA37" s="242">
        <v>1.2537</v>
      </c>
      <c r="BB37" s="242">
        <v>1.2505999999999999</v>
      </c>
      <c r="BC37" s="242">
        <v>1.2297</v>
      </c>
      <c r="BD37" s="242">
        <v>1.2491000000000001</v>
      </c>
      <c r="BE37" s="242">
        <v>1.2356</v>
      </c>
      <c r="BF37" s="242">
        <v>1.2356</v>
      </c>
      <c r="BG37" s="242">
        <v>1.2537</v>
      </c>
      <c r="BH37" s="242">
        <v>1.2311000000000001</v>
      </c>
      <c r="BI37" s="242">
        <v>1.1926000000000001</v>
      </c>
      <c r="BJ37" s="242">
        <v>1.1995</v>
      </c>
      <c r="BK37" s="242">
        <v>1.1816</v>
      </c>
      <c r="BL37" s="242">
        <v>1.1655</v>
      </c>
      <c r="BM37" s="242">
        <v>1.1223000000000001</v>
      </c>
      <c r="BN37" s="242">
        <v>1.0664</v>
      </c>
      <c r="BO37" s="242">
        <v>1.0532999999999999</v>
      </c>
      <c r="BP37" s="242">
        <v>1.0019</v>
      </c>
      <c r="BQ37" s="242">
        <v>1.0363</v>
      </c>
      <c r="BR37" s="242">
        <v>1.028</v>
      </c>
      <c r="BS37" s="242">
        <v>0.98089999999999999</v>
      </c>
      <c r="BT37" s="242">
        <v>0.96799999999999997</v>
      </c>
      <c r="BU37" s="242">
        <v>0.96619999999999995</v>
      </c>
      <c r="BV37" s="242">
        <v>0.97350000000000003</v>
      </c>
      <c r="BW37" s="242">
        <v>0.98560000000000003</v>
      </c>
      <c r="BX37" s="242">
        <v>1</v>
      </c>
    </row>
    <row r="38" spans="2:76" outlineLevel="1">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row>
    <row r="39" spans="2:76" outlineLevel="1">
      <c r="B39" s="239" t="s">
        <v>254</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row>
    <row r="40" spans="2:76" outlineLevel="1">
      <c r="B40" s="241" t="s">
        <v>144</v>
      </c>
      <c r="C40" s="240"/>
      <c r="D40" s="243">
        <f>D11-D33</f>
        <v>0.41530000000000022</v>
      </c>
      <c r="E40" s="243">
        <f t="shared" ref="E40:BP40" si="15">E11-E33</f>
        <v>-0.19950000000000045</v>
      </c>
      <c r="F40" s="243">
        <f t="shared" si="15"/>
        <v>-0.35539999999999949</v>
      </c>
      <c r="G40" s="243">
        <f t="shared" si="15"/>
        <v>-0.39029999999999987</v>
      </c>
      <c r="H40" s="243">
        <f t="shared" si="15"/>
        <v>-0.21860000000000035</v>
      </c>
      <c r="I40" s="243">
        <f t="shared" si="15"/>
        <v>-0.25579999999999892</v>
      </c>
      <c r="J40" s="243">
        <f t="shared" si="15"/>
        <v>-9.3199999999999505E-2</v>
      </c>
      <c r="K40" s="243">
        <f t="shared" si="15"/>
        <v>-6.8799999999999528E-2</v>
      </c>
      <c r="L40" s="243">
        <f t="shared" si="15"/>
        <v>-6.0999999999999943E-2</v>
      </c>
      <c r="M40" s="243">
        <f t="shared" si="15"/>
        <v>-6.4700000000000202E-2</v>
      </c>
      <c r="N40" s="243">
        <f t="shared" si="15"/>
        <v>-6.4700000000000202E-2</v>
      </c>
      <c r="O40" s="243">
        <f t="shared" si="15"/>
        <v>5.7599999999998985E-2</v>
      </c>
      <c r="P40" s="243">
        <f t="shared" si="15"/>
        <v>-0.16800000000000015</v>
      </c>
      <c r="Q40" s="243">
        <f t="shared" si="15"/>
        <v>5.0899999999999501E-2</v>
      </c>
      <c r="R40" s="243">
        <f t="shared" si="15"/>
        <v>0</v>
      </c>
      <c r="S40" s="243">
        <f t="shared" si="15"/>
        <v>0</v>
      </c>
      <c r="T40" s="243">
        <f t="shared" si="15"/>
        <v>-3.9100000000000357E-2</v>
      </c>
      <c r="U40" s="243">
        <f t="shared" si="15"/>
        <v>0</v>
      </c>
      <c r="V40" s="243">
        <f t="shared" si="15"/>
        <v>0</v>
      </c>
      <c r="W40" s="243">
        <f t="shared" si="15"/>
        <v>-2.7499999999999858E-2</v>
      </c>
      <c r="X40" s="243">
        <f t="shared" si="15"/>
        <v>-2.5400000000000311E-2</v>
      </c>
      <c r="Y40" s="243">
        <f t="shared" si="15"/>
        <v>2.3600000000000065E-2</v>
      </c>
      <c r="Z40" s="243">
        <f t="shared" si="15"/>
        <v>-2.2300000000000431E-2</v>
      </c>
      <c r="AA40" s="243">
        <f t="shared" si="15"/>
        <v>-2.4700000000000166E-2</v>
      </c>
      <c r="AB40" s="243">
        <f t="shared" si="15"/>
        <v>0</v>
      </c>
      <c r="AC40" s="243">
        <f t="shared" si="15"/>
        <v>0</v>
      </c>
      <c r="AD40" s="243">
        <f t="shared" si="15"/>
        <v>0</v>
      </c>
      <c r="AE40" s="243">
        <f t="shared" si="15"/>
        <v>0</v>
      </c>
      <c r="AF40" s="243">
        <f t="shared" si="15"/>
        <v>0</v>
      </c>
      <c r="AG40" s="243">
        <f t="shared" si="15"/>
        <v>0</v>
      </c>
      <c r="AH40" s="243">
        <f t="shared" si="15"/>
        <v>0</v>
      </c>
      <c r="AI40" s="243">
        <f t="shared" si="15"/>
        <v>0</v>
      </c>
      <c r="AJ40" s="243">
        <f t="shared" si="15"/>
        <v>0</v>
      </c>
      <c r="AK40" s="243">
        <f t="shared" si="15"/>
        <v>0</v>
      </c>
      <c r="AL40" s="243">
        <f t="shared" si="15"/>
        <v>0</v>
      </c>
      <c r="AM40" s="243">
        <f t="shared" si="15"/>
        <v>0</v>
      </c>
      <c r="AN40" s="243">
        <f t="shared" si="15"/>
        <v>0</v>
      </c>
      <c r="AO40" s="243">
        <f t="shared" si="15"/>
        <v>0</v>
      </c>
      <c r="AP40" s="243">
        <f t="shared" si="15"/>
        <v>0</v>
      </c>
      <c r="AQ40" s="243">
        <f t="shared" si="15"/>
        <v>0</v>
      </c>
      <c r="AR40" s="243">
        <f t="shared" si="15"/>
        <v>0</v>
      </c>
      <c r="AS40" s="243">
        <f t="shared" si="15"/>
        <v>0</v>
      </c>
      <c r="AT40" s="243">
        <f t="shared" si="15"/>
        <v>0</v>
      </c>
      <c r="AU40" s="243">
        <f t="shared" si="15"/>
        <v>0</v>
      </c>
      <c r="AV40" s="243">
        <f t="shared" si="15"/>
        <v>0</v>
      </c>
      <c r="AW40" s="243">
        <f t="shared" si="15"/>
        <v>0</v>
      </c>
      <c r="AX40" s="243">
        <f t="shared" si="15"/>
        <v>0</v>
      </c>
      <c r="AY40" s="243">
        <f t="shared" si="15"/>
        <v>0</v>
      </c>
      <c r="AZ40" s="243">
        <f t="shared" si="15"/>
        <v>0</v>
      </c>
      <c r="BA40" s="243">
        <f t="shared" si="15"/>
        <v>0</v>
      </c>
      <c r="BB40" s="243">
        <f t="shared" si="15"/>
        <v>0</v>
      </c>
      <c r="BC40" s="243">
        <f t="shared" si="15"/>
        <v>0</v>
      </c>
      <c r="BD40" s="243">
        <f t="shared" si="15"/>
        <v>0</v>
      </c>
      <c r="BE40" s="243">
        <f t="shared" si="15"/>
        <v>0</v>
      </c>
      <c r="BF40" s="243">
        <f t="shared" si="15"/>
        <v>0</v>
      </c>
      <c r="BG40" s="243">
        <f t="shared" si="15"/>
        <v>0</v>
      </c>
      <c r="BH40" s="243">
        <f t="shared" si="15"/>
        <v>0</v>
      </c>
      <c r="BI40" s="243">
        <f t="shared" si="15"/>
        <v>0</v>
      </c>
      <c r="BJ40" s="243">
        <f t="shared" si="15"/>
        <v>0</v>
      </c>
      <c r="BK40" s="243">
        <f t="shared" si="15"/>
        <v>0</v>
      </c>
      <c r="BL40" s="243">
        <f t="shared" si="15"/>
        <v>0</v>
      </c>
      <c r="BM40" s="243">
        <f t="shared" si="15"/>
        <v>0</v>
      </c>
      <c r="BN40" s="243">
        <f t="shared" si="15"/>
        <v>0</v>
      </c>
      <c r="BO40" s="243">
        <f t="shared" si="15"/>
        <v>0</v>
      </c>
      <c r="BP40" s="243">
        <f t="shared" si="15"/>
        <v>0</v>
      </c>
      <c r="BQ40" s="243">
        <f t="shared" ref="BQ40:BX40" si="16">BQ11-BQ33</f>
        <v>0</v>
      </c>
      <c r="BR40" s="243">
        <f t="shared" si="16"/>
        <v>0</v>
      </c>
      <c r="BS40" s="243">
        <f t="shared" si="16"/>
        <v>0</v>
      </c>
      <c r="BT40" s="243">
        <f t="shared" si="16"/>
        <v>0</v>
      </c>
      <c r="BU40" s="243">
        <f t="shared" si="16"/>
        <v>0</v>
      </c>
      <c r="BV40" s="243">
        <f t="shared" si="16"/>
        <v>0</v>
      </c>
      <c r="BW40" s="243">
        <f t="shared" si="16"/>
        <v>0</v>
      </c>
      <c r="BX40" s="243">
        <f t="shared" si="16"/>
        <v>0</v>
      </c>
    </row>
    <row r="41" spans="2:76" outlineLevel="1">
      <c r="B41" s="241" t="s">
        <v>0</v>
      </c>
      <c r="C41" s="240"/>
      <c r="D41" s="243">
        <f>D12-D34</f>
        <v>0</v>
      </c>
      <c r="E41" s="243">
        <f t="shared" ref="E41:BP41" si="17">E12-E34</f>
        <v>0</v>
      </c>
      <c r="F41" s="243">
        <f t="shared" si="17"/>
        <v>0</v>
      </c>
      <c r="G41" s="243">
        <f t="shared" si="17"/>
        <v>0</v>
      </c>
      <c r="H41" s="243">
        <f t="shared" si="17"/>
        <v>0</v>
      </c>
      <c r="I41" s="243">
        <f t="shared" si="17"/>
        <v>0</v>
      </c>
      <c r="J41" s="243">
        <f t="shared" si="17"/>
        <v>0</v>
      </c>
      <c r="K41" s="243">
        <f t="shared" si="17"/>
        <v>0</v>
      </c>
      <c r="L41" s="243">
        <f t="shared" si="17"/>
        <v>0</v>
      </c>
      <c r="M41" s="243">
        <f t="shared" si="17"/>
        <v>0</v>
      </c>
      <c r="N41" s="243">
        <f t="shared" si="17"/>
        <v>0</v>
      </c>
      <c r="O41" s="243">
        <f t="shared" si="17"/>
        <v>0</v>
      </c>
      <c r="P41" s="243">
        <f t="shared" si="17"/>
        <v>0</v>
      </c>
      <c r="Q41" s="243">
        <f t="shared" si="17"/>
        <v>0</v>
      </c>
      <c r="R41" s="243">
        <f t="shared" si="17"/>
        <v>0</v>
      </c>
      <c r="S41" s="243">
        <f t="shared" si="17"/>
        <v>0</v>
      </c>
      <c r="T41" s="243">
        <f t="shared" si="17"/>
        <v>0</v>
      </c>
      <c r="U41" s="243">
        <f t="shared" si="17"/>
        <v>-4.2000000000004256E-3</v>
      </c>
      <c r="V41" s="243">
        <f t="shared" si="17"/>
        <v>0</v>
      </c>
      <c r="W41" s="243">
        <f t="shared" si="17"/>
        <v>0</v>
      </c>
      <c r="X41" s="243">
        <f t="shared" si="17"/>
        <v>-3.4000000000000696E-3</v>
      </c>
      <c r="Y41" s="243">
        <f t="shared" si="17"/>
        <v>0</v>
      </c>
      <c r="Z41" s="243">
        <f t="shared" si="17"/>
        <v>0</v>
      </c>
      <c r="AA41" s="243">
        <f t="shared" si="17"/>
        <v>-3.0999999999998806E-3</v>
      </c>
      <c r="AB41" s="243">
        <f t="shared" si="17"/>
        <v>0</v>
      </c>
      <c r="AC41" s="243">
        <f t="shared" si="17"/>
        <v>0</v>
      </c>
      <c r="AD41" s="243">
        <f t="shared" si="17"/>
        <v>0</v>
      </c>
      <c r="AE41" s="243">
        <f t="shared" si="17"/>
        <v>0</v>
      </c>
      <c r="AF41" s="243">
        <f t="shared" si="17"/>
        <v>0</v>
      </c>
      <c r="AG41" s="243">
        <f t="shared" si="17"/>
        <v>0</v>
      </c>
      <c r="AH41" s="243">
        <f t="shared" si="17"/>
        <v>0</v>
      </c>
      <c r="AI41" s="243">
        <f t="shared" si="17"/>
        <v>0</v>
      </c>
      <c r="AJ41" s="243">
        <f t="shared" si="17"/>
        <v>0</v>
      </c>
      <c r="AK41" s="243">
        <f t="shared" si="17"/>
        <v>0</v>
      </c>
      <c r="AL41" s="243">
        <f t="shared" si="17"/>
        <v>0</v>
      </c>
      <c r="AM41" s="243">
        <f t="shared" si="17"/>
        <v>0</v>
      </c>
      <c r="AN41" s="243">
        <f t="shared" si="17"/>
        <v>0</v>
      </c>
      <c r="AO41" s="243">
        <f t="shared" si="17"/>
        <v>0</v>
      </c>
      <c r="AP41" s="243">
        <f t="shared" si="17"/>
        <v>0</v>
      </c>
      <c r="AQ41" s="243">
        <f t="shared" si="17"/>
        <v>0</v>
      </c>
      <c r="AR41" s="243">
        <f t="shared" si="17"/>
        <v>0</v>
      </c>
      <c r="AS41" s="243">
        <f t="shared" si="17"/>
        <v>0</v>
      </c>
      <c r="AT41" s="243">
        <f t="shared" si="17"/>
        <v>0</v>
      </c>
      <c r="AU41" s="243">
        <f t="shared" si="17"/>
        <v>0</v>
      </c>
      <c r="AV41" s="243">
        <f t="shared" si="17"/>
        <v>0</v>
      </c>
      <c r="AW41" s="243">
        <f t="shared" si="17"/>
        <v>0</v>
      </c>
      <c r="AX41" s="243">
        <f t="shared" si="17"/>
        <v>0</v>
      </c>
      <c r="AY41" s="243">
        <f t="shared" si="17"/>
        <v>0</v>
      </c>
      <c r="AZ41" s="243">
        <f t="shared" si="17"/>
        <v>0</v>
      </c>
      <c r="BA41" s="243">
        <f t="shared" si="17"/>
        <v>0</v>
      </c>
      <c r="BB41" s="243">
        <f t="shared" si="17"/>
        <v>0</v>
      </c>
      <c r="BC41" s="243">
        <f t="shared" si="17"/>
        <v>0</v>
      </c>
      <c r="BD41" s="243">
        <f t="shared" si="17"/>
        <v>0</v>
      </c>
      <c r="BE41" s="243">
        <f t="shared" si="17"/>
        <v>0</v>
      </c>
      <c r="BF41" s="243">
        <f t="shared" si="17"/>
        <v>0</v>
      </c>
      <c r="BG41" s="243">
        <f t="shared" si="17"/>
        <v>0</v>
      </c>
      <c r="BH41" s="243">
        <f t="shared" si="17"/>
        <v>0</v>
      </c>
      <c r="BI41" s="243">
        <f t="shared" si="17"/>
        <v>0</v>
      </c>
      <c r="BJ41" s="243">
        <f t="shared" si="17"/>
        <v>0</v>
      </c>
      <c r="BK41" s="243">
        <f t="shared" si="17"/>
        <v>0</v>
      </c>
      <c r="BL41" s="243">
        <f t="shared" si="17"/>
        <v>0</v>
      </c>
      <c r="BM41" s="243">
        <f t="shared" si="17"/>
        <v>0</v>
      </c>
      <c r="BN41" s="243">
        <f t="shared" si="17"/>
        <v>0</v>
      </c>
      <c r="BO41" s="243">
        <f t="shared" si="17"/>
        <v>0</v>
      </c>
      <c r="BP41" s="243">
        <f t="shared" si="17"/>
        <v>0</v>
      </c>
      <c r="BQ41" s="243">
        <f t="shared" ref="BQ41:BX41" si="18">BQ12-BQ34</f>
        <v>0</v>
      </c>
      <c r="BR41" s="243">
        <f t="shared" si="18"/>
        <v>0</v>
      </c>
      <c r="BS41" s="243">
        <f t="shared" si="18"/>
        <v>0</v>
      </c>
      <c r="BT41" s="243">
        <f t="shared" si="18"/>
        <v>0</v>
      </c>
      <c r="BU41" s="243">
        <f t="shared" si="18"/>
        <v>0</v>
      </c>
      <c r="BV41" s="243">
        <f t="shared" si="18"/>
        <v>0</v>
      </c>
      <c r="BW41" s="243">
        <f t="shared" si="18"/>
        <v>0</v>
      </c>
      <c r="BX41" s="243">
        <f t="shared" si="18"/>
        <v>0</v>
      </c>
    </row>
    <row r="42" spans="2:76" outlineLevel="1">
      <c r="B42" s="241" t="s">
        <v>1</v>
      </c>
      <c r="C42" s="240"/>
      <c r="D42" s="243">
        <f>D13-D35</f>
        <v>0</v>
      </c>
      <c r="E42" s="243">
        <f t="shared" ref="E42:BP42" si="19">E13-E35</f>
        <v>0</v>
      </c>
      <c r="F42" s="243">
        <f t="shared" si="19"/>
        <v>0</v>
      </c>
      <c r="G42" s="243">
        <f t="shared" si="19"/>
        <v>0</v>
      </c>
      <c r="H42" s="243">
        <f t="shared" si="19"/>
        <v>0</v>
      </c>
      <c r="I42" s="243">
        <f t="shared" si="19"/>
        <v>0</v>
      </c>
      <c r="J42" s="243">
        <f t="shared" si="19"/>
        <v>0</v>
      </c>
      <c r="K42" s="243">
        <f t="shared" si="19"/>
        <v>0</v>
      </c>
      <c r="L42" s="243">
        <f t="shared" si="19"/>
        <v>0</v>
      </c>
      <c r="M42" s="243">
        <f t="shared" si="19"/>
        <v>0</v>
      </c>
      <c r="N42" s="243">
        <f t="shared" si="19"/>
        <v>0</v>
      </c>
      <c r="O42" s="243">
        <f t="shared" si="19"/>
        <v>0</v>
      </c>
      <c r="P42" s="243">
        <f t="shared" si="19"/>
        <v>0</v>
      </c>
      <c r="Q42" s="243">
        <f t="shared" si="19"/>
        <v>0</v>
      </c>
      <c r="R42" s="243">
        <f t="shared" si="19"/>
        <v>0</v>
      </c>
      <c r="S42" s="243">
        <f t="shared" si="19"/>
        <v>0</v>
      </c>
      <c r="T42" s="243">
        <f t="shared" si="19"/>
        <v>0</v>
      </c>
      <c r="U42" s="243">
        <f t="shared" si="19"/>
        <v>-5.3999999999998494E-3</v>
      </c>
      <c r="V42" s="243">
        <f t="shared" si="19"/>
        <v>0</v>
      </c>
      <c r="W42" s="243">
        <f t="shared" si="19"/>
        <v>0</v>
      </c>
      <c r="X42" s="243">
        <f t="shared" si="19"/>
        <v>-4.9000000000001265E-3</v>
      </c>
      <c r="Y42" s="243">
        <f t="shared" si="19"/>
        <v>0</v>
      </c>
      <c r="Z42" s="243">
        <f t="shared" si="19"/>
        <v>0</v>
      </c>
      <c r="AA42" s="243">
        <f t="shared" si="19"/>
        <v>-4.9000000000001265E-3</v>
      </c>
      <c r="AB42" s="243">
        <f t="shared" si="19"/>
        <v>0</v>
      </c>
      <c r="AC42" s="243">
        <f t="shared" si="19"/>
        <v>0</v>
      </c>
      <c r="AD42" s="243">
        <f t="shared" si="19"/>
        <v>0</v>
      </c>
      <c r="AE42" s="243">
        <f t="shared" si="19"/>
        <v>0</v>
      </c>
      <c r="AF42" s="243">
        <f t="shared" si="19"/>
        <v>0</v>
      </c>
      <c r="AG42" s="243">
        <f t="shared" si="19"/>
        <v>0</v>
      </c>
      <c r="AH42" s="243">
        <f t="shared" si="19"/>
        <v>0</v>
      </c>
      <c r="AI42" s="243">
        <f t="shared" si="19"/>
        <v>0</v>
      </c>
      <c r="AJ42" s="243">
        <f t="shared" si="19"/>
        <v>0</v>
      </c>
      <c r="AK42" s="243">
        <f t="shared" si="19"/>
        <v>0</v>
      </c>
      <c r="AL42" s="243">
        <f t="shared" si="19"/>
        <v>0</v>
      </c>
      <c r="AM42" s="243">
        <f t="shared" si="19"/>
        <v>0</v>
      </c>
      <c r="AN42" s="243">
        <f t="shared" si="19"/>
        <v>0</v>
      </c>
      <c r="AO42" s="243">
        <f t="shared" si="19"/>
        <v>0</v>
      </c>
      <c r="AP42" s="243">
        <f t="shared" si="19"/>
        <v>0</v>
      </c>
      <c r="AQ42" s="243">
        <f t="shared" si="19"/>
        <v>0</v>
      </c>
      <c r="AR42" s="243">
        <f t="shared" si="19"/>
        <v>0</v>
      </c>
      <c r="AS42" s="243">
        <f t="shared" si="19"/>
        <v>0</v>
      </c>
      <c r="AT42" s="243">
        <f t="shared" si="19"/>
        <v>0</v>
      </c>
      <c r="AU42" s="243">
        <f t="shared" si="19"/>
        <v>0</v>
      </c>
      <c r="AV42" s="243">
        <f t="shared" si="19"/>
        <v>0</v>
      </c>
      <c r="AW42" s="243">
        <f t="shared" si="19"/>
        <v>0</v>
      </c>
      <c r="AX42" s="243">
        <f t="shared" si="19"/>
        <v>0</v>
      </c>
      <c r="AY42" s="243">
        <f t="shared" si="19"/>
        <v>0</v>
      </c>
      <c r="AZ42" s="243">
        <f t="shared" si="19"/>
        <v>0</v>
      </c>
      <c r="BA42" s="243">
        <f t="shared" si="19"/>
        <v>0</v>
      </c>
      <c r="BB42" s="243">
        <f t="shared" si="19"/>
        <v>0</v>
      </c>
      <c r="BC42" s="243">
        <f t="shared" si="19"/>
        <v>0</v>
      </c>
      <c r="BD42" s="243">
        <f t="shared" si="19"/>
        <v>0</v>
      </c>
      <c r="BE42" s="243">
        <f t="shared" si="19"/>
        <v>0</v>
      </c>
      <c r="BF42" s="243">
        <f t="shared" si="19"/>
        <v>0</v>
      </c>
      <c r="BG42" s="243">
        <f t="shared" si="19"/>
        <v>0</v>
      </c>
      <c r="BH42" s="243">
        <f t="shared" si="19"/>
        <v>0</v>
      </c>
      <c r="BI42" s="243">
        <f t="shared" si="19"/>
        <v>0</v>
      </c>
      <c r="BJ42" s="243">
        <f t="shared" si="19"/>
        <v>0</v>
      </c>
      <c r="BK42" s="243">
        <f t="shared" si="19"/>
        <v>0</v>
      </c>
      <c r="BL42" s="243">
        <f t="shared" si="19"/>
        <v>0</v>
      </c>
      <c r="BM42" s="243">
        <f t="shared" si="19"/>
        <v>0</v>
      </c>
      <c r="BN42" s="243">
        <f t="shared" si="19"/>
        <v>0</v>
      </c>
      <c r="BO42" s="243">
        <f t="shared" si="19"/>
        <v>0</v>
      </c>
      <c r="BP42" s="243">
        <f t="shared" si="19"/>
        <v>0</v>
      </c>
      <c r="BQ42" s="243">
        <f t="shared" ref="BQ42:BX42" si="20">BQ13-BQ35</f>
        <v>0</v>
      </c>
      <c r="BR42" s="243">
        <f t="shared" si="20"/>
        <v>0</v>
      </c>
      <c r="BS42" s="243">
        <f t="shared" si="20"/>
        <v>0</v>
      </c>
      <c r="BT42" s="243">
        <f t="shared" si="20"/>
        <v>0</v>
      </c>
      <c r="BU42" s="243">
        <f t="shared" si="20"/>
        <v>0</v>
      </c>
      <c r="BV42" s="243">
        <f t="shared" si="20"/>
        <v>0</v>
      </c>
      <c r="BW42" s="243">
        <f t="shared" si="20"/>
        <v>0</v>
      </c>
      <c r="BX42" s="243">
        <f t="shared" si="20"/>
        <v>0</v>
      </c>
    </row>
    <row r="43" spans="2:76" outlineLevel="1">
      <c r="B43" s="241" t="s">
        <v>2</v>
      </c>
      <c r="C43" s="240"/>
      <c r="D43" s="243">
        <f>D14-D36</f>
        <v>0</v>
      </c>
      <c r="E43" s="243">
        <f t="shared" ref="E43:BP43" si="21">E14-E36</f>
        <v>0</v>
      </c>
      <c r="F43" s="243">
        <f t="shared" si="21"/>
        <v>0</v>
      </c>
      <c r="G43" s="243">
        <f t="shared" si="21"/>
        <v>0</v>
      </c>
      <c r="H43" s="243">
        <f t="shared" si="21"/>
        <v>0</v>
      </c>
      <c r="I43" s="243">
        <f t="shared" si="21"/>
        <v>0</v>
      </c>
      <c r="J43" s="243">
        <f t="shared" si="21"/>
        <v>0</v>
      </c>
      <c r="K43" s="243">
        <f t="shared" si="21"/>
        <v>0</v>
      </c>
      <c r="L43" s="243">
        <f t="shared" si="21"/>
        <v>0</v>
      </c>
      <c r="M43" s="243">
        <f t="shared" si="21"/>
        <v>0</v>
      </c>
      <c r="N43" s="243">
        <f t="shared" si="21"/>
        <v>0</v>
      </c>
      <c r="O43" s="243">
        <f t="shared" si="21"/>
        <v>0</v>
      </c>
      <c r="P43" s="243">
        <f t="shared" si="21"/>
        <v>0</v>
      </c>
      <c r="Q43" s="243">
        <f t="shared" si="21"/>
        <v>0</v>
      </c>
      <c r="R43" s="243">
        <f t="shared" si="21"/>
        <v>0</v>
      </c>
      <c r="S43" s="243">
        <f t="shared" si="21"/>
        <v>0</v>
      </c>
      <c r="T43" s="243">
        <f t="shared" si="21"/>
        <v>0</v>
      </c>
      <c r="U43" s="243">
        <f t="shared" si="21"/>
        <v>0</v>
      </c>
      <c r="V43" s="243">
        <f t="shared" si="21"/>
        <v>0</v>
      </c>
      <c r="W43" s="243">
        <f t="shared" si="21"/>
        <v>0</v>
      </c>
      <c r="X43" s="243">
        <f t="shared" si="21"/>
        <v>-8.8000000000003631E-3</v>
      </c>
      <c r="Y43" s="243">
        <f t="shared" si="21"/>
        <v>0</v>
      </c>
      <c r="Z43" s="243">
        <f t="shared" si="21"/>
        <v>0</v>
      </c>
      <c r="AA43" s="243">
        <f t="shared" si="21"/>
        <v>0</v>
      </c>
      <c r="AB43" s="243">
        <f t="shared" si="21"/>
        <v>0</v>
      </c>
      <c r="AC43" s="243">
        <f t="shared" si="21"/>
        <v>0</v>
      </c>
      <c r="AD43" s="243">
        <f t="shared" si="21"/>
        <v>0</v>
      </c>
      <c r="AE43" s="243">
        <f t="shared" si="21"/>
        <v>0</v>
      </c>
      <c r="AF43" s="243">
        <f t="shared" si="21"/>
        <v>0</v>
      </c>
      <c r="AG43" s="243">
        <f t="shared" si="21"/>
        <v>0</v>
      </c>
      <c r="AH43" s="243">
        <f t="shared" si="21"/>
        <v>0</v>
      </c>
      <c r="AI43" s="243">
        <f t="shared" si="21"/>
        <v>0</v>
      </c>
      <c r="AJ43" s="243">
        <f t="shared" si="21"/>
        <v>0</v>
      </c>
      <c r="AK43" s="243">
        <f t="shared" si="21"/>
        <v>0</v>
      </c>
      <c r="AL43" s="243">
        <f t="shared" si="21"/>
        <v>0</v>
      </c>
      <c r="AM43" s="243">
        <f t="shared" si="21"/>
        <v>0</v>
      </c>
      <c r="AN43" s="243">
        <f t="shared" si="21"/>
        <v>0</v>
      </c>
      <c r="AO43" s="243">
        <f t="shared" si="21"/>
        <v>0</v>
      </c>
      <c r="AP43" s="243">
        <f t="shared" si="21"/>
        <v>0</v>
      </c>
      <c r="AQ43" s="243">
        <f t="shared" si="21"/>
        <v>0</v>
      </c>
      <c r="AR43" s="243">
        <f t="shared" si="21"/>
        <v>0</v>
      </c>
      <c r="AS43" s="243">
        <f t="shared" si="21"/>
        <v>0</v>
      </c>
      <c r="AT43" s="243">
        <f t="shared" si="21"/>
        <v>0</v>
      </c>
      <c r="AU43" s="243">
        <f t="shared" si="21"/>
        <v>0</v>
      </c>
      <c r="AV43" s="243">
        <f t="shared" si="21"/>
        <v>0</v>
      </c>
      <c r="AW43" s="243">
        <f t="shared" si="21"/>
        <v>0</v>
      </c>
      <c r="AX43" s="243">
        <f t="shared" si="21"/>
        <v>0</v>
      </c>
      <c r="AY43" s="243">
        <f t="shared" si="21"/>
        <v>0</v>
      </c>
      <c r="AZ43" s="243">
        <f t="shared" si="21"/>
        <v>0</v>
      </c>
      <c r="BA43" s="243">
        <f t="shared" si="21"/>
        <v>0</v>
      </c>
      <c r="BB43" s="243">
        <f t="shared" si="21"/>
        <v>0</v>
      </c>
      <c r="BC43" s="243">
        <f t="shared" si="21"/>
        <v>0</v>
      </c>
      <c r="BD43" s="243">
        <f t="shared" si="21"/>
        <v>0</v>
      </c>
      <c r="BE43" s="243">
        <f t="shared" si="21"/>
        <v>0</v>
      </c>
      <c r="BF43" s="243">
        <f t="shared" si="21"/>
        <v>0</v>
      </c>
      <c r="BG43" s="243">
        <f t="shared" si="21"/>
        <v>0</v>
      </c>
      <c r="BH43" s="243">
        <f t="shared" si="21"/>
        <v>0</v>
      </c>
      <c r="BI43" s="243">
        <f t="shared" si="21"/>
        <v>0</v>
      </c>
      <c r="BJ43" s="243">
        <f t="shared" si="21"/>
        <v>0</v>
      </c>
      <c r="BK43" s="243">
        <f t="shared" si="21"/>
        <v>0</v>
      </c>
      <c r="BL43" s="243">
        <f t="shared" si="21"/>
        <v>0</v>
      </c>
      <c r="BM43" s="243">
        <f t="shared" si="21"/>
        <v>0</v>
      </c>
      <c r="BN43" s="243">
        <f t="shared" si="21"/>
        <v>0</v>
      </c>
      <c r="BO43" s="243">
        <f t="shared" si="21"/>
        <v>0</v>
      </c>
      <c r="BP43" s="243">
        <f t="shared" si="21"/>
        <v>0</v>
      </c>
      <c r="BQ43" s="243">
        <f t="shared" ref="BQ43:BX43" si="22">BQ14-BQ36</f>
        <v>0</v>
      </c>
      <c r="BR43" s="243">
        <f t="shared" si="22"/>
        <v>0</v>
      </c>
      <c r="BS43" s="243">
        <f t="shared" si="22"/>
        <v>0</v>
      </c>
      <c r="BT43" s="243">
        <f t="shared" si="22"/>
        <v>0</v>
      </c>
      <c r="BU43" s="243">
        <f t="shared" si="22"/>
        <v>0</v>
      </c>
      <c r="BV43" s="243">
        <f t="shared" si="22"/>
        <v>0</v>
      </c>
      <c r="BW43" s="243">
        <f t="shared" si="22"/>
        <v>0</v>
      </c>
      <c r="BX43" s="243">
        <f t="shared" si="22"/>
        <v>0</v>
      </c>
    </row>
    <row r="44" spans="2:76" outlineLevel="1">
      <c r="B44" s="241" t="s">
        <v>3</v>
      </c>
      <c r="C44" s="240"/>
      <c r="D44" s="243">
        <f>D15-D37</f>
        <v>0</v>
      </c>
      <c r="E44" s="243">
        <f t="shared" ref="E44:BP44" si="23">E15-E37</f>
        <v>0</v>
      </c>
      <c r="F44" s="243">
        <f t="shared" si="23"/>
        <v>0</v>
      </c>
      <c r="G44" s="243">
        <f t="shared" si="23"/>
        <v>0</v>
      </c>
      <c r="H44" s="243">
        <f t="shared" si="23"/>
        <v>0</v>
      </c>
      <c r="I44" s="243">
        <f t="shared" si="23"/>
        <v>0</v>
      </c>
      <c r="J44" s="243">
        <f t="shared" si="23"/>
        <v>0</v>
      </c>
      <c r="K44" s="243">
        <f t="shared" si="23"/>
        <v>0</v>
      </c>
      <c r="L44" s="243">
        <f t="shared" si="23"/>
        <v>0</v>
      </c>
      <c r="M44" s="243">
        <f t="shared" si="23"/>
        <v>0</v>
      </c>
      <c r="N44" s="243">
        <f t="shared" si="23"/>
        <v>0</v>
      </c>
      <c r="O44" s="243">
        <f t="shared" si="23"/>
        <v>0</v>
      </c>
      <c r="P44" s="243">
        <f t="shared" si="23"/>
        <v>0</v>
      </c>
      <c r="Q44" s="243">
        <f t="shared" si="23"/>
        <v>0</v>
      </c>
      <c r="R44" s="243">
        <f t="shared" si="23"/>
        <v>0</v>
      </c>
      <c r="S44" s="243">
        <f t="shared" si="23"/>
        <v>0</v>
      </c>
      <c r="T44" s="243">
        <f t="shared" si="23"/>
        <v>0</v>
      </c>
      <c r="U44" s="243">
        <f t="shared" si="23"/>
        <v>0</v>
      </c>
      <c r="V44" s="243">
        <f t="shared" si="23"/>
        <v>0</v>
      </c>
      <c r="W44" s="243">
        <f t="shared" si="23"/>
        <v>0</v>
      </c>
      <c r="X44" s="243">
        <f t="shared" si="23"/>
        <v>0</v>
      </c>
      <c r="Y44" s="243">
        <f t="shared" si="23"/>
        <v>0</v>
      </c>
      <c r="Z44" s="243">
        <f t="shared" si="23"/>
        <v>0</v>
      </c>
      <c r="AA44" s="243">
        <f t="shared" si="23"/>
        <v>0</v>
      </c>
      <c r="AB44" s="243">
        <f t="shared" si="23"/>
        <v>0</v>
      </c>
      <c r="AC44" s="243">
        <f t="shared" si="23"/>
        <v>0</v>
      </c>
      <c r="AD44" s="243">
        <f t="shared" si="23"/>
        <v>0</v>
      </c>
      <c r="AE44" s="243">
        <f t="shared" si="23"/>
        <v>0</v>
      </c>
      <c r="AF44" s="243">
        <f t="shared" si="23"/>
        <v>0</v>
      </c>
      <c r="AG44" s="243">
        <f t="shared" si="23"/>
        <v>0</v>
      </c>
      <c r="AH44" s="243">
        <f t="shared" si="23"/>
        <v>0</v>
      </c>
      <c r="AI44" s="243">
        <f t="shared" si="23"/>
        <v>0</v>
      </c>
      <c r="AJ44" s="243">
        <f t="shared" si="23"/>
        <v>0</v>
      </c>
      <c r="AK44" s="243">
        <f t="shared" si="23"/>
        <v>0</v>
      </c>
      <c r="AL44" s="243">
        <f t="shared" si="23"/>
        <v>0</v>
      </c>
      <c r="AM44" s="243">
        <f t="shared" si="23"/>
        <v>0</v>
      </c>
      <c r="AN44" s="243">
        <f t="shared" si="23"/>
        <v>0</v>
      </c>
      <c r="AO44" s="243">
        <f t="shared" si="23"/>
        <v>0</v>
      </c>
      <c r="AP44" s="243">
        <f t="shared" si="23"/>
        <v>0</v>
      </c>
      <c r="AQ44" s="243">
        <f t="shared" si="23"/>
        <v>0</v>
      </c>
      <c r="AR44" s="243">
        <f t="shared" si="23"/>
        <v>0</v>
      </c>
      <c r="AS44" s="243">
        <f t="shared" si="23"/>
        <v>0</v>
      </c>
      <c r="AT44" s="243">
        <f t="shared" si="23"/>
        <v>0</v>
      </c>
      <c r="AU44" s="243">
        <f t="shared" si="23"/>
        <v>0</v>
      </c>
      <c r="AV44" s="243">
        <f t="shared" si="23"/>
        <v>0</v>
      </c>
      <c r="AW44" s="243">
        <f t="shared" si="23"/>
        <v>0</v>
      </c>
      <c r="AX44" s="243">
        <f t="shared" si="23"/>
        <v>0</v>
      </c>
      <c r="AY44" s="243">
        <f t="shared" si="23"/>
        <v>0</v>
      </c>
      <c r="AZ44" s="243">
        <f t="shared" si="23"/>
        <v>0</v>
      </c>
      <c r="BA44" s="243">
        <f t="shared" si="23"/>
        <v>0</v>
      </c>
      <c r="BB44" s="243">
        <f t="shared" si="23"/>
        <v>0</v>
      </c>
      <c r="BC44" s="243">
        <f t="shared" si="23"/>
        <v>0</v>
      </c>
      <c r="BD44" s="243">
        <f t="shared" si="23"/>
        <v>0</v>
      </c>
      <c r="BE44" s="243">
        <f t="shared" si="23"/>
        <v>0</v>
      </c>
      <c r="BF44" s="243">
        <f t="shared" si="23"/>
        <v>0</v>
      </c>
      <c r="BG44" s="243">
        <f t="shared" si="23"/>
        <v>0</v>
      </c>
      <c r="BH44" s="243">
        <f t="shared" si="23"/>
        <v>0</v>
      </c>
      <c r="BI44" s="243">
        <f t="shared" si="23"/>
        <v>0</v>
      </c>
      <c r="BJ44" s="243">
        <f t="shared" si="23"/>
        <v>0</v>
      </c>
      <c r="BK44" s="243">
        <f t="shared" si="23"/>
        <v>0</v>
      </c>
      <c r="BL44" s="243">
        <f t="shared" si="23"/>
        <v>0</v>
      </c>
      <c r="BM44" s="243">
        <f t="shared" si="23"/>
        <v>0</v>
      </c>
      <c r="BN44" s="243">
        <f t="shared" si="23"/>
        <v>0</v>
      </c>
      <c r="BO44" s="243">
        <f t="shared" si="23"/>
        <v>0</v>
      </c>
      <c r="BP44" s="243">
        <f t="shared" si="23"/>
        <v>0</v>
      </c>
      <c r="BQ44" s="243">
        <f t="shared" ref="BQ44:BX44" si="24">BQ15-BQ37</f>
        <v>0</v>
      </c>
      <c r="BR44" s="243">
        <f t="shared" si="24"/>
        <v>0</v>
      </c>
      <c r="BS44" s="243">
        <f t="shared" si="24"/>
        <v>0</v>
      </c>
      <c r="BT44" s="243">
        <f t="shared" si="24"/>
        <v>0</v>
      </c>
      <c r="BU44" s="243">
        <f t="shared" si="24"/>
        <v>0</v>
      </c>
      <c r="BV44" s="243">
        <f t="shared" si="24"/>
        <v>0</v>
      </c>
      <c r="BW44" s="243">
        <f t="shared" si="24"/>
        <v>0</v>
      </c>
      <c r="BX44" s="243">
        <f t="shared" si="24"/>
        <v>0</v>
      </c>
    </row>
    <row r="45" spans="2:76" outlineLevel="1">
      <c r="B45" s="241"/>
      <c r="C45" s="240"/>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3"/>
      <c r="BR45" s="243"/>
      <c r="BS45" s="243"/>
      <c r="BT45" s="243"/>
      <c r="BU45" s="243"/>
      <c r="BV45" s="243"/>
      <c r="BW45" s="243"/>
      <c r="BX45" s="243"/>
    </row>
    <row r="47" spans="2:76">
      <c r="B47" s="285" t="s">
        <v>381</v>
      </c>
      <c r="G47" s="273" t="s">
        <v>374</v>
      </c>
      <c r="L47" s="273" t="s">
        <v>375</v>
      </c>
      <c r="Q47" s="273" t="s">
        <v>376</v>
      </c>
      <c r="V47" s="273" t="s">
        <v>377</v>
      </c>
      <c r="AA47" s="273" t="s">
        <v>378</v>
      </c>
      <c r="AF47" s="273" t="s">
        <v>379</v>
      </c>
    </row>
    <row r="48" spans="2:76">
      <c r="B48" s="255" t="s">
        <v>414</v>
      </c>
      <c r="C48" s="154"/>
      <c r="D48" s="155" t="s">
        <v>371</v>
      </c>
      <c r="E48" s="297" t="s">
        <v>372</v>
      </c>
      <c r="F48" s="272">
        <v>6</v>
      </c>
      <c r="G48" s="272">
        <v>7</v>
      </c>
      <c r="H48" s="272">
        <v>8</v>
      </c>
      <c r="I48" s="272">
        <v>9</v>
      </c>
      <c r="J48" s="272">
        <v>10</v>
      </c>
      <c r="K48" s="272">
        <v>11</v>
      </c>
      <c r="L48" s="272">
        <v>12</v>
      </c>
      <c r="M48" s="272">
        <v>13</v>
      </c>
      <c r="N48" s="272">
        <v>14</v>
      </c>
      <c r="O48" s="272">
        <v>15</v>
      </c>
      <c r="P48" s="272">
        <v>16</v>
      </c>
      <c r="Q48" s="272">
        <v>17</v>
      </c>
      <c r="R48" s="272">
        <v>18</v>
      </c>
      <c r="S48" s="272">
        <v>19</v>
      </c>
      <c r="T48" s="272">
        <v>20</v>
      </c>
      <c r="U48" s="272">
        <v>21</v>
      </c>
      <c r="V48" s="272">
        <v>22</v>
      </c>
      <c r="W48" s="272">
        <v>23</v>
      </c>
      <c r="X48" s="272">
        <v>24</v>
      </c>
      <c r="Y48" s="272">
        <v>25</v>
      </c>
      <c r="Z48" s="272">
        <v>26</v>
      </c>
      <c r="AA48" s="272">
        <v>27</v>
      </c>
      <c r="AB48" s="272">
        <v>28</v>
      </c>
      <c r="AC48" s="272">
        <v>29</v>
      </c>
      <c r="AD48" s="272">
        <v>30</v>
      </c>
      <c r="AE48" s="272">
        <v>31</v>
      </c>
      <c r="AF48" s="272">
        <v>32</v>
      </c>
      <c r="AG48" s="272">
        <v>33</v>
      </c>
      <c r="AH48" s="272">
        <v>34</v>
      </c>
      <c r="AI48" s="272">
        <v>35</v>
      </c>
      <c r="AJ48" s="272">
        <v>36</v>
      </c>
      <c r="AK48" s="272">
        <v>37</v>
      </c>
      <c r="AL48" s="272">
        <v>38</v>
      </c>
      <c r="AM48" s="272">
        <v>39</v>
      </c>
      <c r="AN48" s="272">
        <v>40</v>
      </c>
      <c r="AO48" s="272">
        <v>41</v>
      </c>
      <c r="AP48" s="272">
        <v>42</v>
      </c>
      <c r="AQ48" s="272">
        <v>43</v>
      </c>
      <c r="AR48" s="272">
        <v>44</v>
      </c>
      <c r="AS48" s="272">
        <v>45</v>
      </c>
      <c r="AT48" s="272">
        <v>46</v>
      </c>
      <c r="AU48" s="272">
        <v>47</v>
      </c>
      <c r="AV48" s="272">
        <v>48</v>
      </c>
      <c r="AW48" s="272">
        <v>49</v>
      </c>
      <c r="AX48" s="272">
        <v>50</v>
      </c>
      <c r="AY48" s="272">
        <v>51</v>
      </c>
      <c r="AZ48" s="272">
        <v>52</v>
      </c>
      <c r="BA48" s="272">
        <v>53</v>
      </c>
      <c r="BB48" s="272">
        <v>54</v>
      </c>
      <c r="BC48" s="272">
        <v>55</v>
      </c>
      <c r="BD48" s="272">
        <v>56</v>
      </c>
      <c r="BE48" s="272">
        <v>57</v>
      </c>
      <c r="BF48" s="272">
        <v>58</v>
      </c>
      <c r="BG48" s="272">
        <v>59</v>
      </c>
      <c r="BH48" s="272">
        <v>60</v>
      </c>
      <c r="BI48" s="272">
        <v>61</v>
      </c>
      <c r="BJ48" s="272">
        <v>62</v>
      </c>
      <c r="BK48" s="272">
        <v>63</v>
      </c>
      <c r="BL48" s="272">
        <v>64</v>
      </c>
      <c r="BM48" s="272">
        <v>65</v>
      </c>
      <c r="BN48" s="272">
        <v>66</v>
      </c>
      <c r="BO48" s="272">
        <v>67</v>
      </c>
      <c r="BP48" s="272">
        <v>68</v>
      </c>
      <c r="BQ48" s="272">
        <v>69</v>
      </c>
      <c r="BR48" s="272">
        <v>70</v>
      </c>
      <c r="BS48" s="272">
        <v>71</v>
      </c>
      <c r="BT48" s="272">
        <v>72</v>
      </c>
      <c r="BU48" s="272">
        <v>73</v>
      </c>
      <c r="BV48" s="272">
        <v>74</v>
      </c>
      <c r="BW48" s="272">
        <v>75</v>
      </c>
      <c r="BX48" s="272">
        <v>76</v>
      </c>
    </row>
    <row r="49" spans="1:76">
      <c r="A49" s="254" t="s">
        <v>258</v>
      </c>
      <c r="B49" s="255" t="s">
        <v>382</v>
      </c>
      <c r="C49" s="256"/>
      <c r="D49" s="257"/>
      <c r="E49" s="298"/>
      <c r="F49" s="258">
        <v>1946</v>
      </c>
      <c r="G49" s="259" t="s">
        <v>260</v>
      </c>
      <c r="H49" s="260" t="s">
        <v>261</v>
      </c>
      <c r="I49" s="260" t="s">
        <v>262</v>
      </c>
      <c r="J49" s="260" t="s">
        <v>263</v>
      </c>
      <c r="K49" s="260" t="s">
        <v>264</v>
      </c>
      <c r="L49" s="260" t="s">
        <v>265</v>
      </c>
      <c r="M49" s="260" t="s">
        <v>266</v>
      </c>
      <c r="N49" s="260" t="s">
        <v>267</v>
      </c>
      <c r="O49" s="260" t="s">
        <v>268</v>
      </c>
      <c r="P49" s="260" t="s">
        <v>269</v>
      </c>
      <c r="Q49" s="260" t="s">
        <v>270</v>
      </c>
      <c r="R49" s="260" t="s">
        <v>271</v>
      </c>
      <c r="S49" s="260" t="s">
        <v>272</v>
      </c>
      <c r="T49" s="260" t="s">
        <v>273</v>
      </c>
      <c r="U49" s="260" t="s">
        <v>274</v>
      </c>
      <c r="V49" s="260" t="s">
        <v>275</v>
      </c>
      <c r="W49" s="260" t="s">
        <v>276</v>
      </c>
      <c r="X49" s="260" t="s">
        <v>277</v>
      </c>
      <c r="Y49" s="260" t="s">
        <v>278</v>
      </c>
      <c r="Z49" s="260" t="s">
        <v>279</v>
      </c>
      <c r="AA49" s="260" t="s">
        <v>280</v>
      </c>
      <c r="AB49" s="260" t="s">
        <v>281</v>
      </c>
      <c r="AC49" s="260" t="s">
        <v>282</v>
      </c>
      <c r="AD49" s="260" t="s">
        <v>283</v>
      </c>
      <c r="AE49" s="260" t="s">
        <v>284</v>
      </c>
      <c r="AF49" s="260" t="s">
        <v>285</v>
      </c>
      <c r="AG49" s="260" t="s">
        <v>286</v>
      </c>
      <c r="AH49" s="260" t="s">
        <v>287</v>
      </c>
      <c r="AI49" s="260" t="s">
        <v>288</v>
      </c>
      <c r="AJ49" s="260" t="s">
        <v>289</v>
      </c>
      <c r="AK49" s="260" t="s">
        <v>290</v>
      </c>
      <c r="AL49" s="260" t="s">
        <v>291</v>
      </c>
      <c r="AM49" s="260" t="s">
        <v>292</v>
      </c>
      <c r="AN49" s="260" t="s">
        <v>293</v>
      </c>
      <c r="AO49" s="260" t="s">
        <v>294</v>
      </c>
      <c r="AP49" s="260" t="s">
        <v>295</v>
      </c>
      <c r="AQ49" s="260" t="s">
        <v>296</v>
      </c>
      <c r="AR49" s="260" t="s">
        <v>297</v>
      </c>
      <c r="AS49" s="260" t="s">
        <v>298</v>
      </c>
      <c r="AT49" s="260" t="s">
        <v>299</v>
      </c>
      <c r="AU49" s="260" t="s">
        <v>300</v>
      </c>
      <c r="AV49" s="260" t="s">
        <v>301</v>
      </c>
      <c r="AW49" s="260" t="s">
        <v>302</v>
      </c>
      <c r="AX49" s="260" t="s">
        <v>303</v>
      </c>
      <c r="AY49" s="260" t="s">
        <v>304</v>
      </c>
      <c r="AZ49" s="260" t="s">
        <v>305</v>
      </c>
      <c r="BA49" s="260" t="s">
        <v>306</v>
      </c>
      <c r="BB49" s="260" t="s">
        <v>307</v>
      </c>
      <c r="BC49" s="260" t="s">
        <v>308</v>
      </c>
      <c r="BD49" s="260" t="s">
        <v>309</v>
      </c>
      <c r="BE49" s="260" t="s">
        <v>310</v>
      </c>
      <c r="BF49" s="260" t="s">
        <v>311</v>
      </c>
      <c r="BG49" s="260" t="s">
        <v>312</v>
      </c>
      <c r="BH49" s="260" t="s">
        <v>313</v>
      </c>
      <c r="BI49" s="260" t="s">
        <v>314</v>
      </c>
      <c r="BJ49" s="260" t="s">
        <v>315</v>
      </c>
      <c r="BK49" s="260" t="s">
        <v>316</v>
      </c>
      <c r="BL49" s="260" t="s">
        <v>317</v>
      </c>
      <c r="BM49" s="260" t="s">
        <v>318</v>
      </c>
      <c r="BN49" s="260" t="s">
        <v>319</v>
      </c>
      <c r="BO49" s="260" t="s">
        <v>320</v>
      </c>
      <c r="BP49" s="260" t="s">
        <v>321</v>
      </c>
      <c r="BQ49" s="260" t="s">
        <v>322</v>
      </c>
      <c r="BR49" s="260" t="s">
        <v>323</v>
      </c>
      <c r="BS49" s="260" t="s">
        <v>324</v>
      </c>
      <c r="BT49" s="260" t="s">
        <v>325</v>
      </c>
      <c r="BU49" s="260" t="s">
        <v>326</v>
      </c>
      <c r="BV49" s="260" t="s">
        <v>327</v>
      </c>
      <c r="BW49" s="260" t="s">
        <v>328</v>
      </c>
      <c r="BX49" s="260" t="s">
        <v>383</v>
      </c>
    </row>
    <row r="50" spans="1:76" ht="13.5" outlineLevel="1" thickBot="1">
      <c r="A50" s="261">
        <v>1</v>
      </c>
      <c r="B50" s="262" t="s">
        <v>329</v>
      </c>
      <c r="C50" s="205"/>
      <c r="D50" s="156">
        <v>25</v>
      </c>
      <c r="E50" s="299">
        <v>35</v>
      </c>
      <c r="F50" s="263">
        <f>VLOOKUP($A50,$A$11:$CA$15,F$48)</f>
        <v>14.037000000000001</v>
      </c>
      <c r="G50" s="275">
        <f t="shared" ref="G50:BR53" si="25">VLOOKUP($A50,$A$11:$CA$15,G$48)</f>
        <v>11.968400000000001</v>
      </c>
      <c r="H50" s="265">
        <f t="shared" si="25"/>
        <v>11.0388</v>
      </c>
      <c r="I50" s="265">
        <f t="shared" si="25"/>
        <v>9.7179000000000002</v>
      </c>
      <c r="J50" s="265">
        <f t="shared" si="25"/>
        <v>10.2432</v>
      </c>
      <c r="K50" s="265">
        <f t="shared" si="25"/>
        <v>8.8140000000000001</v>
      </c>
      <c r="L50" s="265">
        <f t="shared" si="25"/>
        <v>8.2993000000000006</v>
      </c>
      <c r="M50" s="265">
        <f t="shared" si="25"/>
        <v>8.5488999999999997</v>
      </c>
      <c r="N50" s="265">
        <f t="shared" si="25"/>
        <v>8.5488999999999997</v>
      </c>
      <c r="O50" s="265">
        <f t="shared" si="25"/>
        <v>8.1213999999999995</v>
      </c>
      <c r="P50" s="265">
        <f t="shared" si="25"/>
        <v>7.8958000000000004</v>
      </c>
      <c r="Q50" s="265">
        <f t="shared" si="25"/>
        <v>7.6308999999999996</v>
      </c>
      <c r="R50" s="265">
        <f t="shared" si="25"/>
        <v>7.3830999999999998</v>
      </c>
      <c r="S50" s="265">
        <f t="shared" si="25"/>
        <v>7.1063000000000001</v>
      </c>
      <c r="T50" s="265">
        <f t="shared" si="25"/>
        <v>6.6490999999999998</v>
      </c>
      <c r="U50" s="265">
        <f t="shared" si="25"/>
        <v>6.2817999999999996</v>
      </c>
      <c r="V50" s="265">
        <f t="shared" si="25"/>
        <v>5.8308</v>
      </c>
      <c r="W50" s="265">
        <f t="shared" si="25"/>
        <v>5.5735000000000001</v>
      </c>
      <c r="X50" s="265">
        <f t="shared" si="25"/>
        <v>5.3632</v>
      </c>
      <c r="Y50" s="265">
        <f t="shared" si="25"/>
        <v>5.1917999999999997</v>
      </c>
      <c r="Z50" s="265">
        <f t="shared" si="25"/>
        <v>5.0309999999999997</v>
      </c>
      <c r="AA50" s="265">
        <f t="shared" si="25"/>
        <v>5.2884000000000002</v>
      </c>
      <c r="AB50" s="265">
        <f t="shared" si="25"/>
        <v>5.0309999999999997</v>
      </c>
      <c r="AC50" s="265">
        <f t="shared" si="25"/>
        <v>4.6597999999999997</v>
      </c>
      <c r="AD50" s="265">
        <f t="shared" si="25"/>
        <v>3.9479000000000002</v>
      </c>
      <c r="AE50" s="265">
        <f t="shared" si="25"/>
        <v>3.5642999999999998</v>
      </c>
      <c r="AF50" s="265">
        <f t="shared" si="25"/>
        <v>3.3940000000000001</v>
      </c>
      <c r="AG50" s="265">
        <f t="shared" si="25"/>
        <v>3.1938</v>
      </c>
      <c r="AH50" s="265">
        <f t="shared" si="25"/>
        <v>3.0158999999999998</v>
      </c>
      <c r="AI50" s="265">
        <f t="shared" si="25"/>
        <v>2.9380000000000002</v>
      </c>
      <c r="AJ50" s="265">
        <f t="shared" si="25"/>
        <v>2.8283999999999998</v>
      </c>
      <c r="AK50" s="265">
        <f t="shared" si="25"/>
        <v>2.7136</v>
      </c>
      <c r="AL50" s="265">
        <f t="shared" si="25"/>
        <v>2.6017999999999999</v>
      </c>
      <c r="AM50" s="265">
        <f t="shared" si="25"/>
        <v>2.4190999999999998</v>
      </c>
      <c r="AN50" s="265">
        <f t="shared" si="25"/>
        <v>2.1991999999999998</v>
      </c>
      <c r="AO50" s="265">
        <f t="shared" si="25"/>
        <v>2.0710000000000002</v>
      </c>
      <c r="AP50" s="265">
        <f t="shared" si="25"/>
        <v>1.9912000000000001</v>
      </c>
      <c r="AQ50" s="265">
        <f t="shared" si="25"/>
        <v>1.9570000000000001</v>
      </c>
      <c r="AR50" s="265">
        <f t="shared" si="25"/>
        <v>1.9174</v>
      </c>
      <c r="AS50" s="265">
        <f t="shared" si="25"/>
        <v>1.9045000000000001</v>
      </c>
      <c r="AT50" s="265">
        <f t="shared" si="25"/>
        <v>1.867</v>
      </c>
      <c r="AU50" s="265">
        <f t="shared" si="25"/>
        <v>1.825</v>
      </c>
      <c r="AV50" s="265">
        <f t="shared" si="25"/>
        <v>1.7848999999999999</v>
      </c>
      <c r="AW50" s="265">
        <f t="shared" si="25"/>
        <v>1.7253000000000001</v>
      </c>
      <c r="AX50" s="265">
        <f t="shared" si="25"/>
        <v>1.6266</v>
      </c>
      <c r="AY50" s="265">
        <f t="shared" si="25"/>
        <v>1.5303</v>
      </c>
      <c r="AZ50" s="265">
        <f t="shared" si="25"/>
        <v>1.4429000000000001</v>
      </c>
      <c r="BA50" s="265">
        <f t="shared" si="25"/>
        <v>1.3951</v>
      </c>
      <c r="BB50" s="265">
        <f t="shared" si="25"/>
        <v>1.3666</v>
      </c>
      <c r="BC50" s="265">
        <f t="shared" si="25"/>
        <v>1.3361000000000001</v>
      </c>
      <c r="BD50" s="265">
        <f t="shared" si="25"/>
        <v>1.3329</v>
      </c>
      <c r="BE50" s="265">
        <f t="shared" si="25"/>
        <v>1.3391999999999999</v>
      </c>
      <c r="BF50" s="265">
        <f t="shared" si="25"/>
        <v>1.3455999999999999</v>
      </c>
      <c r="BG50" s="265">
        <f t="shared" si="25"/>
        <v>1.3535999999999999</v>
      </c>
      <c r="BH50" s="265">
        <f t="shared" si="25"/>
        <v>1.3440000000000001</v>
      </c>
      <c r="BI50" s="265">
        <f t="shared" si="25"/>
        <v>1.3391999999999999</v>
      </c>
      <c r="BJ50" s="265">
        <f t="shared" si="25"/>
        <v>1.3361000000000001</v>
      </c>
      <c r="BK50" s="265">
        <f t="shared" si="25"/>
        <v>1.3329</v>
      </c>
      <c r="BL50" s="265">
        <f t="shared" si="25"/>
        <v>1.3129</v>
      </c>
      <c r="BM50" s="265">
        <f t="shared" si="25"/>
        <v>1.2862</v>
      </c>
      <c r="BN50" s="265">
        <f t="shared" si="25"/>
        <v>1.2577</v>
      </c>
      <c r="BO50" s="265">
        <f t="shared" si="25"/>
        <v>1.2043999999999999</v>
      </c>
      <c r="BP50" s="265">
        <f t="shared" si="25"/>
        <v>1.1614</v>
      </c>
      <c r="BQ50" s="265">
        <f t="shared" si="25"/>
        <v>1.1485000000000001</v>
      </c>
      <c r="BR50" s="265">
        <f t="shared" si="25"/>
        <v>1.137</v>
      </c>
      <c r="BS50" s="265">
        <f t="shared" ref="BS50:BX65" si="26">VLOOKUP($A50,$A$11:$CA$15,BS$48)</f>
        <v>1.1016999999999999</v>
      </c>
      <c r="BT50" s="265">
        <f t="shared" si="26"/>
        <v>1.0747</v>
      </c>
      <c r="BU50" s="265">
        <f t="shared" si="26"/>
        <v>1.0547</v>
      </c>
      <c r="BV50" s="265">
        <f t="shared" si="26"/>
        <v>1.0365</v>
      </c>
      <c r="BW50" s="265">
        <f t="shared" si="26"/>
        <v>1.0197000000000001</v>
      </c>
      <c r="BX50" s="265">
        <f t="shared" si="26"/>
        <v>1</v>
      </c>
    </row>
    <row r="51" spans="1:76" ht="13.5" outlineLevel="1" thickBot="1">
      <c r="A51" s="261">
        <v>1</v>
      </c>
      <c r="B51" s="288" t="s">
        <v>330</v>
      </c>
      <c r="C51" s="205"/>
      <c r="D51" s="293">
        <v>50</v>
      </c>
      <c r="E51" s="300">
        <v>60</v>
      </c>
      <c r="F51" s="263">
        <f t="shared" ref="F51:U69" si="27">VLOOKUP($A51,$A$11:$CA$15,F$48)</f>
        <v>14.037000000000001</v>
      </c>
      <c r="G51" s="275">
        <f t="shared" si="25"/>
        <v>11.968400000000001</v>
      </c>
      <c r="H51" s="265">
        <f t="shared" si="25"/>
        <v>11.0388</v>
      </c>
      <c r="I51" s="265">
        <f t="shared" si="25"/>
        <v>9.7179000000000002</v>
      </c>
      <c r="J51" s="265">
        <f t="shared" si="25"/>
        <v>10.2432</v>
      </c>
      <c r="K51" s="265">
        <f t="shared" si="25"/>
        <v>8.8140000000000001</v>
      </c>
      <c r="L51" s="265">
        <f t="shared" si="25"/>
        <v>8.2993000000000006</v>
      </c>
      <c r="M51" s="265">
        <f t="shared" si="25"/>
        <v>8.5488999999999997</v>
      </c>
      <c r="N51" s="265">
        <f t="shared" si="25"/>
        <v>8.5488999999999997</v>
      </c>
      <c r="O51" s="265">
        <f t="shared" si="25"/>
        <v>8.1213999999999995</v>
      </c>
      <c r="P51" s="274">
        <f t="shared" si="25"/>
        <v>7.8958000000000004</v>
      </c>
      <c r="Q51" s="287">
        <f t="shared" si="25"/>
        <v>7.6308999999999996</v>
      </c>
      <c r="R51" s="275">
        <f t="shared" si="25"/>
        <v>7.3830999999999998</v>
      </c>
      <c r="S51" s="274">
        <f t="shared" si="25"/>
        <v>7.1063000000000001</v>
      </c>
      <c r="T51" s="276">
        <f t="shared" si="25"/>
        <v>6.6490999999999998</v>
      </c>
      <c r="U51" s="275">
        <f t="shared" si="25"/>
        <v>6.2817999999999996</v>
      </c>
      <c r="V51" s="274">
        <f t="shared" si="25"/>
        <v>5.8308</v>
      </c>
      <c r="W51" s="279">
        <f t="shared" si="25"/>
        <v>5.5735000000000001</v>
      </c>
      <c r="X51" s="277">
        <f t="shared" si="25"/>
        <v>5.3632</v>
      </c>
      <c r="Y51" s="277">
        <f t="shared" si="25"/>
        <v>5.1917999999999997</v>
      </c>
      <c r="Z51" s="277">
        <f t="shared" si="25"/>
        <v>5.0309999999999997</v>
      </c>
      <c r="AA51" s="289">
        <f t="shared" si="25"/>
        <v>5.2884000000000002</v>
      </c>
      <c r="AB51" s="275">
        <f t="shared" si="25"/>
        <v>5.0309999999999997</v>
      </c>
      <c r="AC51" s="265">
        <f t="shared" si="25"/>
        <v>4.6597999999999997</v>
      </c>
      <c r="AD51" s="265">
        <f t="shared" si="25"/>
        <v>3.9479000000000002</v>
      </c>
      <c r="AE51" s="265">
        <f t="shared" si="25"/>
        <v>3.5642999999999998</v>
      </c>
      <c r="AF51" s="265">
        <f t="shared" si="25"/>
        <v>3.3940000000000001</v>
      </c>
      <c r="AG51" s="265">
        <f t="shared" si="25"/>
        <v>3.1938</v>
      </c>
      <c r="AH51" s="265">
        <f t="shared" si="25"/>
        <v>3.0158999999999998</v>
      </c>
      <c r="AI51" s="265">
        <f t="shared" si="25"/>
        <v>2.9380000000000002</v>
      </c>
      <c r="AJ51" s="265">
        <f t="shared" si="25"/>
        <v>2.8283999999999998</v>
      </c>
      <c r="AK51" s="265">
        <f t="shared" si="25"/>
        <v>2.7136</v>
      </c>
      <c r="AL51" s="265">
        <f t="shared" si="25"/>
        <v>2.6017999999999999</v>
      </c>
      <c r="AM51" s="265">
        <f t="shared" si="25"/>
        <v>2.4190999999999998</v>
      </c>
      <c r="AN51" s="265">
        <f t="shared" si="25"/>
        <v>2.1991999999999998</v>
      </c>
      <c r="AO51" s="265">
        <f t="shared" si="25"/>
        <v>2.0710000000000002</v>
      </c>
      <c r="AP51" s="265">
        <f t="shared" si="25"/>
        <v>1.9912000000000001</v>
      </c>
      <c r="AQ51" s="265">
        <f t="shared" si="25"/>
        <v>1.9570000000000001</v>
      </c>
      <c r="AR51" s="265">
        <f t="shared" si="25"/>
        <v>1.9174</v>
      </c>
      <c r="AS51" s="265">
        <f t="shared" si="25"/>
        <v>1.9045000000000001</v>
      </c>
      <c r="AT51" s="265">
        <f t="shared" si="25"/>
        <v>1.867</v>
      </c>
      <c r="AU51" s="265">
        <f t="shared" si="25"/>
        <v>1.825</v>
      </c>
      <c r="AV51" s="265">
        <f t="shared" si="25"/>
        <v>1.7848999999999999</v>
      </c>
      <c r="AW51" s="265">
        <f t="shared" si="25"/>
        <v>1.7253000000000001</v>
      </c>
      <c r="AX51" s="265">
        <f t="shared" si="25"/>
        <v>1.6266</v>
      </c>
      <c r="AY51" s="265">
        <f t="shared" si="25"/>
        <v>1.5303</v>
      </c>
      <c r="AZ51" s="265">
        <f t="shared" si="25"/>
        <v>1.4429000000000001</v>
      </c>
      <c r="BA51" s="265">
        <f t="shared" si="25"/>
        <v>1.3951</v>
      </c>
      <c r="BB51" s="265">
        <f t="shared" si="25"/>
        <v>1.3666</v>
      </c>
      <c r="BC51" s="265">
        <f t="shared" si="25"/>
        <v>1.3361000000000001</v>
      </c>
      <c r="BD51" s="265">
        <f t="shared" si="25"/>
        <v>1.3329</v>
      </c>
      <c r="BE51" s="265">
        <f t="shared" si="25"/>
        <v>1.3391999999999999</v>
      </c>
      <c r="BF51" s="265">
        <f t="shared" si="25"/>
        <v>1.3455999999999999</v>
      </c>
      <c r="BG51" s="265">
        <f t="shared" si="25"/>
        <v>1.3535999999999999</v>
      </c>
      <c r="BH51" s="265">
        <f t="shared" si="25"/>
        <v>1.3440000000000001</v>
      </c>
      <c r="BI51" s="265">
        <f t="shared" si="25"/>
        <v>1.3391999999999999</v>
      </c>
      <c r="BJ51" s="265">
        <f t="shared" si="25"/>
        <v>1.3361000000000001</v>
      </c>
      <c r="BK51" s="265">
        <f t="shared" si="25"/>
        <v>1.3329</v>
      </c>
      <c r="BL51" s="265">
        <f t="shared" si="25"/>
        <v>1.3129</v>
      </c>
      <c r="BM51" s="265">
        <f t="shared" si="25"/>
        <v>1.2862</v>
      </c>
      <c r="BN51" s="265">
        <f t="shared" si="25"/>
        <v>1.2577</v>
      </c>
      <c r="BO51" s="265">
        <f t="shared" si="25"/>
        <v>1.2043999999999999</v>
      </c>
      <c r="BP51" s="265">
        <f t="shared" si="25"/>
        <v>1.1614</v>
      </c>
      <c r="BQ51" s="265">
        <f t="shared" si="25"/>
        <v>1.1485000000000001</v>
      </c>
      <c r="BR51" s="265">
        <f t="shared" si="25"/>
        <v>1.137</v>
      </c>
      <c r="BS51" s="265">
        <f t="shared" si="26"/>
        <v>1.1016999999999999</v>
      </c>
      <c r="BT51" s="265">
        <f t="shared" si="26"/>
        <v>1.0747</v>
      </c>
      <c r="BU51" s="265">
        <f t="shared" si="26"/>
        <v>1.0547</v>
      </c>
      <c r="BV51" s="265">
        <f t="shared" si="26"/>
        <v>1.0365</v>
      </c>
      <c r="BW51" s="265">
        <f t="shared" si="26"/>
        <v>1.0197000000000001</v>
      </c>
      <c r="BX51" s="265">
        <f t="shared" si="26"/>
        <v>1</v>
      </c>
    </row>
    <row r="52" spans="1:76" ht="13.5" outlineLevel="1" thickBot="1">
      <c r="A52" s="261">
        <v>1</v>
      </c>
      <c r="B52" s="288" t="s">
        <v>331</v>
      </c>
      <c r="C52" s="205"/>
      <c r="D52" s="293">
        <v>60</v>
      </c>
      <c r="E52" s="300">
        <v>70</v>
      </c>
      <c r="F52" s="286">
        <f t="shared" si="27"/>
        <v>14.037000000000001</v>
      </c>
      <c r="G52" s="279">
        <f t="shared" si="25"/>
        <v>11.968400000000001</v>
      </c>
      <c r="H52" s="277">
        <f t="shared" si="25"/>
        <v>11.0388</v>
      </c>
      <c r="I52" s="277">
        <f t="shared" si="25"/>
        <v>9.7179000000000002</v>
      </c>
      <c r="J52" s="277">
        <f t="shared" si="25"/>
        <v>10.2432</v>
      </c>
      <c r="K52" s="277">
        <f t="shared" si="25"/>
        <v>8.8140000000000001</v>
      </c>
      <c r="L52" s="277">
        <f t="shared" si="25"/>
        <v>8.2993000000000006</v>
      </c>
      <c r="M52" s="277">
        <f t="shared" si="25"/>
        <v>8.5488999999999997</v>
      </c>
      <c r="N52" s="277">
        <f t="shared" si="25"/>
        <v>8.5488999999999997</v>
      </c>
      <c r="O52" s="277">
        <f t="shared" si="25"/>
        <v>8.1213999999999995</v>
      </c>
      <c r="P52" s="277">
        <f t="shared" si="25"/>
        <v>7.8958000000000004</v>
      </c>
      <c r="Q52" s="289">
        <f t="shared" si="25"/>
        <v>7.6308999999999996</v>
      </c>
      <c r="R52" s="275">
        <f t="shared" si="25"/>
        <v>7.3830999999999998</v>
      </c>
      <c r="S52" s="274">
        <f t="shared" si="25"/>
        <v>7.1063000000000001</v>
      </c>
      <c r="T52" s="292">
        <f t="shared" si="25"/>
        <v>6.6490999999999998</v>
      </c>
      <c r="U52" s="275">
        <f t="shared" si="25"/>
        <v>6.2817999999999996</v>
      </c>
      <c r="V52" s="274">
        <f t="shared" si="25"/>
        <v>5.8308</v>
      </c>
      <c r="W52" s="290">
        <f t="shared" si="25"/>
        <v>5.5735000000000001</v>
      </c>
      <c r="X52" s="291">
        <f t="shared" si="25"/>
        <v>5.3632</v>
      </c>
      <c r="Y52" s="291">
        <f t="shared" si="25"/>
        <v>5.1917999999999997</v>
      </c>
      <c r="Z52" s="291">
        <f t="shared" si="25"/>
        <v>5.0309999999999997</v>
      </c>
      <c r="AA52" s="289">
        <f t="shared" si="25"/>
        <v>5.2884000000000002</v>
      </c>
      <c r="AB52" s="275">
        <f t="shared" si="25"/>
        <v>5.0309999999999997</v>
      </c>
      <c r="AC52" s="265">
        <f t="shared" si="25"/>
        <v>4.6597999999999997</v>
      </c>
      <c r="AD52" s="265">
        <f t="shared" si="25"/>
        <v>3.9479000000000002</v>
      </c>
      <c r="AE52" s="265">
        <f t="shared" si="25"/>
        <v>3.5642999999999998</v>
      </c>
      <c r="AF52" s="265">
        <f t="shared" si="25"/>
        <v>3.3940000000000001</v>
      </c>
      <c r="AG52" s="265">
        <f t="shared" si="25"/>
        <v>3.1938</v>
      </c>
      <c r="AH52" s="265">
        <f t="shared" si="25"/>
        <v>3.0158999999999998</v>
      </c>
      <c r="AI52" s="265">
        <f t="shared" si="25"/>
        <v>2.9380000000000002</v>
      </c>
      <c r="AJ52" s="265">
        <f t="shared" si="25"/>
        <v>2.8283999999999998</v>
      </c>
      <c r="AK52" s="265">
        <f t="shared" si="25"/>
        <v>2.7136</v>
      </c>
      <c r="AL52" s="265">
        <f t="shared" si="25"/>
        <v>2.6017999999999999</v>
      </c>
      <c r="AM52" s="265">
        <f t="shared" si="25"/>
        <v>2.4190999999999998</v>
      </c>
      <c r="AN52" s="265">
        <f t="shared" si="25"/>
        <v>2.1991999999999998</v>
      </c>
      <c r="AO52" s="265">
        <f t="shared" si="25"/>
        <v>2.0710000000000002</v>
      </c>
      <c r="AP52" s="265">
        <f t="shared" si="25"/>
        <v>1.9912000000000001</v>
      </c>
      <c r="AQ52" s="265">
        <f t="shared" si="25"/>
        <v>1.9570000000000001</v>
      </c>
      <c r="AR52" s="265">
        <f t="shared" si="25"/>
        <v>1.9174</v>
      </c>
      <c r="AS52" s="265">
        <f t="shared" si="25"/>
        <v>1.9045000000000001</v>
      </c>
      <c r="AT52" s="265">
        <f t="shared" si="25"/>
        <v>1.867</v>
      </c>
      <c r="AU52" s="265">
        <f t="shared" si="25"/>
        <v>1.825</v>
      </c>
      <c r="AV52" s="265">
        <f t="shared" si="25"/>
        <v>1.7848999999999999</v>
      </c>
      <c r="AW52" s="265">
        <f t="shared" si="25"/>
        <v>1.7253000000000001</v>
      </c>
      <c r="AX52" s="265">
        <f t="shared" si="25"/>
        <v>1.6266</v>
      </c>
      <c r="AY52" s="265">
        <f t="shared" si="25"/>
        <v>1.5303</v>
      </c>
      <c r="AZ52" s="265">
        <f t="shared" si="25"/>
        <v>1.4429000000000001</v>
      </c>
      <c r="BA52" s="265">
        <f t="shared" si="25"/>
        <v>1.3951</v>
      </c>
      <c r="BB52" s="265">
        <f t="shared" si="25"/>
        <v>1.3666</v>
      </c>
      <c r="BC52" s="265">
        <f t="shared" si="25"/>
        <v>1.3361000000000001</v>
      </c>
      <c r="BD52" s="265">
        <f t="shared" si="25"/>
        <v>1.3329</v>
      </c>
      <c r="BE52" s="265">
        <f t="shared" si="25"/>
        <v>1.3391999999999999</v>
      </c>
      <c r="BF52" s="265">
        <f t="shared" si="25"/>
        <v>1.3455999999999999</v>
      </c>
      <c r="BG52" s="265">
        <f t="shared" si="25"/>
        <v>1.3535999999999999</v>
      </c>
      <c r="BH52" s="265">
        <f t="shared" si="25"/>
        <v>1.3440000000000001</v>
      </c>
      <c r="BI52" s="265">
        <f t="shared" si="25"/>
        <v>1.3391999999999999</v>
      </c>
      <c r="BJ52" s="265">
        <f t="shared" si="25"/>
        <v>1.3361000000000001</v>
      </c>
      <c r="BK52" s="265">
        <f t="shared" si="25"/>
        <v>1.3329</v>
      </c>
      <c r="BL52" s="265">
        <f t="shared" si="25"/>
        <v>1.3129</v>
      </c>
      <c r="BM52" s="265">
        <f t="shared" si="25"/>
        <v>1.2862</v>
      </c>
      <c r="BN52" s="265">
        <f t="shared" si="25"/>
        <v>1.2577</v>
      </c>
      <c r="BO52" s="265">
        <f t="shared" si="25"/>
        <v>1.2043999999999999</v>
      </c>
      <c r="BP52" s="265">
        <f t="shared" si="25"/>
        <v>1.1614</v>
      </c>
      <c r="BQ52" s="265">
        <f t="shared" si="25"/>
        <v>1.1485000000000001</v>
      </c>
      <c r="BR52" s="265">
        <f t="shared" si="25"/>
        <v>1.137</v>
      </c>
      <c r="BS52" s="265">
        <f t="shared" si="26"/>
        <v>1.1016999999999999</v>
      </c>
      <c r="BT52" s="265">
        <f t="shared" si="26"/>
        <v>1.0747</v>
      </c>
      <c r="BU52" s="265">
        <f t="shared" si="26"/>
        <v>1.0547</v>
      </c>
      <c r="BV52" s="265">
        <f t="shared" si="26"/>
        <v>1.0365</v>
      </c>
      <c r="BW52" s="265">
        <f t="shared" si="26"/>
        <v>1.0197000000000001</v>
      </c>
      <c r="BX52" s="265">
        <f t="shared" si="26"/>
        <v>1</v>
      </c>
    </row>
    <row r="53" spans="1:76" outlineLevel="1">
      <c r="A53" s="261">
        <v>5</v>
      </c>
      <c r="B53" s="262" t="s">
        <v>384</v>
      </c>
      <c r="C53" s="205"/>
      <c r="D53" s="156">
        <v>23</v>
      </c>
      <c r="E53" s="299">
        <v>27</v>
      </c>
      <c r="F53" s="264">
        <f t="shared" si="27"/>
        <v>0</v>
      </c>
      <c r="G53" s="275">
        <f t="shared" si="25"/>
        <v>0</v>
      </c>
      <c r="H53" s="265">
        <f t="shared" si="25"/>
        <v>0</v>
      </c>
      <c r="I53" s="265">
        <f t="shared" si="25"/>
        <v>3.5571000000000002</v>
      </c>
      <c r="J53" s="265">
        <f t="shared" si="25"/>
        <v>3.6454</v>
      </c>
      <c r="K53" s="265">
        <f t="shared" si="25"/>
        <v>3.0777999999999999</v>
      </c>
      <c r="L53" s="265">
        <f t="shared" si="25"/>
        <v>3.0146999999999999</v>
      </c>
      <c r="M53" s="265">
        <f t="shared" si="25"/>
        <v>3.0871</v>
      </c>
      <c r="N53" s="265">
        <f t="shared" si="25"/>
        <v>3.1436999999999999</v>
      </c>
      <c r="O53" s="265">
        <f t="shared" si="25"/>
        <v>3.0777999999999999</v>
      </c>
      <c r="P53" s="265">
        <f t="shared" si="25"/>
        <v>3.0324</v>
      </c>
      <c r="Q53" s="265">
        <f t="shared" si="25"/>
        <v>2.9796999999999998</v>
      </c>
      <c r="R53" s="265">
        <f t="shared" si="25"/>
        <v>2.9971000000000001</v>
      </c>
      <c r="S53" s="265">
        <f t="shared" si="25"/>
        <v>3.0146999999999999</v>
      </c>
      <c r="T53" s="265">
        <f t="shared" si="25"/>
        <v>2.9796999999999998</v>
      </c>
      <c r="U53" s="265">
        <f t="shared" si="25"/>
        <v>2.9371</v>
      </c>
      <c r="V53" s="265">
        <f t="shared" si="25"/>
        <v>2.9205000000000001</v>
      </c>
      <c r="W53" s="265">
        <f t="shared" si="25"/>
        <v>2.9039999999999999</v>
      </c>
      <c r="X53" s="265">
        <f t="shared" si="25"/>
        <v>2.8555999999999999</v>
      </c>
      <c r="Y53" s="265">
        <f t="shared" si="25"/>
        <v>2.7934999999999999</v>
      </c>
      <c r="Z53" s="265">
        <f t="shared" si="25"/>
        <v>2.7559999999999998</v>
      </c>
      <c r="AA53" s="265">
        <f t="shared" si="25"/>
        <v>2.7858999999999998</v>
      </c>
      <c r="AB53" s="265">
        <f t="shared" si="25"/>
        <v>2.7934999999999999</v>
      </c>
      <c r="AC53" s="265">
        <f t="shared" si="25"/>
        <v>2.7486999999999999</v>
      </c>
      <c r="AD53" s="265">
        <f t="shared" si="25"/>
        <v>2.6158000000000001</v>
      </c>
      <c r="AE53" s="265">
        <f t="shared" si="25"/>
        <v>2.5072999999999999</v>
      </c>
      <c r="AF53" s="265">
        <f t="shared" si="25"/>
        <v>2.4418000000000002</v>
      </c>
      <c r="AG53" s="265">
        <f t="shared" si="25"/>
        <v>2.2946</v>
      </c>
      <c r="AH53" s="265">
        <f t="shared" si="25"/>
        <v>2.0236000000000001</v>
      </c>
      <c r="AI53" s="265">
        <f t="shared" si="25"/>
        <v>1.9322999999999999</v>
      </c>
      <c r="AJ53" s="265">
        <f t="shared" si="25"/>
        <v>1.8623000000000001</v>
      </c>
      <c r="AK53" s="265">
        <f t="shared" si="25"/>
        <v>1.8099000000000001</v>
      </c>
      <c r="AL53" s="265">
        <f t="shared" si="25"/>
        <v>1.7878000000000001</v>
      </c>
      <c r="AM53" s="265">
        <f t="shared" si="25"/>
        <v>1.7248000000000001</v>
      </c>
      <c r="AN53" s="265">
        <f t="shared" si="25"/>
        <v>1.6189</v>
      </c>
      <c r="AO53" s="265">
        <f t="shared" si="25"/>
        <v>1.5162</v>
      </c>
      <c r="AP53" s="265">
        <f t="shared" si="25"/>
        <v>1.4278</v>
      </c>
      <c r="AQ53" s="265">
        <f t="shared" si="25"/>
        <v>1.4025000000000001</v>
      </c>
      <c r="AR53" s="265">
        <f t="shared" si="25"/>
        <v>1.3633999999999999</v>
      </c>
      <c r="AS53" s="265">
        <f t="shared" si="25"/>
        <v>1.3332999999999999</v>
      </c>
      <c r="AT53" s="265">
        <f t="shared" si="25"/>
        <v>1.3438000000000001</v>
      </c>
      <c r="AU53" s="265">
        <f t="shared" si="25"/>
        <v>1.3762000000000001</v>
      </c>
      <c r="AV53" s="265">
        <f t="shared" si="25"/>
        <v>1.3562000000000001</v>
      </c>
      <c r="AW53" s="265">
        <f t="shared" si="25"/>
        <v>1.3212999999999999</v>
      </c>
      <c r="AX53" s="265">
        <f t="shared" si="25"/>
        <v>1.3012999999999999</v>
      </c>
      <c r="AY53" s="265">
        <f t="shared" si="25"/>
        <v>1.2739</v>
      </c>
      <c r="AZ53" s="265">
        <f t="shared" si="25"/>
        <v>1.2552000000000001</v>
      </c>
      <c r="BA53" s="265">
        <f t="shared" si="25"/>
        <v>1.2537</v>
      </c>
      <c r="BB53" s="265">
        <f t="shared" si="25"/>
        <v>1.2505999999999999</v>
      </c>
      <c r="BC53" s="265">
        <f t="shared" si="25"/>
        <v>1.2297</v>
      </c>
      <c r="BD53" s="265">
        <f t="shared" si="25"/>
        <v>1.2491000000000001</v>
      </c>
      <c r="BE53" s="265">
        <f t="shared" si="25"/>
        <v>1.2356</v>
      </c>
      <c r="BF53" s="265">
        <f t="shared" si="25"/>
        <v>1.2356</v>
      </c>
      <c r="BG53" s="265">
        <f t="shared" si="25"/>
        <v>1.2537</v>
      </c>
      <c r="BH53" s="265">
        <f t="shared" si="25"/>
        <v>1.2311000000000001</v>
      </c>
      <c r="BI53" s="265">
        <f t="shared" si="25"/>
        <v>1.1926000000000001</v>
      </c>
      <c r="BJ53" s="265">
        <f t="shared" si="25"/>
        <v>1.1995</v>
      </c>
      <c r="BK53" s="265">
        <f t="shared" si="25"/>
        <v>1.1816</v>
      </c>
      <c r="BL53" s="265">
        <f t="shared" si="25"/>
        <v>1.1655</v>
      </c>
      <c r="BM53" s="265">
        <f t="shared" si="25"/>
        <v>1.1223000000000001</v>
      </c>
      <c r="BN53" s="265">
        <f t="shared" si="25"/>
        <v>1.0664</v>
      </c>
      <c r="BO53" s="265">
        <f t="shared" si="25"/>
        <v>1.0532999999999999</v>
      </c>
      <c r="BP53" s="265">
        <f t="shared" si="25"/>
        <v>1.0019</v>
      </c>
      <c r="BQ53" s="265">
        <f t="shared" si="25"/>
        <v>1.0363</v>
      </c>
      <c r="BR53" s="265">
        <f t="shared" ref="BR53" si="28">VLOOKUP($A53,$A$11:$CA$15,BR$48)</f>
        <v>1.028</v>
      </c>
      <c r="BS53" s="265">
        <f t="shared" si="26"/>
        <v>0.98089999999999999</v>
      </c>
      <c r="BT53" s="265">
        <f t="shared" si="26"/>
        <v>0.96799999999999997</v>
      </c>
      <c r="BU53" s="265">
        <f t="shared" si="26"/>
        <v>0.96619999999999995</v>
      </c>
      <c r="BV53" s="265">
        <f t="shared" si="26"/>
        <v>0.97350000000000003</v>
      </c>
      <c r="BW53" s="265">
        <f t="shared" si="26"/>
        <v>0.98560000000000003</v>
      </c>
      <c r="BX53" s="265">
        <f t="shared" si="26"/>
        <v>1</v>
      </c>
    </row>
    <row r="54" spans="1:76" outlineLevel="1">
      <c r="A54" s="261">
        <v>5</v>
      </c>
      <c r="B54" s="262" t="s">
        <v>333</v>
      </c>
      <c r="C54" s="205"/>
      <c r="D54" s="156">
        <v>8</v>
      </c>
      <c r="E54" s="299">
        <v>10</v>
      </c>
      <c r="F54" s="264">
        <f t="shared" si="27"/>
        <v>0</v>
      </c>
      <c r="G54" s="275">
        <f t="shared" si="27"/>
        <v>0</v>
      </c>
      <c r="H54" s="265">
        <f t="shared" si="27"/>
        <v>0</v>
      </c>
      <c r="I54" s="265">
        <f t="shared" si="27"/>
        <v>3.5571000000000002</v>
      </c>
      <c r="J54" s="265">
        <f t="shared" si="27"/>
        <v>3.6454</v>
      </c>
      <c r="K54" s="265">
        <f t="shared" si="27"/>
        <v>3.0777999999999999</v>
      </c>
      <c r="L54" s="265">
        <f t="shared" si="27"/>
        <v>3.0146999999999999</v>
      </c>
      <c r="M54" s="265">
        <f t="shared" si="27"/>
        <v>3.0871</v>
      </c>
      <c r="N54" s="265">
        <f t="shared" si="27"/>
        <v>3.1436999999999999</v>
      </c>
      <c r="O54" s="265">
        <f t="shared" si="27"/>
        <v>3.0777999999999999</v>
      </c>
      <c r="P54" s="265">
        <f t="shared" si="27"/>
        <v>3.0324</v>
      </c>
      <c r="Q54" s="265">
        <f t="shared" si="27"/>
        <v>2.9796999999999998</v>
      </c>
      <c r="R54" s="265">
        <f t="shared" si="27"/>
        <v>2.9971000000000001</v>
      </c>
      <c r="S54" s="265">
        <f t="shared" si="27"/>
        <v>3.0146999999999999</v>
      </c>
      <c r="T54" s="265">
        <f t="shared" si="27"/>
        <v>2.9796999999999998</v>
      </c>
      <c r="U54" s="265">
        <f t="shared" si="27"/>
        <v>2.9371</v>
      </c>
      <c r="V54" s="265">
        <f t="shared" ref="V54:BR59" si="29">VLOOKUP($A54,$A$11:$CA$15,V$48)</f>
        <v>2.9205000000000001</v>
      </c>
      <c r="W54" s="265">
        <f t="shared" si="29"/>
        <v>2.9039999999999999</v>
      </c>
      <c r="X54" s="265">
        <f t="shared" si="29"/>
        <v>2.8555999999999999</v>
      </c>
      <c r="Y54" s="265">
        <f t="shared" si="29"/>
        <v>2.7934999999999999</v>
      </c>
      <c r="Z54" s="265">
        <f t="shared" si="29"/>
        <v>2.7559999999999998</v>
      </c>
      <c r="AA54" s="265">
        <f t="shared" si="29"/>
        <v>2.7858999999999998</v>
      </c>
      <c r="AB54" s="265">
        <f t="shared" si="29"/>
        <v>2.7934999999999999</v>
      </c>
      <c r="AC54" s="265">
        <f t="shared" si="29"/>
        <v>2.7486999999999999</v>
      </c>
      <c r="AD54" s="265">
        <f t="shared" si="29"/>
        <v>2.6158000000000001</v>
      </c>
      <c r="AE54" s="265">
        <f t="shared" si="29"/>
        <v>2.5072999999999999</v>
      </c>
      <c r="AF54" s="265">
        <f t="shared" si="29"/>
        <v>2.4418000000000002</v>
      </c>
      <c r="AG54" s="265">
        <f t="shared" si="29"/>
        <v>2.2946</v>
      </c>
      <c r="AH54" s="265">
        <f t="shared" si="29"/>
        <v>2.0236000000000001</v>
      </c>
      <c r="AI54" s="265">
        <f t="shared" si="29"/>
        <v>1.9322999999999999</v>
      </c>
      <c r="AJ54" s="265">
        <f t="shared" si="29"/>
        <v>1.8623000000000001</v>
      </c>
      <c r="AK54" s="265">
        <f t="shared" si="29"/>
        <v>1.8099000000000001</v>
      </c>
      <c r="AL54" s="265">
        <f t="shared" si="29"/>
        <v>1.7878000000000001</v>
      </c>
      <c r="AM54" s="265">
        <f t="shared" si="29"/>
        <v>1.7248000000000001</v>
      </c>
      <c r="AN54" s="265">
        <f t="shared" si="29"/>
        <v>1.6189</v>
      </c>
      <c r="AO54" s="265">
        <f t="shared" si="29"/>
        <v>1.5162</v>
      </c>
      <c r="AP54" s="265">
        <f t="shared" si="29"/>
        <v>1.4278</v>
      </c>
      <c r="AQ54" s="265">
        <f t="shared" si="29"/>
        <v>1.4025000000000001</v>
      </c>
      <c r="AR54" s="265">
        <f t="shared" si="29"/>
        <v>1.3633999999999999</v>
      </c>
      <c r="AS54" s="265">
        <f t="shared" si="29"/>
        <v>1.3332999999999999</v>
      </c>
      <c r="AT54" s="265">
        <f t="shared" si="29"/>
        <v>1.3438000000000001</v>
      </c>
      <c r="AU54" s="265">
        <f t="shared" si="29"/>
        <v>1.3762000000000001</v>
      </c>
      <c r="AV54" s="265">
        <f t="shared" si="29"/>
        <v>1.3562000000000001</v>
      </c>
      <c r="AW54" s="265">
        <f t="shared" si="29"/>
        <v>1.3212999999999999</v>
      </c>
      <c r="AX54" s="265">
        <f t="shared" si="29"/>
        <v>1.3012999999999999</v>
      </c>
      <c r="AY54" s="265">
        <f t="shared" si="29"/>
        <v>1.2739</v>
      </c>
      <c r="AZ54" s="265">
        <f t="shared" si="29"/>
        <v>1.2552000000000001</v>
      </c>
      <c r="BA54" s="265">
        <f t="shared" si="29"/>
        <v>1.2537</v>
      </c>
      <c r="BB54" s="265">
        <f t="shared" si="29"/>
        <v>1.2505999999999999</v>
      </c>
      <c r="BC54" s="265">
        <f t="shared" si="29"/>
        <v>1.2297</v>
      </c>
      <c r="BD54" s="265">
        <f t="shared" si="29"/>
        <v>1.2491000000000001</v>
      </c>
      <c r="BE54" s="265">
        <f t="shared" si="29"/>
        <v>1.2356</v>
      </c>
      <c r="BF54" s="265">
        <f t="shared" si="29"/>
        <v>1.2356</v>
      </c>
      <c r="BG54" s="265">
        <f t="shared" si="29"/>
        <v>1.2537</v>
      </c>
      <c r="BH54" s="265">
        <f t="shared" si="29"/>
        <v>1.2311000000000001</v>
      </c>
      <c r="BI54" s="265">
        <f t="shared" si="29"/>
        <v>1.1926000000000001</v>
      </c>
      <c r="BJ54" s="265">
        <f t="shared" si="29"/>
        <v>1.1995</v>
      </c>
      <c r="BK54" s="265">
        <f t="shared" si="29"/>
        <v>1.1816</v>
      </c>
      <c r="BL54" s="265">
        <f t="shared" si="29"/>
        <v>1.1655</v>
      </c>
      <c r="BM54" s="265">
        <f t="shared" si="29"/>
        <v>1.1223000000000001</v>
      </c>
      <c r="BN54" s="265">
        <f t="shared" si="29"/>
        <v>1.0664</v>
      </c>
      <c r="BO54" s="265">
        <f t="shared" si="29"/>
        <v>1.0532999999999999</v>
      </c>
      <c r="BP54" s="265">
        <f t="shared" si="29"/>
        <v>1.0019</v>
      </c>
      <c r="BQ54" s="265">
        <f t="shared" si="29"/>
        <v>1.0363</v>
      </c>
      <c r="BR54" s="265">
        <f t="shared" si="29"/>
        <v>1.028</v>
      </c>
      <c r="BS54" s="265">
        <f t="shared" si="26"/>
        <v>0.98089999999999999</v>
      </c>
      <c r="BT54" s="265">
        <f t="shared" si="26"/>
        <v>0.96799999999999997</v>
      </c>
      <c r="BU54" s="265">
        <f t="shared" si="26"/>
        <v>0.96619999999999995</v>
      </c>
      <c r="BV54" s="265">
        <f t="shared" si="26"/>
        <v>0.97350000000000003</v>
      </c>
      <c r="BW54" s="265">
        <f t="shared" si="26"/>
        <v>0.98560000000000003</v>
      </c>
      <c r="BX54" s="265">
        <f t="shared" si="26"/>
        <v>1</v>
      </c>
    </row>
    <row r="55" spans="1:76" outlineLevel="1">
      <c r="A55" s="261">
        <v>5</v>
      </c>
      <c r="B55" s="262" t="s">
        <v>385</v>
      </c>
      <c r="C55" s="205"/>
      <c r="D55" s="156">
        <v>14</v>
      </c>
      <c r="E55" s="299">
        <v>18</v>
      </c>
      <c r="F55" s="264">
        <f t="shared" si="27"/>
        <v>0</v>
      </c>
      <c r="G55" s="275">
        <f t="shared" si="27"/>
        <v>0</v>
      </c>
      <c r="H55" s="265">
        <f t="shared" si="27"/>
        <v>0</v>
      </c>
      <c r="I55" s="265">
        <f t="shared" si="27"/>
        <v>3.5571000000000002</v>
      </c>
      <c r="J55" s="265">
        <f t="shared" si="27"/>
        <v>3.6454</v>
      </c>
      <c r="K55" s="265">
        <f t="shared" si="27"/>
        <v>3.0777999999999999</v>
      </c>
      <c r="L55" s="265">
        <f t="shared" si="27"/>
        <v>3.0146999999999999</v>
      </c>
      <c r="M55" s="265">
        <f t="shared" si="27"/>
        <v>3.0871</v>
      </c>
      <c r="N55" s="265">
        <f t="shared" si="27"/>
        <v>3.1436999999999999</v>
      </c>
      <c r="O55" s="265">
        <f t="shared" si="27"/>
        <v>3.0777999999999999</v>
      </c>
      <c r="P55" s="265">
        <f t="shared" si="27"/>
        <v>3.0324</v>
      </c>
      <c r="Q55" s="265">
        <f t="shared" si="27"/>
        <v>2.9796999999999998</v>
      </c>
      <c r="R55" s="265">
        <f t="shared" si="27"/>
        <v>2.9971000000000001</v>
      </c>
      <c r="S55" s="265">
        <f t="shared" si="27"/>
        <v>3.0146999999999999</v>
      </c>
      <c r="T55" s="265">
        <f t="shared" si="27"/>
        <v>2.9796999999999998</v>
      </c>
      <c r="U55" s="265">
        <f t="shared" si="27"/>
        <v>2.9371</v>
      </c>
      <c r="V55" s="265">
        <f t="shared" si="29"/>
        <v>2.9205000000000001</v>
      </c>
      <c r="W55" s="265">
        <f t="shared" si="29"/>
        <v>2.9039999999999999</v>
      </c>
      <c r="X55" s="265">
        <f t="shared" si="29"/>
        <v>2.8555999999999999</v>
      </c>
      <c r="Y55" s="265">
        <f t="shared" si="29"/>
        <v>2.7934999999999999</v>
      </c>
      <c r="Z55" s="265">
        <f t="shared" si="29"/>
        <v>2.7559999999999998</v>
      </c>
      <c r="AA55" s="265">
        <f t="shared" si="29"/>
        <v>2.7858999999999998</v>
      </c>
      <c r="AB55" s="265">
        <f t="shared" si="29"/>
        <v>2.7934999999999999</v>
      </c>
      <c r="AC55" s="265">
        <f t="shared" si="29"/>
        <v>2.7486999999999999</v>
      </c>
      <c r="AD55" s="265">
        <f t="shared" si="29"/>
        <v>2.6158000000000001</v>
      </c>
      <c r="AE55" s="265">
        <f t="shared" si="29"/>
        <v>2.5072999999999999</v>
      </c>
      <c r="AF55" s="265">
        <f t="shared" si="29"/>
        <v>2.4418000000000002</v>
      </c>
      <c r="AG55" s="265">
        <f t="shared" si="29"/>
        <v>2.2946</v>
      </c>
      <c r="AH55" s="265">
        <f t="shared" si="29"/>
        <v>2.0236000000000001</v>
      </c>
      <c r="AI55" s="265">
        <f t="shared" si="29"/>
        <v>1.9322999999999999</v>
      </c>
      <c r="AJ55" s="265">
        <f t="shared" si="29"/>
        <v>1.8623000000000001</v>
      </c>
      <c r="AK55" s="265">
        <f t="shared" si="29"/>
        <v>1.8099000000000001</v>
      </c>
      <c r="AL55" s="265">
        <f t="shared" si="29"/>
        <v>1.7878000000000001</v>
      </c>
      <c r="AM55" s="265">
        <f t="shared" si="29"/>
        <v>1.7248000000000001</v>
      </c>
      <c r="AN55" s="265">
        <f t="shared" si="29"/>
        <v>1.6189</v>
      </c>
      <c r="AO55" s="265">
        <f t="shared" si="29"/>
        <v>1.5162</v>
      </c>
      <c r="AP55" s="265">
        <f t="shared" si="29"/>
        <v>1.4278</v>
      </c>
      <c r="AQ55" s="265">
        <f t="shared" si="29"/>
        <v>1.4025000000000001</v>
      </c>
      <c r="AR55" s="265">
        <f t="shared" si="29"/>
        <v>1.3633999999999999</v>
      </c>
      <c r="AS55" s="265">
        <f t="shared" si="29"/>
        <v>1.3332999999999999</v>
      </c>
      <c r="AT55" s="265">
        <f t="shared" si="29"/>
        <v>1.3438000000000001</v>
      </c>
      <c r="AU55" s="265">
        <f t="shared" si="29"/>
        <v>1.3762000000000001</v>
      </c>
      <c r="AV55" s="265">
        <f t="shared" si="29"/>
        <v>1.3562000000000001</v>
      </c>
      <c r="AW55" s="265">
        <f t="shared" si="29"/>
        <v>1.3212999999999999</v>
      </c>
      <c r="AX55" s="265">
        <f t="shared" si="29"/>
        <v>1.3012999999999999</v>
      </c>
      <c r="AY55" s="265">
        <f t="shared" si="29"/>
        <v>1.2739</v>
      </c>
      <c r="AZ55" s="265">
        <f t="shared" si="29"/>
        <v>1.2552000000000001</v>
      </c>
      <c r="BA55" s="265">
        <f t="shared" si="29"/>
        <v>1.2537</v>
      </c>
      <c r="BB55" s="265">
        <f t="shared" si="29"/>
        <v>1.2505999999999999</v>
      </c>
      <c r="BC55" s="265">
        <f t="shared" si="29"/>
        <v>1.2297</v>
      </c>
      <c r="BD55" s="265">
        <f t="shared" si="29"/>
        <v>1.2491000000000001</v>
      </c>
      <c r="BE55" s="265">
        <f t="shared" si="29"/>
        <v>1.2356</v>
      </c>
      <c r="BF55" s="265">
        <f t="shared" si="29"/>
        <v>1.2356</v>
      </c>
      <c r="BG55" s="265">
        <f t="shared" si="29"/>
        <v>1.2537</v>
      </c>
      <c r="BH55" s="265">
        <f t="shared" si="29"/>
        <v>1.2311000000000001</v>
      </c>
      <c r="BI55" s="265">
        <f t="shared" si="29"/>
        <v>1.1926000000000001</v>
      </c>
      <c r="BJ55" s="265">
        <f t="shared" si="29"/>
        <v>1.1995</v>
      </c>
      <c r="BK55" s="265">
        <f t="shared" si="29"/>
        <v>1.1816</v>
      </c>
      <c r="BL55" s="265">
        <f t="shared" si="29"/>
        <v>1.1655</v>
      </c>
      <c r="BM55" s="265">
        <f t="shared" si="29"/>
        <v>1.1223000000000001</v>
      </c>
      <c r="BN55" s="265">
        <f t="shared" si="29"/>
        <v>1.0664</v>
      </c>
      <c r="BO55" s="265">
        <f t="shared" si="29"/>
        <v>1.0532999999999999</v>
      </c>
      <c r="BP55" s="265">
        <f t="shared" si="29"/>
        <v>1.0019</v>
      </c>
      <c r="BQ55" s="265">
        <f t="shared" si="29"/>
        <v>1.0363</v>
      </c>
      <c r="BR55" s="265">
        <f t="shared" si="29"/>
        <v>1.028</v>
      </c>
      <c r="BS55" s="265">
        <f t="shared" si="26"/>
        <v>0.98089999999999999</v>
      </c>
      <c r="BT55" s="265">
        <f t="shared" si="26"/>
        <v>0.96799999999999997</v>
      </c>
      <c r="BU55" s="265">
        <f t="shared" si="26"/>
        <v>0.96619999999999995</v>
      </c>
      <c r="BV55" s="265">
        <f t="shared" si="26"/>
        <v>0.97350000000000003</v>
      </c>
      <c r="BW55" s="265">
        <f t="shared" si="26"/>
        <v>0.98560000000000003</v>
      </c>
      <c r="BX55" s="265">
        <f t="shared" si="26"/>
        <v>1</v>
      </c>
    </row>
    <row r="56" spans="1:76" outlineLevel="1">
      <c r="A56" s="261">
        <v>5</v>
      </c>
      <c r="B56" s="262" t="s">
        <v>335</v>
      </c>
      <c r="C56" s="205"/>
      <c r="D56" s="156">
        <v>14</v>
      </c>
      <c r="E56" s="299">
        <v>25</v>
      </c>
      <c r="F56" s="264">
        <f t="shared" si="27"/>
        <v>0</v>
      </c>
      <c r="G56" s="275">
        <f t="shared" si="27"/>
        <v>0</v>
      </c>
      <c r="H56" s="265">
        <f t="shared" si="27"/>
        <v>0</v>
      </c>
      <c r="I56" s="265">
        <f t="shared" si="27"/>
        <v>3.5571000000000002</v>
      </c>
      <c r="J56" s="265">
        <f t="shared" si="27"/>
        <v>3.6454</v>
      </c>
      <c r="K56" s="265">
        <f t="shared" si="27"/>
        <v>3.0777999999999999</v>
      </c>
      <c r="L56" s="265">
        <f t="shared" si="27"/>
        <v>3.0146999999999999</v>
      </c>
      <c r="M56" s="265">
        <f t="shared" si="27"/>
        <v>3.0871</v>
      </c>
      <c r="N56" s="265">
        <f t="shared" si="27"/>
        <v>3.1436999999999999</v>
      </c>
      <c r="O56" s="265">
        <f t="shared" si="27"/>
        <v>3.0777999999999999</v>
      </c>
      <c r="P56" s="265">
        <f t="shared" si="27"/>
        <v>3.0324</v>
      </c>
      <c r="Q56" s="265">
        <f t="shared" si="27"/>
        <v>2.9796999999999998</v>
      </c>
      <c r="R56" s="265">
        <f t="shared" si="27"/>
        <v>2.9971000000000001</v>
      </c>
      <c r="S56" s="265">
        <f t="shared" si="27"/>
        <v>3.0146999999999999</v>
      </c>
      <c r="T56" s="265">
        <f t="shared" si="27"/>
        <v>2.9796999999999998</v>
      </c>
      <c r="U56" s="265">
        <f t="shared" si="27"/>
        <v>2.9371</v>
      </c>
      <c r="V56" s="265">
        <f t="shared" si="29"/>
        <v>2.9205000000000001</v>
      </c>
      <c r="W56" s="265">
        <f t="shared" si="29"/>
        <v>2.9039999999999999</v>
      </c>
      <c r="X56" s="265">
        <f t="shared" si="29"/>
        <v>2.8555999999999999</v>
      </c>
      <c r="Y56" s="265">
        <f t="shared" si="29"/>
        <v>2.7934999999999999</v>
      </c>
      <c r="Z56" s="265">
        <f t="shared" si="29"/>
        <v>2.7559999999999998</v>
      </c>
      <c r="AA56" s="265">
        <f t="shared" si="29"/>
        <v>2.7858999999999998</v>
      </c>
      <c r="AB56" s="265">
        <f t="shared" si="29"/>
        <v>2.7934999999999999</v>
      </c>
      <c r="AC56" s="265">
        <f t="shared" si="29"/>
        <v>2.7486999999999999</v>
      </c>
      <c r="AD56" s="265">
        <f t="shared" si="29"/>
        <v>2.6158000000000001</v>
      </c>
      <c r="AE56" s="265">
        <f t="shared" si="29"/>
        <v>2.5072999999999999</v>
      </c>
      <c r="AF56" s="265">
        <f t="shared" si="29"/>
        <v>2.4418000000000002</v>
      </c>
      <c r="AG56" s="265">
        <f t="shared" si="29"/>
        <v>2.2946</v>
      </c>
      <c r="AH56" s="265">
        <f t="shared" si="29"/>
        <v>2.0236000000000001</v>
      </c>
      <c r="AI56" s="265">
        <f t="shared" si="29"/>
        <v>1.9322999999999999</v>
      </c>
      <c r="AJ56" s="265">
        <f t="shared" si="29"/>
        <v>1.8623000000000001</v>
      </c>
      <c r="AK56" s="265">
        <f t="shared" si="29"/>
        <v>1.8099000000000001</v>
      </c>
      <c r="AL56" s="265">
        <f t="shared" si="29"/>
        <v>1.7878000000000001</v>
      </c>
      <c r="AM56" s="265">
        <f t="shared" si="29"/>
        <v>1.7248000000000001</v>
      </c>
      <c r="AN56" s="265">
        <f t="shared" si="29"/>
        <v>1.6189</v>
      </c>
      <c r="AO56" s="265">
        <f t="shared" si="29"/>
        <v>1.5162</v>
      </c>
      <c r="AP56" s="265">
        <f t="shared" si="29"/>
        <v>1.4278</v>
      </c>
      <c r="AQ56" s="265">
        <f t="shared" si="29"/>
        <v>1.4025000000000001</v>
      </c>
      <c r="AR56" s="265">
        <f t="shared" si="29"/>
        <v>1.3633999999999999</v>
      </c>
      <c r="AS56" s="265">
        <f t="shared" si="29"/>
        <v>1.3332999999999999</v>
      </c>
      <c r="AT56" s="265">
        <f t="shared" si="29"/>
        <v>1.3438000000000001</v>
      </c>
      <c r="AU56" s="265">
        <f t="shared" si="29"/>
        <v>1.3762000000000001</v>
      </c>
      <c r="AV56" s="265">
        <f t="shared" si="29"/>
        <v>1.3562000000000001</v>
      </c>
      <c r="AW56" s="265">
        <f t="shared" si="29"/>
        <v>1.3212999999999999</v>
      </c>
      <c r="AX56" s="265">
        <f t="shared" si="29"/>
        <v>1.3012999999999999</v>
      </c>
      <c r="AY56" s="265">
        <f t="shared" si="29"/>
        <v>1.2739</v>
      </c>
      <c r="AZ56" s="265">
        <f t="shared" si="29"/>
        <v>1.2552000000000001</v>
      </c>
      <c r="BA56" s="265">
        <f t="shared" si="29"/>
        <v>1.2537</v>
      </c>
      <c r="BB56" s="265">
        <f t="shared" si="29"/>
        <v>1.2505999999999999</v>
      </c>
      <c r="BC56" s="265">
        <f t="shared" si="29"/>
        <v>1.2297</v>
      </c>
      <c r="BD56" s="265">
        <f t="shared" si="29"/>
        <v>1.2491000000000001</v>
      </c>
      <c r="BE56" s="265">
        <f t="shared" si="29"/>
        <v>1.2356</v>
      </c>
      <c r="BF56" s="265">
        <f t="shared" si="29"/>
        <v>1.2356</v>
      </c>
      <c r="BG56" s="265">
        <f t="shared" si="29"/>
        <v>1.2537</v>
      </c>
      <c r="BH56" s="265">
        <f t="shared" si="29"/>
        <v>1.2311000000000001</v>
      </c>
      <c r="BI56" s="265">
        <f t="shared" si="29"/>
        <v>1.1926000000000001</v>
      </c>
      <c r="BJ56" s="265">
        <f t="shared" si="29"/>
        <v>1.1995</v>
      </c>
      <c r="BK56" s="265">
        <f t="shared" si="29"/>
        <v>1.1816</v>
      </c>
      <c r="BL56" s="265">
        <f t="shared" si="29"/>
        <v>1.1655</v>
      </c>
      <c r="BM56" s="265">
        <f t="shared" si="29"/>
        <v>1.1223000000000001</v>
      </c>
      <c r="BN56" s="265">
        <f t="shared" si="29"/>
        <v>1.0664</v>
      </c>
      <c r="BO56" s="265">
        <f t="shared" si="29"/>
        <v>1.0532999999999999</v>
      </c>
      <c r="BP56" s="265">
        <f t="shared" si="29"/>
        <v>1.0019</v>
      </c>
      <c r="BQ56" s="265">
        <f t="shared" si="29"/>
        <v>1.0363</v>
      </c>
      <c r="BR56" s="265">
        <f t="shared" si="29"/>
        <v>1.028</v>
      </c>
      <c r="BS56" s="265">
        <f t="shared" si="26"/>
        <v>0.98089999999999999</v>
      </c>
      <c r="BT56" s="265">
        <f t="shared" si="26"/>
        <v>0.96799999999999997</v>
      </c>
      <c r="BU56" s="265">
        <f t="shared" si="26"/>
        <v>0.96619999999999995</v>
      </c>
      <c r="BV56" s="265">
        <f t="shared" si="26"/>
        <v>0.97350000000000003</v>
      </c>
      <c r="BW56" s="265">
        <f t="shared" si="26"/>
        <v>0.98560000000000003</v>
      </c>
      <c r="BX56" s="265">
        <f t="shared" si="26"/>
        <v>1</v>
      </c>
    </row>
    <row r="57" spans="1:76" outlineLevel="1">
      <c r="A57" s="261">
        <v>5</v>
      </c>
      <c r="B57" s="262" t="s">
        <v>336</v>
      </c>
      <c r="C57" s="205"/>
      <c r="D57" s="156">
        <v>4</v>
      </c>
      <c r="E57" s="299">
        <v>8</v>
      </c>
      <c r="F57" s="264">
        <f t="shared" si="27"/>
        <v>0</v>
      </c>
      <c r="G57" s="275">
        <f t="shared" si="27"/>
        <v>0</v>
      </c>
      <c r="H57" s="265">
        <f t="shared" si="27"/>
        <v>0</v>
      </c>
      <c r="I57" s="265">
        <f t="shared" si="27"/>
        <v>3.5571000000000002</v>
      </c>
      <c r="J57" s="265">
        <f t="shared" si="27"/>
        <v>3.6454</v>
      </c>
      <c r="K57" s="265">
        <f t="shared" si="27"/>
        <v>3.0777999999999999</v>
      </c>
      <c r="L57" s="265">
        <f t="shared" si="27"/>
        <v>3.0146999999999999</v>
      </c>
      <c r="M57" s="265">
        <f t="shared" si="27"/>
        <v>3.0871</v>
      </c>
      <c r="N57" s="265">
        <f t="shared" si="27"/>
        <v>3.1436999999999999</v>
      </c>
      <c r="O57" s="265">
        <f t="shared" si="27"/>
        <v>3.0777999999999999</v>
      </c>
      <c r="P57" s="265">
        <f t="shared" si="27"/>
        <v>3.0324</v>
      </c>
      <c r="Q57" s="265">
        <f t="shared" si="27"/>
        <v>2.9796999999999998</v>
      </c>
      <c r="R57" s="265">
        <f t="shared" si="27"/>
        <v>2.9971000000000001</v>
      </c>
      <c r="S57" s="265">
        <f t="shared" si="27"/>
        <v>3.0146999999999999</v>
      </c>
      <c r="T57" s="265">
        <f t="shared" si="27"/>
        <v>2.9796999999999998</v>
      </c>
      <c r="U57" s="265">
        <f t="shared" si="27"/>
        <v>2.9371</v>
      </c>
      <c r="V57" s="265">
        <f t="shared" si="29"/>
        <v>2.9205000000000001</v>
      </c>
      <c r="W57" s="265">
        <f t="shared" si="29"/>
        <v>2.9039999999999999</v>
      </c>
      <c r="X57" s="265">
        <f t="shared" si="29"/>
        <v>2.8555999999999999</v>
      </c>
      <c r="Y57" s="265">
        <f t="shared" si="29"/>
        <v>2.7934999999999999</v>
      </c>
      <c r="Z57" s="265">
        <f t="shared" si="29"/>
        <v>2.7559999999999998</v>
      </c>
      <c r="AA57" s="265">
        <f t="shared" si="29"/>
        <v>2.7858999999999998</v>
      </c>
      <c r="AB57" s="265">
        <f t="shared" si="29"/>
        <v>2.7934999999999999</v>
      </c>
      <c r="AC57" s="265">
        <f t="shared" si="29"/>
        <v>2.7486999999999999</v>
      </c>
      <c r="AD57" s="265">
        <f t="shared" si="29"/>
        <v>2.6158000000000001</v>
      </c>
      <c r="AE57" s="265">
        <f t="shared" si="29"/>
        <v>2.5072999999999999</v>
      </c>
      <c r="AF57" s="265">
        <f t="shared" si="29"/>
        <v>2.4418000000000002</v>
      </c>
      <c r="AG57" s="265">
        <f t="shared" si="29"/>
        <v>2.2946</v>
      </c>
      <c r="AH57" s="265">
        <f t="shared" si="29"/>
        <v>2.0236000000000001</v>
      </c>
      <c r="AI57" s="265">
        <f t="shared" si="29"/>
        <v>1.9322999999999999</v>
      </c>
      <c r="AJ57" s="265">
        <f t="shared" si="29"/>
        <v>1.8623000000000001</v>
      </c>
      <c r="AK57" s="265">
        <f t="shared" si="29"/>
        <v>1.8099000000000001</v>
      </c>
      <c r="AL57" s="265">
        <f t="shared" si="29"/>
        <v>1.7878000000000001</v>
      </c>
      <c r="AM57" s="265">
        <f t="shared" si="29"/>
        <v>1.7248000000000001</v>
      </c>
      <c r="AN57" s="265">
        <f t="shared" si="29"/>
        <v>1.6189</v>
      </c>
      <c r="AO57" s="265">
        <f t="shared" si="29"/>
        <v>1.5162</v>
      </c>
      <c r="AP57" s="265">
        <f t="shared" si="29"/>
        <v>1.4278</v>
      </c>
      <c r="AQ57" s="265">
        <f t="shared" si="29"/>
        <v>1.4025000000000001</v>
      </c>
      <c r="AR57" s="265">
        <f t="shared" si="29"/>
        <v>1.3633999999999999</v>
      </c>
      <c r="AS57" s="265">
        <f t="shared" si="29"/>
        <v>1.3332999999999999</v>
      </c>
      <c r="AT57" s="265">
        <f t="shared" si="29"/>
        <v>1.3438000000000001</v>
      </c>
      <c r="AU57" s="265">
        <f t="shared" si="29"/>
        <v>1.3762000000000001</v>
      </c>
      <c r="AV57" s="265">
        <f t="shared" si="29"/>
        <v>1.3562000000000001</v>
      </c>
      <c r="AW57" s="265">
        <f t="shared" si="29"/>
        <v>1.3212999999999999</v>
      </c>
      <c r="AX57" s="265">
        <f t="shared" si="29"/>
        <v>1.3012999999999999</v>
      </c>
      <c r="AY57" s="265">
        <f t="shared" si="29"/>
        <v>1.2739</v>
      </c>
      <c r="AZ57" s="265">
        <f t="shared" si="29"/>
        <v>1.2552000000000001</v>
      </c>
      <c r="BA57" s="265">
        <f t="shared" si="29"/>
        <v>1.2537</v>
      </c>
      <c r="BB57" s="265">
        <f t="shared" si="29"/>
        <v>1.2505999999999999</v>
      </c>
      <c r="BC57" s="265">
        <f t="shared" si="29"/>
        <v>1.2297</v>
      </c>
      <c r="BD57" s="265">
        <f t="shared" si="29"/>
        <v>1.2491000000000001</v>
      </c>
      <c r="BE57" s="265">
        <f t="shared" si="29"/>
        <v>1.2356</v>
      </c>
      <c r="BF57" s="265">
        <f t="shared" si="29"/>
        <v>1.2356</v>
      </c>
      <c r="BG57" s="265">
        <f t="shared" si="29"/>
        <v>1.2537</v>
      </c>
      <c r="BH57" s="265">
        <f t="shared" si="29"/>
        <v>1.2311000000000001</v>
      </c>
      <c r="BI57" s="265">
        <f t="shared" si="29"/>
        <v>1.1926000000000001</v>
      </c>
      <c r="BJ57" s="265">
        <f t="shared" si="29"/>
        <v>1.1995</v>
      </c>
      <c r="BK57" s="265">
        <f t="shared" si="29"/>
        <v>1.1816</v>
      </c>
      <c r="BL57" s="265">
        <f t="shared" si="29"/>
        <v>1.1655</v>
      </c>
      <c r="BM57" s="265">
        <f t="shared" si="29"/>
        <v>1.1223000000000001</v>
      </c>
      <c r="BN57" s="265">
        <f t="shared" si="29"/>
        <v>1.0664</v>
      </c>
      <c r="BO57" s="265">
        <f t="shared" si="29"/>
        <v>1.0532999999999999</v>
      </c>
      <c r="BP57" s="265">
        <f t="shared" si="29"/>
        <v>1.0019</v>
      </c>
      <c r="BQ57" s="265">
        <f t="shared" si="29"/>
        <v>1.0363</v>
      </c>
      <c r="BR57" s="265">
        <f t="shared" si="29"/>
        <v>1.028</v>
      </c>
      <c r="BS57" s="265">
        <f t="shared" si="26"/>
        <v>0.98089999999999999</v>
      </c>
      <c r="BT57" s="265">
        <f t="shared" si="26"/>
        <v>0.96799999999999997</v>
      </c>
      <c r="BU57" s="265">
        <f t="shared" si="26"/>
        <v>0.96619999999999995</v>
      </c>
      <c r="BV57" s="265">
        <f t="shared" si="26"/>
        <v>0.97350000000000003</v>
      </c>
      <c r="BW57" s="265">
        <f t="shared" si="26"/>
        <v>0.98560000000000003</v>
      </c>
      <c r="BX57" s="265">
        <f t="shared" si="26"/>
        <v>1</v>
      </c>
    </row>
    <row r="58" spans="1:76" outlineLevel="1">
      <c r="A58" s="261">
        <v>5</v>
      </c>
      <c r="B58" s="262" t="s">
        <v>337</v>
      </c>
      <c r="C58" s="205"/>
      <c r="D58" s="156">
        <v>3</v>
      </c>
      <c r="E58" s="299">
        <v>5</v>
      </c>
      <c r="F58" s="264">
        <f t="shared" si="27"/>
        <v>0</v>
      </c>
      <c r="G58" s="275">
        <f t="shared" si="27"/>
        <v>0</v>
      </c>
      <c r="H58" s="265">
        <f t="shared" si="27"/>
        <v>0</v>
      </c>
      <c r="I58" s="265">
        <f t="shared" si="27"/>
        <v>3.5571000000000002</v>
      </c>
      <c r="J58" s="265">
        <f t="shared" si="27"/>
        <v>3.6454</v>
      </c>
      <c r="K58" s="265">
        <f t="shared" si="27"/>
        <v>3.0777999999999999</v>
      </c>
      <c r="L58" s="265">
        <f t="shared" si="27"/>
        <v>3.0146999999999999</v>
      </c>
      <c r="M58" s="265">
        <f t="shared" si="27"/>
        <v>3.0871</v>
      </c>
      <c r="N58" s="265">
        <f t="shared" si="27"/>
        <v>3.1436999999999999</v>
      </c>
      <c r="O58" s="265">
        <f t="shared" si="27"/>
        <v>3.0777999999999999</v>
      </c>
      <c r="P58" s="265">
        <f t="shared" si="27"/>
        <v>3.0324</v>
      </c>
      <c r="Q58" s="265">
        <f t="shared" si="27"/>
        <v>2.9796999999999998</v>
      </c>
      <c r="R58" s="265">
        <f t="shared" si="27"/>
        <v>2.9971000000000001</v>
      </c>
      <c r="S58" s="265">
        <f t="shared" si="27"/>
        <v>3.0146999999999999</v>
      </c>
      <c r="T58" s="265">
        <f t="shared" si="27"/>
        <v>2.9796999999999998</v>
      </c>
      <c r="U58" s="265">
        <f t="shared" si="27"/>
        <v>2.9371</v>
      </c>
      <c r="V58" s="265">
        <f t="shared" si="29"/>
        <v>2.9205000000000001</v>
      </c>
      <c r="W58" s="265">
        <f t="shared" si="29"/>
        <v>2.9039999999999999</v>
      </c>
      <c r="X58" s="265">
        <f t="shared" si="29"/>
        <v>2.8555999999999999</v>
      </c>
      <c r="Y58" s="265">
        <f t="shared" si="29"/>
        <v>2.7934999999999999</v>
      </c>
      <c r="Z58" s="265">
        <f t="shared" si="29"/>
        <v>2.7559999999999998</v>
      </c>
      <c r="AA58" s="265">
        <f t="shared" si="29"/>
        <v>2.7858999999999998</v>
      </c>
      <c r="AB58" s="265">
        <f t="shared" si="29"/>
        <v>2.7934999999999999</v>
      </c>
      <c r="AC58" s="265">
        <f t="shared" si="29"/>
        <v>2.7486999999999999</v>
      </c>
      <c r="AD58" s="265">
        <f t="shared" si="29"/>
        <v>2.6158000000000001</v>
      </c>
      <c r="AE58" s="265">
        <f t="shared" si="29"/>
        <v>2.5072999999999999</v>
      </c>
      <c r="AF58" s="265">
        <f t="shared" si="29"/>
        <v>2.4418000000000002</v>
      </c>
      <c r="AG58" s="265">
        <f t="shared" si="29"/>
        <v>2.2946</v>
      </c>
      <c r="AH58" s="265">
        <f t="shared" si="29"/>
        <v>2.0236000000000001</v>
      </c>
      <c r="AI58" s="265">
        <f t="shared" si="29"/>
        <v>1.9322999999999999</v>
      </c>
      <c r="AJ58" s="265">
        <f t="shared" si="29"/>
        <v>1.8623000000000001</v>
      </c>
      <c r="AK58" s="265">
        <f t="shared" si="29"/>
        <v>1.8099000000000001</v>
      </c>
      <c r="AL58" s="265">
        <f t="shared" si="29"/>
        <v>1.7878000000000001</v>
      </c>
      <c r="AM58" s="265">
        <f t="shared" si="29"/>
        <v>1.7248000000000001</v>
      </c>
      <c r="AN58" s="265">
        <f t="shared" si="29"/>
        <v>1.6189</v>
      </c>
      <c r="AO58" s="265">
        <f t="shared" si="29"/>
        <v>1.5162</v>
      </c>
      <c r="AP58" s="265">
        <f t="shared" si="29"/>
        <v>1.4278</v>
      </c>
      <c r="AQ58" s="265">
        <f t="shared" si="29"/>
        <v>1.4025000000000001</v>
      </c>
      <c r="AR58" s="265">
        <f t="shared" si="29"/>
        <v>1.3633999999999999</v>
      </c>
      <c r="AS58" s="265">
        <f t="shared" si="29"/>
        <v>1.3332999999999999</v>
      </c>
      <c r="AT58" s="265">
        <f t="shared" si="29"/>
        <v>1.3438000000000001</v>
      </c>
      <c r="AU58" s="265">
        <f t="shared" si="29"/>
        <v>1.3762000000000001</v>
      </c>
      <c r="AV58" s="265">
        <f t="shared" si="29"/>
        <v>1.3562000000000001</v>
      </c>
      <c r="AW58" s="265">
        <f t="shared" si="29"/>
        <v>1.3212999999999999</v>
      </c>
      <c r="AX58" s="265">
        <f t="shared" si="29"/>
        <v>1.3012999999999999</v>
      </c>
      <c r="AY58" s="265">
        <f t="shared" si="29"/>
        <v>1.2739</v>
      </c>
      <c r="AZ58" s="265">
        <f t="shared" si="29"/>
        <v>1.2552000000000001</v>
      </c>
      <c r="BA58" s="265">
        <f t="shared" si="29"/>
        <v>1.2537</v>
      </c>
      <c r="BB58" s="265">
        <f t="shared" si="29"/>
        <v>1.2505999999999999</v>
      </c>
      <c r="BC58" s="265">
        <f t="shared" si="29"/>
        <v>1.2297</v>
      </c>
      <c r="BD58" s="265">
        <f t="shared" si="29"/>
        <v>1.2491000000000001</v>
      </c>
      <c r="BE58" s="265">
        <f t="shared" si="29"/>
        <v>1.2356</v>
      </c>
      <c r="BF58" s="265">
        <f t="shared" si="29"/>
        <v>1.2356</v>
      </c>
      <c r="BG58" s="265">
        <f t="shared" si="29"/>
        <v>1.2537</v>
      </c>
      <c r="BH58" s="265">
        <f t="shared" si="29"/>
        <v>1.2311000000000001</v>
      </c>
      <c r="BI58" s="265">
        <f t="shared" si="29"/>
        <v>1.1926000000000001</v>
      </c>
      <c r="BJ58" s="265">
        <f t="shared" si="29"/>
        <v>1.1995</v>
      </c>
      <c r="BK58" s="265">
        <f t="shared" si="29"/>
        <v>1.1816</v>
      </c>
      <c r="BL58" s="265">
        <f t="shared" si="29"/>
        <v>1.1655</v>
      </c>
      <c r="BM58" s="265">
        <f t="shared" si="29"/>
        <v>1.1223000000000001</v>
      </c>
      <c r="BN58" s="265">
        <f t="shared" si="29"/>
        <v>1.0664</v>
      </c>
      <c r="BO58" s="265">
        <f t="shared" si="29"/>
        <v>1.0532999999999999</v>
      </c>
      <c r="BP58" s="265">
        <f t="shared" si="29"/>
        <v>1.0019</v>
      </c>
      <c r="BQ58" s="265">
        <f t="shared" si="29"/>
        <v>1.0363</v>
      </c>
      <c r="BR58" s="265">
        <f t="shared" si="29"/>
        <v>1.028</v>
      </c>
      <c r="BS58" s="265">
        <f t="shared" si="26"/>
        <v>0.98089999999999999</v>
      </c>
      <c r="BT58" s="265">
        <f t="shared" si="26"/>
        <v>0.96799999999999997</v>
      </c>
      <c r="BU58" s="265">
        <f t="shared" si="26"/>
        <v>0.96619999999999995</v>
      </c>
      <c r="BV58" s="265">
        <f t="shared" si="26"/>
        <v>0.97350000000000003</v>
      </c>
      <c r="BW58" s="265">
        <f t="shared" si="26"/>
        <v>0.98560000000000003</v>
      </c>
      <c r="BX58" s="265">
        <f t="shared" si="26"/>
        <v>1</v>
      </c>
    </row>
    <row r="59" spans="1:76" outlineLevel="1">
      <c r="A59" s="261">
        <v>5</v>
      </c>
      <c r="B59" s="262" t="s">
        <v>338</v>
      </c>
      <c r="C59" s="205"/>
      <c r="D59" s="156">
        <v>5</v>
      </c>
      <c r="E59" s="299">
        <v>5</v>
      </c>
      <c r="F59" s="264">
        <f t="shared" si="27"/>
        <v>0</v>
      </c>
      <c r="G59" s="275">
        <f t="shared" si="27"/>
        <v>0</v>
      </c>
      <c r="H59" s="265">
        <f t="shared" si="27"/>
        <v>0</v>
      </c>
      <c r="I59" s="265">
        <f t="shared" si="27"/>
        <v>3.5571000000000002</v>
      </c>
      <c r="J59" s="265">
        <f t="shared" si="27"/>
        <v>3.6454</v>
      </c>
      <c r="K59" s="265">
        <f t="shared" si="27"/>
        <v>3.0777999999999999</v>
      </c>
      <c r="L59" s="265">
        <f t="shared" si="27"/>
        <v>3.0146999999999999</v>
      </c>
      <c r="M59" s="265">
        <f t="shared" si="27"/>
        <v>3.0871</v>
      </c>
      <c r="N59" s="265">
        <f t="shared" si="27"/>
        <v>3.1436999999999999</v>
      </c>
      <c r="O59" s="265">
        <f t="shared" si="27"/>
        <v>3.0777999999999999</v>
      </c>
      <c r="P59" s="265">
        <f t="shared" si="27"/>
        <v>3.0324</v>
      </c>
      <c r="Q59" s="265">
        <f t="shared" si="27"/>
        <v>2.9796999999999998</v>
      </c>
      <c r="R59" s="265">
        <f t="shared" si="27"/>
        <v>2.9971000000000001</v>
      </c>
      <c r="S59" s="265">
        <f t="shared" si="27"/>
        <v>3.0146999999999999</v>
      </c>
      <c r="T59" s="265">
        <f t="shared" si="27"/>
        <v>2.9796999999999998</v>
      </c>
      <c r="U59" s="265">
        <f t="shared" si="27"/>
        <v>2.9371</v>
      </c>
      <c r="V59" s="265">
        <f t="shared" si="29"/>
        <v>2.9205000000000001</v>
      </c>
      <c r="W59" s="265">
        <f t="shared" si="29"/>
        <v>2.9039999999999999</v>
      </c>
      <c r="X59" s="265">
        <f t="shared" si="29"/>
        <v>2.8555999999999999</v>
      </c>
      <c r="Y59" s="265">
        <f t="shared" si="29"/>
        <v>2.7934999999999999</v>
      </c>
      <c r="Z59" s="265">
        <f t="shared" si="29"/>
        <v>2.7559999999999998</v>
      </c>
      <c r="AA59" s="265">
        <f t="shared" si="29"/>
        <v>2.7858999999999998</v>
      </c>
      <c r="AB59" s="265">
        <f t="shared" si="29"/>
        <v>2.7934999999999999</v>
      </c>
      <c r="AC59" s="265">
        <f t="shared" si="29"/>
        <v>2.7486999999999999</v>
      </c>
      <c r="AD59" s="265">
        <f t="shared" si="29"/>
        <v>2.6158000000000001</v>
      </c>
      <c r="AE59" s="265">
        <f t="shared" si="29"/>
        <v>2.5072999999999999</v>
      </c>
      <c r="AF59" s="265">
        <f t="shared" ref="AF59:AU75" si="30">VLOOKUP($A59,$A$11:$CA$15,AF$48)</f>
        <v>2.4418000000000002</v>
      </c>
      <c r="AG59" s="265">
        <f t="shared" si="30"/>
        <v>2.2946</v>
      </c>
      <c r="AH59" s="265">
        <f t="shared" si="30"/>
        <v>2.0236000000000001</v>
      </c>
      <c r="AI59" s="265">
        <f t="shared" si="30"/>
        <v>1.9322999999999999</v>
      </c>
      <c r="AJ59" s="265">
        <f t="shared" si="30"/>
        <v>1.8623000000000001</v>
      </c>
      <c r="AK59" s="265">
        <f t="shared" si="30"/>
        <v>1.8099000000000001</v>
      </c>
      <c r="AL59" s="265">
        <f t="shared" si="30"/>
        <v>1.7878000000000001</v>
      </c>
      <c r="AM59" s="265">
        <f t="shared" si="30"/>
        <v>1.7248000000000001</v>
      </c>
      <c r="AN59" s="265">
        <f t="shared" si="30"/>
        <v>1.6189</v>
      </c>
      <c r="AO59" s="265">
        <f t="shared" si="30"/>
        <v>1.5162</v>
      </c>
      <c r="AP59" s="265">
        <f t="shared" si="30"/>
        <v>1.4278</v>
      </c>
      <c r="AQ59" s="265">
        <f t="shared" si="30"/>
        <v>1.4025000000000001</v>
      </c>
      <c r="AR59" s="265">
        <f t="shared" si="30"/>
        <v>1.3633999999999999</v>
      </c>
      <c r="AS59" s="265">
        <f t="shared" si="30"/>
        <v>1.3332999999999999</v>
      </c>
      <c r="AT59" s="265">
        <f t="shared" si="30"/>
        <v>1.3438000000000001</v>
      </c>
      <c r="AU59" s="265">
        <f t="shared" si="30"/>
        <v>1.3762000000000001</v>
      </c>
      <c r="AV59" s="265">
        <f t="shared" ref="AV59:BK74" si="31">VLOOKUP($A59,$A$11:$CA$15,AV$48)</f>
        <v>1.3562000000000001</v>
      </c>
      <c r="AW59" s="265">
        <f t="shared" si="31"/>
        <v>1.3212999999999999</v>
      </c>
      <c r="AX59" s="265">
        <f t="shared" si="31"/>
        <v>1.3012999999999999</v>
      </c>
      <c r="AY59" s="265">
        <f t="shared" si="31"/>
        <v>1.2739</v>
      </c>
      <c r="AZ59" s="265">
        <f t="shared" si="31"/>
        <v>1.2552000000000001</v>
      </c>
      <c r="BA59" s="265">
        <f t="shared" si="31"/>
        <v>1.2537</v>
      </c>
      <c r="BB59" s="265">
        <f t="shared" si="31"/>
        <v>1.2505999999999999</v>
      </c>
      <c r="BC59" s="265">
        <f t="shared" si="31"/>
        <v>1.2297</v>
      </c>
      <c r="BD59" s="265">
        <f t="shared" si="31"/>
        <v>1.2491000000000001</v>
      </c>
      <c r="BE59" s="265">
        <f t="shared" si="31"/>
        <v>1.2356</v>
      </c>
      <c r="BF59" s="265">
        <f t="shared" si="31"/>
        <v>1.2356</v>
      </c>
      <c r="BG59" s="265">
        <f t="shared" si="31"/>
        <v>1.2537</v>
      </c>
      <c r="BH59" s="265">
        <f t="shared" si="31"/>
        <v>1.2311000000000001</v>
      </c>
      <c r="BI59" s="265">
        <f t="shared" si="31"/>
        <v>1.1926000000000001</v>
      </c>
      <c r="BJ59" s="265">
        <f t="shared" si="31"/>
        <v>1.1995</v>
      </c>
      <c r="BK59" s="265">
        <f t="shared" si="31"/>
        <v>1.1816</v>
      </c>
      <c r="BL59" s="265">
        <f t="shared" ref="BL59:BX86" si="32">VLOOKUP($A59,$A$11:$CA$15,BL$48)</f>
        <v>1.1655</v>
      </c>
      <c r="BM59" s="265">
        <f t="shared" si="32"/>
        <v>1.1223000000000001</v>
      </c>
      <c r="BN59" s="265">
        <f t="shared" si="32"/>
        <v>1.0664</v>
      </c>
      <c r="BO59" s="265">
        <f t="shared" si="32"/>
        <v>1.0532999999999999</v>
      </c>
      <c r="BP59" s="265">
        <f t="shared" si="32"/>
        <v>1.0019</v>
      </c>
      <c r="BQ59" s="265">
        <f t="shared" si="32"/>
        <v>1.0363</v>
      </c>
      <c r="BR59" s="265">
        <f t="shared" si="32"/>
        <v>1.028</v>
      </c>
      <c r="BS59" s="265">
        <f t="shared" si="26"/>
        <v>0.98089999999999999</v>
      </c>
      <c r="BT59" s="265">
        <f t="shared" si="26"/>
        <v>0.96799999999999997</v>
      </c>
      <c r="BU59" s="265">
        <f t="shared" si="26"/>
        <v>0.96619999999999995</v>
      </c>
      <c r="BV59" s="265">
        <f t="shared" si="26"/>
        <v>0.97350000000000003</v>
      </c>
      <c r="BW59" s="265">
        <f t="shared" si="26"/>
        <v>0.98560000000000003</v>
      </c>
      <c r="BX59" s="265">
        <f t="shared" si="26"/>
        <v>1</v>
      </c>
    </row>
    <row r="60" spans="1:76" ht="13.5" outlineLevel="1" thickBot="1">
      <c r="A60" s="261">
        <v>5</v>
      </c>
      <c r="B60" s="262" t="s">
        <v>339</v>
      </c>
      <c r="C60" s="205"/>
      <c r="D60" s="156">
        <v>8</v>
      </c>
      <c r="E60" s="299">
        <v>8</v>
      </c>
      <c r="F60" s="264">
        <f t="shared" si="27"/>
        <v>0</v>
      </c>
      <c r="G60" s="275">
        <f t="shared" si="27"/>
        <v>0</v>
      </c>
      <c r="H60" s="265">
        <f t="shared" si="27"/>
        <v>0</v>
      </c>
      <c r="I60" s="265">
        <f t="shared" si="27"/>
        <v>3.5571000000000002</v>
      </c>
      <c r="J60" s="265">
        <f t="shared" si="27"/>
        <v>3.6454</v>
      </c>
      <c r="K60" s="265">
        <f t="shared" si="27"/>
        <v>3.0777999999999999</v>
      </c>
      <c r="L60" s="265">
        <f t="shared" si="27"/>
        <v>3.0146999999999999</v>
      </c>
      <c r="M60" s="265">
        <f t="shared" si="27"/>
        <v>3.0871</v>
      </c>
      <c r="N60" s="265">
        <f t="shared" si="27"/>
        <v>3.1436999999999999</v>
      </c>
      <c r="O60" s="265">
        <f t="shared" si="27"/>
        <v>3.0777999999999999</v>
      </c>
      <c r="P60" s="265">
        <f t="shared" si="27"/>
        <v>3.0324</v>
      </c>
      <c r="Q60" s="265">
        <f t="shared" si="27"/>
        <v>2.9796999999999998</v>
      </c>
      <c r="R60" s="265">
        <f t="shared" si="27"/>
        <v>2.9971000000000001</v>
      </c>
      <c r="S60" s="265">
        <f t="shared" si="27"/>
        <v>3.0146999999999999</v>
      </c>
      <c r="T60" s="265">
        <f t="shared" si="27"/>
        <v>2.9796999999999998</v>
      </c>
      <c r="U60" s="265">
        <f t="shared" si="27"/>
        <v>2.9371</v>
      </c>
      <c r="V60" s="265">
        <f t="shared" ref="V60:AK75" si="33">VLOOKUP($A60,$A$11:$CA$15,V$48)</f>
        <v>2.9205000000000001</v>
      </c>
      <c r="W60" s="265">
        <f t="shared" si="33"/>
        <v>2.9039999999999999</v>
      </c>
      <c r="X60" s="265">
        <f t="shared" si="33"/>
        <v>2.8555999999999999</v>
      </c>
      <c r="Y60" s="265">
        <f t="shared" si="33"/>
        <v>2.7934999999999999</v>
      </c>
      <c r="Z60" s="265">
        <f t="shared" si="33"/>
        <v>2.7559999999999998</v>
      </c>
      <c r="AA60" s="265">
        <f t="shared" si="33"/>
        <v>2.7858999999999998</v>
      </c>
      <c r="AB60" s="265">
        <f t="shared" si="33"/>
        <v>2.7934999999999999</v>
      </c>
      <c r="AC60" s="265">
        <f t="shared" si="33"/>
        <v>2.7486999999999999</v>
      </c>
      <c r="AD60" s="265">
        <f t="shared" si="33"/>
        <v>2.6158000000000001</v>
      </c>
      <c r="AE60" s="265">
        <f t="shared" si="33"/>
        <v>2.5072999999999999</v>
      </c>
      <c r="AF60" s="265">
        <f t="shared" si="33"/>
        <v>2.4418000000000002</v>
      </c>
      <c r="AG60" s="265">
        <f t="shared" si="33"/>
        <v>2.2946</v>
      </c>
      <c r="AH60" s="265">
        <f t="shared" si="33"/>
        <v>2.0236000000000001</v>
      </c>
      <c r="AI60" s="265">
        <f t="shared" si="33"/>
        <v>1.9322999999999999</v>
      </c>
      <c r="AJ60" s="265">
        <f t="shared" si="33"/>
        <v>1.8623000000000001</v>
      </c>
      <c r="AK60" s="265">
        <f t="shared" si="33"/>
        <v>1.8099000000000001</v>
      </c>
      <c r="AL60" s="265">
        <f t="shared" si="30"/>
        <v>1.7878000000000001</v>
      </c>
      <c r="AM60" s="265">
        <f t="shared" si="30"/>
        <v>1.7248000000000001</v>
      </c>
      <c r="AN60" s="265">
        <f t="shared" si="30"/>
        <v>1.6189</v>
      </c>
      <c r="AO60" s="265">
        <f t="shared" si="30"/>
        <v>1.5162</v>
      </c>
      <c r="AP60" s="265">
        <f t="shared" si="30"/>
        <v>1.4278</v>
      </c>
      <c r="AQ60" s="265">
        <f t="shared" si="30"/>
        <v>1.4025000000000001</v>
      </c>
      <c r="AR60" s="265">
        <f t="shared" si="30"/>
        <v>1.3633999999999999</v>
      </c>
      <c r="AS60" s="265">
        <f t="shared" si="30"/>
        <v>1.3332999999999999</v>
      </c>
      <c r="AT60" s="265">
        <f t="shared" si="30"/>
        <v>1.3438000000000001</v>
      </c>
      <c r="AU60" s="265">
        <f t="shared" si="30"/>
        <v>1.3762000000000001</v>
      </c>
      <c r="AV60" s="265">
        <f t="shared" si="31"/>
        <v>1.3562000000000001</v>
      </c>
      <c r="AW60" s="265">
        <f t="shared" si="31"/>
        <v>1.3212999999999999</v>
      </c>
      <c r="AX60" s="265">
        <f t="shared" si="31"/>
        <v>1.3012999999999999</v>
      </c>
      <c r="AY60" s="265">
        <f t="shared" si="31"/>
        <v>1.2739</v>
      </c>
      <c r="AZ60" s="265">
        <f t="shared" si="31"/>
        <v>1.2552000000000001</v>
      </c>
      <c r="BA60" s="265">
        <f t="shared" si="31"/>
        <v>1.2537</v>
      </c>
      <c r="BB60" s="265">
        <f t="shared" si="31"/>
        <v>1.2505999999999999</v>
      </c>
      <c r="BC60" s="265">
        <f t="shared" si="31"/>
        <v>1.2297</v>
      </c>
      <c r="BD60" s="265">
        <f t="shared" si="31"/>
        <v>1.2491000000000001</v>
      </c>
      <c r="BE60" s="265">
        <f t="shared" si="31"/>
        <v>1.2356</v>
      </c>
      <c r="BF60" s="265">
        <f t="shared" si="31"/>
        <v>1.2356</v>
      </c>
      <c r="BG60" s="265">
        <f t="shared" si="31"/>
        <v>1.2537</v>
      </c>
      <c r="BH60" s="265">
        <f t="shared" si="31"/>
        <v>1.2311000000000001</v>
      </c>
      <c r="BI60" s="265">
        <f t="shared" si="31"/>
        <v>1.1926000000000001</v>
      </c>
      <c r="BJ60" s="265">
        <f t="shared" si="31"/>
        <v>1.1995</v>
      </c>
      <c r="BK60" s="265">
        <f t="shared" si="31"/>
        <v>1.1816</v>
      </c>
      <c r="BL60" s="265">
        <f t="shared" si="32"/>
        <v>1.1655</v>
      </c>
      <c r="BM60" s="265">
        <f t="shared" si="32"/>
        <v>1.1223000000000001</v>
      </c>
      <c r="BN60" s="265">
        <f t="shared" si="32"/>
        <v>1.0664</v>
      </c>
      <c r="BO60" s="265">
        <f t="shared" si="32"/>
        <v>1.0532999999999999</v>
      </c>
      <c r="BP60" s="265">
        <f t="shared" si="32"/>
        <v>1.0019</v>
      </c>
      <c r="BQ60" s="265">
        <f t="shared" si="32"/>
        <v>1.0363</v>
      </c>
      <c r="BR60" s="265">
        <f t="shared" si="32"/>
        <v>1.028</v>
      </c>
      <c r="BS60" s="265">
        <f t="shared" si="26"/>
        <v>0.98089999999999999</v>
      </c>
      <c r="BT60" s="265">
        <f t="shared" si="26"/>
        <v>0.96799999999999997</v>
      </c>
      <c r="BU60" s="265">
        <f t="shared" si="26"/>
        <v>0.96619999999999995</v>
      </c>
      <c r="BV60" s="265">
        <f t="shared" si="26"/>
        <v>0.97350000000000003</v>
      </c>
      <c r="BW60" s="265">
        <f t="shared" si="26"/>
        <v>0.98560000000000003</v>
      </c>
      <c r="BX60" s="265">
        <f t="shared" si="26"/>
        <v>1</v>
      </c>
    </row>
    <row r="61" spans="1:76" ht="13.5" outlineLevel="1" thickBot="1">
      <c r="A61" s="261">
        <v>3</v>
      </c>
      <c r="B61" s="288" t="s">
        <v>386</v>
      </c>
      <c r="C61" s="205"/>
      <c r="D61" s="156">
        <v>40</v>
      </c>
      <c r="E61" s="301">
        <v>50</v>
      </c>
      <c r="F61" s="264">
        <f t="shared" si="27"/>
        <v>0</v>
      </c>
      <c r="G61" s="275">
        <f t="shared" si="27"/>
        <v>0</v>
      </c>
      <c r="H61" s="265">
        <f t="shared" si="27"/>
        <v>0</v>
      </c>
      <c r="I61" s="265">
        <f t="shared" si="27"/>
        <v>0</v>
      </c>
      <c r="J61" s="265">
        <f t="shared" si="27"/>
        <v>0</v>
      </c>
      <c r="K61" s="265">
        <f t="shared" si="27"/>
        <v>0</v>
      </c>
      <c r="L61" s="265">
        <f t="shared" si="27"/>
        <v>0</v>
      </c>
      <c r="M61" s="265">
        <f t="shared" si="27"/>
        <v>0</v>
      </c>
      <c r="N61" s="265">
        <f t="shared" si="27"/>
        <v>0</v>
      </c>
      <c r="O61" s="265">
        <f t="shared" si="27"/>
        <v>0</v>
      </c>
      <c r="P61" s="265">
        <f t="shared" si="27"/>
        <v>0</v>
      </c>
      <c r="Q61" s="265">
        <f t="shared" si="27"/>
        <v>0</v>
      </c>
      <c r="R61" s="265">
        <f t="shared" si="27"/>
        <v>2.6484999999999999</v>
      </c>
      <c r="S61" s="265">
        <f t="shared" si="27"/>
        <v>2.5783</v>
      </c>
      <c r="T61" s="265">
        <f t="shared" si="27"/>
        <v>2.4710999999999999</v>
      </c>
      <c r="U61" s="265">
        <f t="shared" si="27"/>
        <v>2.4098999999999999</v>
      </c>
      <c r="V61" s="265">
        <f t="shared" si="33"/>
        <v>2.3620000000000001</v>
      </c>
      <c r="W61" s="265">
        <f t="shared" si="33"/>
        <v>2.3831000000000002</v>
      </c>
      <c r="X61" s="265">
        <f t="shared" si="33"/>
        <v>2.2911999999999999</v>
      </c>
      <c r="Y61" s="265">
        <f t="shared" si="33"/>
        <v>2.2107000000000001</v>
      </c>
      <c r="Z61" s="274">
        <f t="shared" si="33"/>
        <v>2.0817000000000001</v>
      </c>
      <c r="AA61" s="276">
        <f t="shared" si="33"/>
        <v>2.2911999999999999</v>
      </c>
      <c r="AB61" s="275">
        <f t="shared" si="33"/>
        <v>2.3260999999999998</v>
      </c>
      <c r="AC61" s="265">
        <f t="shared" si="33"/>
        <v>2.1486000000000001</v>
      </c>
      <c r="AD61" s="265">
        <f t="shared" si="33"/>
        <v>1.9278999999999999</v>
      </c>
      <c r="AE61" s="265">
        <f t="shared" si="33"/>
        <v>1.9419</v>
      </c>
      <c r="AF61" s="265">
        <f t="shared" si="33"/>
        <v>1.9525999999999999</v>
      </c>
      <c r="AG61" s="265">
        <f t="shared" si="33"/>
        <v>1.8706</v>
      </c>
      <c r="AH61" s="265">
        <f t="shared" si="33"/>
        <v>1.7512000000000001</v>
      </c>
      <c r="AI61" s="265">
        <f t="shared" si="33"/>
        <v>1.8259000000000001</v>
      </c>
      <c r="AJ61" s="265">
        <f t="shared" si="33"/>
        <v>1.7685999999999999</v>
      </c>
      <c r="AK61" s="265">
        <f t="shared" si="33"/>
        <v>1.7426999999999999</v>
      </c>
      <c r="AL61" s="265">
        <f t="shared" si="30"/>
        <v>1.7512000000000001</v>
      </c>
      <c r="AM61" s="265">
        <f t="shared" si="30"/>
        <v>1.6236999999999999</v>
      </c>
      <c r="AN61" s="265">
        <f t="shared" si="30"/>
        <v>1.4738</v>
      </c>
      <c r="AO61" s="265">
        <f t="shared" si="30"/>
        <v>1.4041999999999999</v>
      </c>
      <c r="AP61" s="265">
        <f t="shared" si="30"/>
        <v>1.3683000000000001</v>
      </c>
      <c r="AQ61" s="265">
        <f t="shared" si="30"/>
        <v>1.37</v>
      </c>
      <c r="AR61" s="265">
        <f t="shared" si="30"/>
        <v>1.3665</v>
      </c>
      <c r="AS61" s="265">
        <f t="shared" si="30"/>
        <v>1.3579000000000001</v>
      </c>
      <c r="AT61" s="265">
        <f t="shared" si="30"/>
        <v>1.3358000000000001</v>
      </c>
      <c r="AU61" s="265">
        <f t="shared" si="30"/>
        <v>1.3161</v>
      </c>
      <c r="AV61" s="265">
        <f t="shared" si="31"/>
        <v>1.2861</v>
      </c>
      <c r="AW61" s="265">
        <f t="shared" si="31"/>
        <v>1.2544</v>
      </c>
      <c r="AX61" s="265">
        <f t="shared" si="31"/>
        <v>1.2173</v>
      </c>
      <c r="AY61" s="265">
        <f t="shared" si="31"/>
        <v>1.1719999999999999</v>
      </c>
      <c r="AZ61" s="265">
        <f t="shared" si="31"/>
        <v>1.1371</v>
      </c>
      <c r="BA61" s="265">
        <f t="shared" si="31"/>
        <v>1.1323000000000001</v>
      </c>
      <c r="BB61" s="265">
        <f t="shared" si="31"/>
        <v>1.1335</v>
      </c>
      <c r="BC61" s="265">
        <f t="shared" si="31"/>
        <v>1.1358999999999999</v>
      </c>
      <c r="BD61" s="265">
        <f t="shared" si="31"/>
        <v>1.1668000000000001</v>
      </c>
      <c r="BE61" s="265">
        <f t="shared" si="31"/>
        <v>1.1901999999999999</v>
      </c>
      <c r="BF61" s="265">
        <f t="shared" si="31"/>
        <v>1.1941999999999999</v>
      </c>
      <c r="BG61" s="265">
        <f t="shared" si="31"/>
        <v>1.1941999999999999</v>
      </c>
      <c r="BH61" s="265">
        <f t="shared" si="31"/>
        <v>1.1617999999999999</v>
      </c>
      <c r="BI61" s="265">
        <f t="shared" si="31"/>
        <v>1.1579999999999999</v>
      </c>
      <c r="BJ61" s="265">
        <f t="shared" si="31"/>
        <v>1.1783999999999999</v>
      </c>
      <c r="BK61" s="265">
        <f t="shared" si="31"/>
        <v>1.1981999999999999</v>
      </c>
      <c r="BL61" s="265">
        <f t="shared" si="32"/>
        <v>1.1783999999999999</v>
      </c>
      <c r="BM61" s="265">
        <f t="shared" si="32"/>
        <v>1.1468</v>
      </c>
      <c r="BN61" s="265">
        <f t="shared" si="32"/>
        <v>1.1181000000000001</v>
      </c>
      <c r="BO61" s="265">
        <f t="shared" si="32"/>
        <v>1.0721000000000001</v>
      </c>
      <c r="BP61" s="265">
        <f t="shared" si="32"/>
        <v>1.0398000000000001</v>
      </c>
      <c r="BQ61" s="265">
        <f t="shared" si="32"/>
        <v>1.0510999999999999</v>
      </c>
      <c r="BR61" s="265">
        <f t="shared" si="32"/>
        <v>1.07</v>
      </c>
      <c r="BS61" s="265">
        <f t="shared" si="26"/>
        <v>1.0338000000000001</v>
      </c>
      <c r="BT61" s="265">
        <f t="shared" si="26"/>
        <v>1.0298</v>
      </c>
      <c r="BU61" s="265">
        <f t="shared" si="26"/>
        <v>1.0298</v>
      </c>
      <c r="BV61" s="265">
        <f t="shared" si="26"/>
        <v>1.0228999999999999</v>
      </c>
      <c r="BW61" s="265">
        <f t="shared" si="26"/>
        <v>1</v>
      </c>
      <c r="BX61" s="265">
        <f t="shared" si="26"/>
        <v>1</v>
      </c>
    </row>
    <row r="62" spans="1:76" ht="13.5" outlineLevel="1" thickBot="1">
      <c r="A62" s="261">
        <v>2</v>
      </c>
      <c r="B62" s="288" t="s">
        <v>387</v>
      </c>
      <c r="C62" s="205"/>
      <c r="D62" s="156">
        <v>40</v>
      </c>
      <c r="E62" s="301">
        <v>50</v>
      </c>
      <c r="F62" s="264">
        <f t="shared" si="27"/>
        <v>0</v>
      </c>
      <c r="G62" s="275">
        <f t="shared" si="27"/>
        <v>0</v>
      </c>
      <c r="H62" s="265">
        <f t="shared" si="27"/>
        <v>0</v>
      </c>
      <c r="I62" s="265">
        <f t="shared" si="27"/>
        <v>0</v>
      </c>
      <c r="J62" s="265">
        <f t="shared" si="27"/>
        <v>0</v>
      </c>
      <c r="K62" s="265">
        <f t="shared" si="27"/>
        <v>0</v>
      </c>
      <c r="L62" s="265">
        <f t="shared" si="27"/>
        <v>0</v>
      </c>
      <c r="M62" s="265">
        <f t="shared" si="27"/>
        <v>0</v>
      </c>
      <c r="N62" s="265">
        <f t="shared" si="27"/>
        <v>0</v>
      </c>
      <c r="O62" s="265">
        <f t="shared" si="27"/>
        <v>0</v>
      </c>
      <c r="P62" s="265">
        <f t="shared" si="27"/>
        <v>0</v>
      </c>
      <c r="Q62" s="265">
        <f t="shared" si="27"/>
        <v>0</v>
      </c>
      <c r="R62" s="265">
        <f t="shared" si="27"/>
        <v>2.2949999999999999</v>
      </c>
      <c r="S62" s="265">
        <f t="shared" si="27"/>
        <v>2.2071999999999998</v>
      </c>
      <c r="T62" s="265">
        <f t="shared" si="27"/>
        <v>2.1425999999999998</v>
      </c>
      <c r="U62" s="265">
        <f t="shared" si="27"/>
        <v>2.1551999999999998</v>
      </c>
      <c r="V62" s="265">
        <f t="shared" si="33"/>
        <v>2.1055999999999999</v>
      </c>
      <c r="W62" s="265">
        <f t="shared" si="33"/>
        <v>2.0855999999999999</v>
      </c>
      <c r="X62" s="265">
        <f t="shared" si="33"/>
        <v>1.9177999999999999</v>
      </c>
      <c r="Y62" s="265">
        <f t="shared" si="33"/>
        <v>1.8131999999999999</v>
      </c>
      <c r="Z62" s="274">
        <f t="shared" si="33"/>
        <v>1.6980999999999999</v>
      </c>
      <c r="AA62" s="276">
        <f t="shared" si="33"/>
        <v>1.8625</v>
      </c>
      <c r="AB62" s="275">
        <f t="shared" si="33"/>
        <v>1.8562000000000001</v>
      </c>
      <c r="AC62" s="265">
        <f t="shared" si="33"/>
        <v>1.7750999999999999</v>
      </c>
      <c r="AD62" s="265">
        <f t="shared" si="33"/>
        <v>1.6496</v>
      </c>
      <c r="AE62" s="265">
        <f t="shared" si="33"/>
        <v>1.6929000000000001</v>
      </c>
      <c r="AF62" s="265">
        <f t="shared" si="33"/>
        <v>1.6825000000000001</v>
      </c>
      <c r="AG62" s="265">
        <f t="shared" si="33"/>
        <v>1.5991</v>
      </c>
      <c r="AH62" s="265">
        <f t="shared" si="33"/>
        <v>1.5047999999999999</v>
      </c>
      <c r="AI62" s="265">
        <f t="shared" si="33"/>
        <v>1.5807</v>
      </c>
      <c r="AJ62" s="265">
        <f t="shared" si="33"/>
        <v>1.5450999999999999</v>
      </c>
      <c r="AK62" s="265">
        <f t="shared" si="33"/>
        <v>1.53</v>
      </c>
      <c r="AL62" s="265">
        <f t="shared" si="30"/>
        <v>1.4924999999999999</v>
      </c>
      <c r="AM62" s="265">
        <f t="shared" si="30"/>
        <v>1.3713</v>
      </c>
      <c r="AN62" s="265">
        <f t="shared" si="30"/>
        <v>1.2565999999999999</v>
      </c>
      <c r="AO62" s="265">
        <f t="shared" si="30"/>
        <v>1.2148000000000001</v>
      </c>
      <c r="AP62" s="265">
        <f t="shared" si="30"/>
        <v>1.2121999999999999</v>
      </c>
      <c r="AQ62" s="265">
        <f t="shared" si="30"/>
        <v>1.1820999999999999</v>
      </c>
      <c r="AR62" s="265">
        <f t="shared" si="30"/>
        <v>1.1584000000000001</v>
      </c>
      <c r="AS62" s="265">
        <f t="shared" si="30"/>
        <v>1.1438999999999999</v>
      </c>
      <c r="AT62" s="265">
        <f t="shared" si="30"/>
        <v>1.1559999999999999</v>
      </c>
      <c r="AU62" s="265">
        <f t="shared" si="30"/>
        <v>1.1415</v>
      </c>
      <c r="AV62" s="265">
        <f t="shared" si="31"/>
        <v>1.0948</v>
      </c>
      <c r="AW62" s="265">
        <f t="shared" si="31"/>
        <v>1.0629999999999999</v>
      </c>
      <c r="AX62" s="265">
        <f t="shared" si="31"/>
        <v>1.0620000000000001</v>
      </c>
      <c r="AY62" s="265">
        <f t="shared" si="31"/>
        <v>1.03</v>
      </c>
      <c r="AZ62" s="265">
        <f t="shared" si="31"/>
        <v>1.0111000000000001</v>
      </c>
      <c r="BA62" s="265">
        <f t="shared" si="31"/>
        <v>1.0195000000000001</v>
      </c>
      <c r="BB62" s="265">
        <f t="shared" si="31"/>
        <v>1.0281</v>
      </c>
      <c r="BC62" s="265">
        <f t="shared" si="31"/>
        <v>1.0398000000000001</v>
      </c>
      <c r="BD62" s="265">
        <f t="shared" si="31"/>
        <v>1.0861000000000001</v>
      </c>
      <c r="BE62" s="265">
        <f t="shared" si="31"/>
        <v>1.1333</v>
      </c>
      <c r="BF62" s="265">
        <f t="shared" si="31"/>
        <v>1.1547000000000001</v>
      </c>
      <c r="BG62" s="265">
        <f t="shared" si="31"/>
        <v>1.1657999999999999</v>
      </c>
      <c r="BH62" s="265">
        <f t="shared" si="31"/>
        <v>1.1355999999999999</v>
      </c>
      <c r="BI62" s="265">
        <f t="shared" si="31"/>
        <v>1.1391</v>
      </c>
      <c r="BJ62" s="265">
        <f t="shared" si="31"/>
        <v>1.1511</v>
      </c>
      <c r="BK62" s="265">
        <f t="shared" si="31"/>
        <v>1.1645000000000001</v>
      </c>
      <c r="BL62" s="265">
        <f t="shared" si="32"/>
        <v>1.1645000000000001</v>
      </c>
      <c r="BM62" s="265">
        <f t="shared" si="32"/>
        <v>1.1733</v>
      </c>
      <c r="BN62" s="265">
        <f t="shared" si="32"/>
        <v>1.1309</v>
      </c>
      <c r="BO62" s="265">
        <f t="shared" si="32"/>
        <v>1.0992</v>
      </c>
      <c r="BP62" s="265">
        <f t="shared" si="32"/>
        <v>1.0905</v>
      </c>
      <c r="BQ62" s="265">
        <f t="shared" si="32"/>
        <v>1.107</v>
      </c>
      <c r="BR62" s="265">
        <f t="shared" si="32"/>
        <v>1.097</v>
      </c>
      <c r="BS62" s="265">
        <f t="shared" si="26"/>
        <v>1.0458000000000001</v>
      </c>
      <c r="BT62" s="265">
        <f t="shared" si="26"/>
        <v>1.032</v>
      </c>
      <c r="BU62" s="265">
        <f t="shared" si="26"/>
        <v>1.0329999999999999</v>
      </c>
      <c r="BV62" s="265">
        <f t="shared" si="26"/>
        <v>1.03</v>
      </c>
      <c r="BW62" s="265">
        <f t="shared" si="26"/>
        <v>1</v>
      </c>
      <c r="BX62" s="265">
        <f t="shared" si="26"/>
        <v>1</v>
      </c>
    </row>
    <row r="63" spans="1:76" ht="13.5" outlineLevel="1" thickBot="1">
      <c r="A63" s="261">
        <v>2</v>
      </c>
      <c r="B63" s="288" t="s">
        <v>388</v>
      </c>
      <c r="C63" s="205"/>
      <c r="D63" s="156">
        <v>40</v>
      </c>
      <c r="E63" s="301">
        <v>50</v>
      </c>
      <c r="F63" s="264">
        <f t="shared" si="27"/>
        <v>0</v>
      </c>
      <c r="G63" s="275">
        <f t="shared" si="27"/>
        <v>0</v>
      </c>
      <c r="H63" s="265">
        <f t="shared" si="27"/>
        <v>0</v>
      </c>
      <c r="I63" s="265">
        <f t="shared" si="27"/>
        <v>0</v>
      </c>
      <c r="J63" s="265">
        <f t="shared" si="27"/>
        <v>0</v>
      </c>
      <c r="K63" s="265">
        <f t="shared" si="27"/>
        <v>0</v>
      </c>
      <c r="L63" s="265">
        <f t="shared" si="27"/>
        <v>0</v>
      </c>
      <c r="M63" s="265">
        <f t="shared" si="27"/>
        <v>0</v>
      </c>
      <c r="N63" s="265">
        <f t="shared" si="27"/>
        <v>0</v>
      </c>
      <c r="O63" s="265">
        <f t="shared" si="27"/>
        <v>0</v>
      </c>
      <c r="P63" s="265">
        <f t="shared" si="27"/>
        <v>0</v>
      </c>
      <c r="Q63" s="265">
        <f t="shared" si="27"/>
        <v>0</v>
      </c>
      <c r="R63" s="265">
        <f t="shared" si="27"/>
        <v>2.2949999999999999</v>
      </c>
      <c r="S63" s="265">
        <f t="shared" si="27"/>
        <v>2.2071999999999998</v>
      </c>
      <c r="T63" s="265">
        <f t="shared" si="27"/>
        <v>2.1425999999999998</v>
      </c>
      <c r="U63" s="265">
        <f t="shared" si="27"/>
        <v>2.1551999999999998</v>
      </c>
      <c r="V63" s="265">
        <f t="shared" si="33"/>
        <v>2.1055999999999999</v>
      </c>
      <c r="W63" s="265">
        <f t="shared" si="33"/>
        <v>2.0855999999999999</v>
      </c>
      <c r="X63" s="265">
        <f t="shared" si="33"/>
        <v>1.9177999999999999</v>
      </c>
      <c r="Y63" s="265">
        <f t="shared" si="33"/>
        <v>1.8131999999999999</v>
      </c>
      <c r="Z63" s="274">
        <f t="shared" si="33"/>
        <v>1.6980999999999999</v>
      </c>
      <c r="AA63" s="276">
        <f t="shared" si="33"/>
        <v>1.8625</v>
      </c>
      <c r="AB63" s="275">
        <f t="shared" si="33"/>
        <v>1.8562000000000001</v>
      </c>
      <c r="AC63" s="265">
        <f t="shared" si="33"/>
        <v>1.7750999999999999</v>
      </c>
      <c r="AD63" s="265">
        <f t="shared" si="33"/>
        <v>1.6496</v>
      </c>
      <c r="AE63" s="265">
        <f t="shared" si="33"/>
        <v>1.6929000000000001</v>
      </c>
      <c r="AF63" s="265">
        <f t="shared" si="33"/>
        <v>1.6825000000000001</v>
      </c>
      <c r="AG63" s="265">
        <f t="shared" si="33"/>
        <v>1.5991</v>
      </c>
      <c r="AH63" s="265">
        <f t="shared" si="33"/>
        <v>1.5047999999999999</v>
      </c>
      <c r="AI63" s="265">
        <f t="shared" si="33"/>
        <v>1.5807</v>
      </c>
      <c r="AJ63" s="265">
        <f t="shared" si="33"/>
        <v>1.5450999999999999</v>
      </c>
      <c r="AK63" s="265">
        <f t="shared" si="33"/>
        <v>1.53</v>
      </c>
      <c r="AL63" s="265">
        <f t="shared" si="30"/>
        <v>1.4924999999999999</v>
      </c>
      <c r="AM63" s="265">
        <f t="shared" si="30"/>
        <v>1.3713</v>
      </c>
      <c r="AN63" s="265">
        <f t="shared" si="30"/>
        <v>1.2565999999999999</v>
      </c>
      <c r="AO63" s="265">
        <f t="shared" si="30"/>
        <v>1.2148000000000001</v>
      </c>
      <c r="AP63" s="265">
        <f t="shared" si="30"/>
        <v>1.2121999999999999</v>
      </c>
      <c r="AQ63" s="265">
        <f t="shared" si="30"/>
        <v>1.1820999999999999</v>
      </c>
      <c r="AR63" s="265">
        <f t="shared" si="30"/>
        <v>1.1584000000000001</v>
      </c>
      <c r="AS63" s="265">
        <f t="shared" si="30"/>
        <v>1.1438999999999999</v>
      </c>
      <c r="AT63" s="265">
        <f t="shared" si="30"/>
        <v>1.1559999999999999</v>
      </c>
      <c r="AU63" s="265">
        <f t="shared" si="30"/>
        <v>1.1415</v>
      </c>
      <c r="AV63" s="265">
        <f t="shared" si="31"/>
        <v>1.0948</v>
      </c>
      <c r="AW63" s="265">
        <f t="shared" si="31"/>
        <v>1.0629999999999999</v>
      </c>
      <c r="AX63" s="265">
        <f t="shared" si="31"/>
        <v>1.0620000000000001</v>
      </c>
      <c r="AY63" s="265">
        <f t="shared" si="31"/>
        <v>1.03</v>
      </c>
      <c r="AZ63" s="265">
        <f t="shared" si="31"/>
        <v>1.0111000000000001</v>
      </c>
      <c r="BA63" s="265">
        <f t="shared" si="31"/>
        <v>1.0195000000000001</v>
      </c>
      <c r="BB63" s="265">
        <f t="shared" si="31"/>
        <v>1.0281</v>
      </c>
      <c r="BC63" s="265">
        <f t="shared" si="31"/>
        <v>1.0398000000000001</v>
      </c>
      <c r="BD63" s="265">
        <f t="shared" si="31"/>
        <v>1.0861000000000001</v>
      </c>
      <c r="BE63" s="265">
        <f t="shared" si="31"/>
        <v>1.1333</v>
      </c>
      <c r="BF63" s="265">
        <f t="shared" si="31"/>
        <v>1.1547000000000001</v>
      </c>
      <c r="BG63" s="265">
        <f t="shared" si="31"/>
        <v>1.1657999999999999</v>
      </c>
      <c r="BH63" s="265">
        <f t="shared" si="31"/>
        <v>1.1355999999999999</v>
      </c>
      <c r="BI63" s="265">
        <f t="shared" si="31"/>
        <v>1.1391</v>
      </c>
      <c r="BJ63" s="265">
        <f t="shared" si="31"/>
        <v>1.1511</v>
      </c>
      <c r="BK63" s="265">
        <f t="shared" si="31"/>
        <v>1.1645000000000001</v>
      </c>
      <c r="BL63" s="265">
        <f t="shared" si="32"/>
        <v>1.1645000000000001</v>
      </c>
      <c r="BM63" s="265">
        <f t="shared" si="32"/>
        <v>1.1733</v>
      </c>
      <c r="BN63" s="265">
        <f t="shared" si="32"/>
        <v>1.1309</v>
      </c>
      <c r="BO63" s="265">
        <f t="shared" si="32"/>
        <v>1.0992</v>
      </c>
      <c r="BP63" s="265">
        <f t="shared" si="32"/>
        <v>1.0905</v>
      </c>
      <c r="BQ63" s="265">
        <f t="shared" si="32"/>
        <v>1.107</v>
      </c>
      <c r="BR63" s="265">
        <f t="shared" si="32"/>
        <v>1.097</v>
      </c>
      <c r="BS63" s="265">
        <f t="shared" si="26"/>
        <v>1.0458000000000001</v>
      </c>
      <c r="BT63" s="265">
        <f t="shared" si="26"/>
        <v>1.032</v>
      </c>
      <c r="BU63" s="265">
        <f t="shared" si="26"/>
        <v>1.0329999999999999</v>
      </c>
      <c r="BV63" s="265">
        <f t="shared" si="26"/>
        <v>1.03</v>
      </c>
      <c r="BW63" s="265">
        <f t="shared" si="26"/>
        <v>1</v>
      </c>
      <c r="BX63" s="265">
        <f t="shared" si="26"/>
        <v>1</v>
      </c>
    </row>
    <row r="64" spans="1:76" outlineLevel="1">
      <c r="A64" s="261">
        <v>5</v>
      </c>
      <c r="B64" s="262" t="s">
        <v>389</v>
      </c>
      <c r="C64" s="205"/>
      <c r="D64" s="156">
        <v>35</v>
      </c>
      <c r="E64" s="299">
        <v>45</v>
      </c>
      <c r="F64" s="264">
        <f t="shared" si="27"/>
        <v>0</v>
      </c>
      <c r="G64" s="275">
        <f t="shared" si="27"/>
        <v>0</v>
      </c>
      <c r="H64" s="265">
        <f t="shared" si="27"/>
        <v>0</v>
      </c>
      <c r="I64" s="265">
        <f t="shared" si="27"/>
        <v>3.5571000000000002</v>
      </c>
      <c r="J64" s="265">
        <f t="shared" si="27"/>
        <v>3.6454</v>
      </c>
      <c r="K64" s="265">
        <f t="shared" si="27"/>
        <v>3.0777999999999999</v>
      </c>
      <c r="L64" s="265">
        <f t="shared" si="27"/>
        <v>3.0146999999999999</v>
      </c>
      <c r="M64" s="265">
        <f t="shared" si="27"/>
        <v>3.0871</v>
      </c>
      <c r="N64" s="265">
        <f t="shared" si="27"/>
        <v>3.1436999999999999</v>
      </c>
      <c r="O64" s="265">
        <f t="shared" si="27"/>
        <v>3.0777999999999999</v>
      </c>
      <c r="P64" s="265">
        <f t="shared" si="27"/>
        <v>3.0324</v>
      </c>
      <c r="Q64" s="265">
        <f t="shared" si="27"/>
        <v>2.9796999999999998</v>
      </c>
      <c r="R64" s="265">
        <f t="shared" si="27"/>
        <v>2.9971000000000001</v>
      </c>
      <c r="S64" s="265">
        <f t="shared" si="27"/>
        <v>3.0146999999999999</v>
      </c>
      <c r="T64" s="265">
        <f t="shared" si="27"/>
        <v>2.9796999999999998</v>
      </c>
      <c r="U64" s="265">
        <f t="shared" si="27"/>
        <v>2.9371</v>
      </c>
      <c r="V64" s="265">
        <f t="shared" si="33"/>
        <v>2.9205000000000001</v>
      </c>
      <c r="W64" s="265">
        <f t="shared" si="33"/>
        <v>2.9039999999999999</v>
      </c>
      <c r="X64" s="265">
        <f t="shared" si="33"/>
        <v>2.8555999999999999</v>
      </c>
      <c r="Y64" s="265">
        <f t="shared" si="33"/>
        <v>2.7934999999999999</v>
      </c>
      <c r="Z64" s="265">
        <f t="shared" si="33"/>
        <v>2.7559999999999998</v>
      </c>
      <c r="AA64" s="265">
        <f t="shared" si="33"/>
        <v>2.7858999999999998</v>
      </c>
      <c r="AB64" s="265">
        <f t="shared" si="33"/>
        <v>2.7934999999999999</v>
      </c>
      <c r="AC64" s="265">
        <f t="shared" si="33"/>
        <v>2.7486999999999999</v>
      </c>
      <c r="AD64" s="265">
        <f t="shared" si="33"/>
        <v>2.6158000000000001</v>
      </c>
      <c r="AE64" s="265">
        <f t="shared" si="33"/>
        <v>2.5072999999999999</v>
      </c>
      <c r="AF64" s="265">
        <f t="shared" si="33"/>
        <v>2.4418000000000002</v>
      </c>
      <c r="AG64" s="265">
        <f t="shared" si="33"/>
        <v>2.2946</v>
      </c>
      <c r="AH64" s="265">
        <f t="shared" si="33"/>
        <v>2.0236000000000001</v>
      </c>
      <c r="AI64" s="265">
        <f t="shared" si="33"/>
        <v>1.9322999999999999</v>
      </c>
      <c r="AJ64" s="265">
        <f t="shared" si="33"/>
        <v>1.8623000000000001</v>
      </c>
      <c r="AK64" s="265">
        <f t="shared" si="33"/>
        <v>1.8099000000000001</v>
      </c>
      <c r="AL64" s="265">
        <f t="shared" si="30"/>
        <v>1.7878000000000001</v>
      </c>
      <c r="AM64" s="265">
        <f t="shared" si="30"/>
        <v>1.7248000000000001</v>
      </c>
      <c r="AN64" s="265">
        <f t="shared" si="30"/>
        <v>1.6189</v>
      </c>
      <c r="AO64" s="265">
        <f t="shared" si="30"/>
        <v>1.5162</v>
      </c>
      <c r="AP64" s="265">
        <f t="shared" si="30"/>
        <v>1.4278</v>
      </c>
      <c r="AQ64" s="265">
        <f t="shared" si="30"/>
        <v>1.4025000000000001</v>
      </c>
      <c r="AR64" s="265">
        <f t="shared" si="30"/>
        <v>1.3633999999999999</v>
      </c>
      <c r="AS64" s="265">
        <f t="shared" si="30"/>
        <v>1.3332999999999999</v>
      </c>
      <c r="AT64" s="265">
        <f t="shared" si="30"/>
        <v>1.3438000000000001</v>
      </c>
      <c r="AU64" s="265">
        <f t="shared" si="30"/>
        <v>1.3762000000000001</v>
      </c>
      <c r="AV64" s="265">
        <f t="shared" si="31"/>
        <v>1.3562000000000001</v>
      </c>
      <c r="AW64" s="265">
        <f t="shared" si="31"/>
        <v>1.3212999999999999</v>
      </c>
      <c r="AX64" s="265">
        <f t="shared" si="31"/>
        <v>1.3012999999999999</v>
      </c>
      <c r="AY64" s="265">
        <f t="shared" si="31"/>
        <v>1.2739</v>
      </c>
      <c r="AZ64" s="265">
        <f t="shared" si="31"/>
        <v>1.2552000000000001</v>
      </c>
      <c r="BA64" s="265">
        <f t="shared" si="31"/>
        <v>1.2537</v>
      </c>
      <c r="BB64" s="265">
        <f t="shared" si="31"/>
        <v>1.2505999999999999</v>
      </c>
      <c r="BC64" s="265">
        <f t="shared" si="31"/>
        <v>1.2297</v>
      </c>
      <c r="BD64" s="265">
        <f t="shared" si="31"/>
        <v>1.2491000000000001</v>
      </c>
      <c r="BE64" s="265">
        <f t="shared" si="31"/>
        <v>1.2356</v>
      </c>
      <c r="BF64" s="265">
        <f t="shared" si="31"/>
        <v>1.2356</v>
      </c>
      <c r="BG64" s="265">
        <f t="shared" si="31"/>
        <v>1.2537</v>
      </c>
      <c r="BH64" s="265">
        <f t="shared" si="31"/>
        <v>1.2311000000000001</v>
      </c>
      <c r="BI64" s="265">
        <f t="shared" si="31"/>
        <v>1.1926000000000001</v>
      </c>
      <c r="BJ64" s="265">
        <f t="shared" si="31"/>
        <v>1.1995</v>
      </c>
      <c r="BK64" s="265">
        <f t="shared" si="31"/>
        <v>1.1816</v>
      </c>
      <c r="BL64" s="265">
        <f t="shared" si="32"/>
        <v>1.1655</v>
      </c>
      <c r="BM64" s="265">
        <f t="shared" si="32"/>
        <v>1.1223000000000001</v>
      </c>
      <c r="BN64" s="265">
        <f t="shared" si="32"/>
        <v>1.0664</v>
      </c>
      <c r="BO64" s="265">
        <f t="shared" si="32"/>
        <v>1.0532999999999999</v>
      </c>
      <c r="BP64" s="265">
        <f t="shared" si="32"/>
        <v>1.0019</v>
      </c>
      <c r="BQ64" s="265">
        <f t="shared" si="32"/>
        <v>1.0363</v>
      </c>
      <c r="BR64" s="265">
        <f t="shared" si="32"/>
        <v>1.028</v>
      </c>
      <c r="BS64" s="265">
        <f t="shared" si="26"/>
        <v>0.98089999999999999</v>
      </c>
      <c r="BT64" s="265">
        <f t="shared" si="26"/>
        <v>0.96799999999999997</v>
      </c>
      <c r="BU64" s="265">
        <f t="shared" si="26"/>
        <v>0.96619999999999995</v>
      </c>
      <c r="BV64" s="265">
        <f t="shared" si="26"/>
        <v>0.97350000000000003</v>
      </c>
      <c r="BW64" s="265">
        <f t="shared" si="26"/>
        <v>0.98560000000000003</v>
      </c>
      <c r="BX64" s="265">
        <f t="shared" si="26"/>
        <v>1</v>
      </c>
    </row>
    <row r="65" spans="1:76" outlineLevel="1">
      <c r="A65" s="261">
        <v>5</v>
      </c>
      <c r="B65" s="262" t="s">
        <v>390</v>
      </c>
      <c r="C65" s="205"/>
      <c r="D65" s="156">
        <v>25</v>
      </c>
      <c r="E65" s="299">
        <v>30</v>
      </c>
      <c r="F65" s="264">
        <f t="shared" si="27"/>
        <v>0</v>
      </c>
      <c r="G65" s="275">
        <f t="shared" si="27"/>
        <v>0</v>
      </c>
      <c r="H65" s="265">
        <f t="shared" si="27"/>
        <v>0</v>
      </c>
      <c r="I65" s="265">
        <f t="shared" si="27"/>
        <v>3.5571000000000002</v>
      </c>
      <c r="J65" s="265">
        <f t="shared" si="27"/>
        <v>3.6454</v>
      </c>
      <c r="K65" s="265">
        <f t="shared" si="27"/>
        <v>3.0777999999999999</v>
      </c>
      <c r="L65" s="265">
        <f t="shared" si="27"/>
        <v>3.0146999999999999</v>
      </c>
      <c r="M65" s="265">
        <f t="shared" si="27"/>
        <v>3.0871</v>
      </c>
      <c r="N65" s="265">
        <f t="shared" si="27"/>
        <v>3.1436999999999999</v>
      </c>
      <c r="O65" s="265">
        <f t="shared" si="27"/>
        <v>3.0777999999999999</v>
      </c>
      <c r="P65" s="265">
        <f t="shared" si="27"/>
        <v>3.0324</v>
      </c>
      <c r="Q65" s="265">
        <f t="shared" si="27"/>
        <v>2.9796999999999998</v>
      </c>
      <c r="R65" s="265">
        <f t="shared" si="27"/>
        <v>2.9971000000000001</v>
      </c>
      <c r="S65" s="265">
        <f t="shared" si="27"/>
        <v>3.0146999999999999</v>
      </c>
      <c r="T65" s="265">
        <f t="shared" si="27"/>
        <v>2.9796999999999998</v>
      </c>
      <c r="U65" s="265">
        <f t="shared" si="27"/>
        <v>2.9371</v>
      </c>
      <c r="V65" s="265">
        <f t="shared" si="33"/>
        <v>2.9205000000000001</v>
      </c>
      <c r="W65" s="265">
        <f t="shared" si="33"/>
        <v>2.9039999999999999</v>
      </c>
      <c r="X65" s="265">
        <f t="shared" si="33"/>
        <v>2.8555999999999999</v>
      </c>
      <c r="Y65" s="265">
        <f t="shared" si="33"/>
        <v>2.7934999999999999</v>
      </c>
      <c r="Z65" s="265">
        <f t="shared" si="33"/>
        <v>2.7559999999999998</v>
      </c>
      <c r="AA65" s="265">
        <f t="shared" si="33"/>
        <v>2.7858999999999998</v>
      </c>
      <c r="AB65" s="265">
        <f t="shared" si="33"/>
        <v>2.7934999999999999</v>
      </c>
      <c r="AC65" s="265">
        <f t="shared" si="33"/>
        <v>2.7486999999999999</v>
      </c>
      <c r="AD65" s="265">
        <f t="shared" si="33"/>
        <v>2.6158000000000001</v>
      </c>
      <c r="AE65" s="265">
        <f t="shared" si="33"/>
        <v>2.5072999999999999</v>
      </c>
      <c r="AF65" s="265">
        <f t="shared" si="33"/>
        <v>2.4418000000000002</v>
      </c>
      <c r="AG65" s="265">
        <f t="shared" si="33"/>
        <v>2.2946</v>
      </c>
      <c r="AH65" s="265">
        <f t="shared" si="33"/>
        <v>2.0236000000000001</v>
      </c>
      <c r="AI65" s="265">
        <f t="shared" si="33"/>
        <v>1.9322999999999999</v>
      </c>
      <c r="AJ65" s="265">
        <f t="shared" si="33"/>
        <v>1.8623000000000001</v>
      </c>
      <c r="AK65" s="265">
        <f t="shared" si="33"/>
        <v>1.8099000000000001</v>
      </c>
      <c r="AL65" s="265">
        <f t="shared" si="30"/>
        <v>1.7878000000000001</v>
      </c>
      <c r="AM65" s="265">
        <f t="shared" si="30"/>
        <v>1.7248000000000001</v>
      </c>
      <c r="AN65" s="265">
        <f t="shared" si="30"/>
        <v>1.6189</v>
      </c>
      <c r="AO65" s="265">
        <f t="shared" si="30"/>
        <v>1.5162</v>
      </c>
      <c r="AP65" s="265">
        <f t="shared" si="30"/>
        <v>1.4278</v>
      </c>
      <c r="AQ65" s="265">
        <f t="shared" si="30"/>
        <v>1.4025000000000001</v>
      </c>
      <c r="AR65" s="265">
        <f t="shared" si="30"/>
        <v>1.3633999999999999</v>
      </c>
      <c r="AS65" s="265">
        <f t="shared" si="30"/>
        <v>1.3332999999999999</v>
      </c>
      <c r="AT65" s="265">
        <f t="shared" si="30"/>
        <v>1.3438000000000001</v>
      </c>
      <c r="AU65" s="265">
        <f t="shared" si="30"/>
        <v>1.3762000000000001</v>
      </c>
      <c r="AV65" s="265">
        <f t="shared" si="31"/>
        <v>1.3562000000000001</v>
      </c>
      <c r="AW65" s="265">
        <f t="shared" si="31"/>
        <v>1.3212999999999999</v>
      </c>
      <c r="AX65" s="265">
        <f t="shared" si="31"/>
        <v>1.3012999999999999</v>
      </c>
      <c r="AY65" s="265">
        <f t="shared" si="31"/>
        <v>1.2739</v>
      </c>
      <c r="AZ65" s="265">
        <f t="shared" si="31"/>
        <v>1.2552000000000001</v>
      </c>
      <c r="BA65" s="265">
        <f t="shared" si="31"/>
        <v>1.2537</v>
      </c>
      <c r="BB65" s="265">
        <f t="shared" si="31"/>
        <v>1.2505999999999999</v>
      </c>
      <c r="BC65" s="265">
        <f t="shared" si="31"/>
        <v>1.2297</v>
      </c>
      <c r="BD65" s="265">
        <f t="shared" si="31"/>
        <v>1.2491000000000001</v>
      </c>
      <c r="BE65" s="265">
        <f t="shared" si="31"/>
        <v>1.2356</v>
      </c>
      <c r="BF65" s="265">
        <f t="shared" si="31"/>
        <v>1.2356</v>
      </c>
      <c r="BG65" s="265">
        <f t="shared" si="31"/>
        <v>1.2537</v>
      </c>
      <c r="BH65" s="265">
        <f t="shared" si="31"/>
        <v>1.2311000000000001</v>
      </c>
      <c r="BI65" s="265">
        <f t="shared" si="31"/>
        <v>1.1926000000000001</v>
      </c>
      <c r="BJ65" s="265">
        <f t="shared" si="31"/>
        <v>1.1995</v>
      </c>
      <c r="BK65" s="265">
        <f t="shared" si="31"/>
        <v>1.1816</v>
      </c>
      <c r="BL65" s="265">
        <f t="shared" si="32"/>
        <v>1.1655</v>
      </c>
      <c r="BM65" s="265">
        <f t="shared" si="32"/>
        <v>1.1223000000000001</v>
      </c>
      <c r="BN65" s="265">
        <f t="shared" si="32"/>
        <v>1.0664</v>
      </c>
      <c r="BO65" s="265">
        <f t="shared" si="32"/>
        <v>1.0532999999999999</v>
      </c>
      <c r="BP65" s="265">
        <f t="shared" si="32"/>
        <v>1.0019</v>
      </c>
      <c r="BQ65" s="265">
        <f t="shared" si="32"/>
        <v>1.0363</v>
      </c>
      <c r="BR65" s="265">
        <f t="shared" si="32"/>
        <v>1.028</v>
      </c>
      <c r="BS65" s="265">
        <f t="shared" si="26"/>
        <v>0.98089999999999999</v>
      </c>
      <c r="BT65" s="265">
        <f t="shared" si="26"/>
        <v>0.96799999999999997</v>
      </c>
      <c r="BU65" s="265">
        <f t="shared" si="26"/>
        <v>0.96619999999999995</v>
      </c>
      <c r="BV65" s="265">
        <f t="shared" si="26"/>
        <v>0.97350000000000003</v>
      </c>
      <c r="BW65" s="265">
        <f t="shared" si="26"/>
        <v>0.98560000000000003</v>
      </c>
      <c r="BX65" s="265">
        <f t="shared" si="26"/>
        <v>1</v>
      </c>
    </row>
    <row r="66" spans="1:76" outlineLevel="1">
      <c r="A66" s="261">
        <v>5</v>
      </c>
      <c r="B66" s="262" t="s">
        <v>391</v>
      </c>
      <c r="C66" s="205"/>
      <c r="D66" s="156">
        <v>20</v>
      </c>
      <c r="E66" s="299">
        <v>20</v>
      </c>
      <c r="F66" s="264">
        <f t="shared" si="27"/>
        <v>0</v>
      </c>
      <c r="G66" s="275">
        <f t="shared" si="27"/>
        <v>0</v>
      </c>
      <c r="H66" s="265">
        <f t="shared" si="27"/>
        <v>0</v>
      </c>
      <c r="I66" s="265">
        <f t="shared" si="27"/>
        <v>3.5571000000000002</v>
      </c>
      <c r="J66" s="265">
        <f t="shared" si="27"/>
        <v>3.6454</v>
      </c>
      <c r="K66" s="265">
        <f t="shared" si="27"/>
        <v>3.0777999999999999</v>
      </c>
      <c r="L66" s="265">
        <f t="shared" si="27"/>
        <v>3.0146999999999999</v>
      </c>
      <c r="M66" s="265">
        <f t="shared" si="27"/>
        <v>3.0871</v>
      </c>
      <c r="N66" s="265">
        <f t="shared" si="27"/>
        <v>3.1436999999999999</v>
      </c>
      <c r="O66" s="265">
        <f t="shared" si="27"/>
        <v>3.0777999999999999</v>
      </c>
      <c r="P66" s="265">
        <f t="shared" si="27"/>
        <v>3.0324</v>
      </c>
      <c r="Q66" s="265">
        <f t="shared" si="27"/>
        <v>2.9796999999999998</v>
      </c>
      <c r="R66" s="265">
        <f t="shared" si="27"/>
        <v>2.9971000000000001</v>
      </c>
      <c r="S66" s="265">
        <f t="shared" si="27"/>
        <v>3.0146999999999999</v>
      </c>
      <c r="T66" s="265">
        <f t="shared" si="27"/>
        <v>2.9796999999999998</v>
      </c>
      <c r="U66" s="265">
        <f t="shared" si="27"/>
        <v>2.9371</v>
      </c>
      <c r="V66" s="265">
        <f t="shared" si="33"/>
        <v>2.9205000000000001</v>
      </c>
      <c r="W66" s="265">
        <f t="shared" si="33"/>
        <v>2.9039999999999999</v>
      </c>
      <c r="X66" s="265">
        <f t="shared" si="33"/>
        <v>2.8555999999999999</v>
      </c>
      <c r="Y66" s="265">
        <f t="shared" si="33"/>
        <v>2.7934999999999999</v>
      </c>
      <c r="Z66" s="265">
        <f t="shared" si="33"/>
        <v>2.7559999999999998</v>
      </c>
      <c r="AA66" s="265">
        <f t="shared" si="33"/>
        <v>2.7858999999999998</v>
      </c>
      <c r="AB66" s="265">
        <f t="shared" si="33"/>
        <v>2.7934999999999999</v>
      </c>
      <c r="AC66" s="265">
        <f t="shared" si="33"/>
        <v>2.7486999999999999</v>
      </c>
      <c r="AD66" s="265">
        <f t="shared" si="33"/>
        <v>2.6158000000000001</v>
      </c>
      <c r="AE66" s="265">
        <f t="shared" si="33"/>
        <v>2.5072999999999999</v>
      </c>
      <c r="AF66" s="265">
        <f t="shared" si="33"/>
        <v>2.4418000000000002</v>
      </c>
      <c r="AG66" s="265">
        <f t="shared" si="33"/>
        <v>2.2946</v>
      </c>
      <c r="AH66" s="265">
        <f t="shared" si="33"/>
        <v>2.0236000000000001</v>
      </c>
      <c r="AI66" s="265">
        <f t="shared" si="33"/>
        <v>1.9322999999999999</v>
      </c>
      <c r="AJ66" s="265">
        <f t="shared" si="33"/>
        <v>1.8623000000000001</v>
      </c>
      <c r="AK66" s="265">
        <f t="shared" si="33"/>
        <v>1.8099000000000001</v>
      </c>
      <c r="AL66" s="265">
        <f t="shared" si="30"/>
        <v>1.7878000000000001</v>
      </c>
      <c r="AM66" s="265">
        <f t="shared" si="30"/>
        <v>1.7248000000000001</v>
      </c>
      <c r="AN66" s="265">
        <f t="shared" si="30"/>
        <v>1.6189</v>
      </c>
      <c r="AO66" s="265">
        <f t="shared" si="30"/>
        <v>1.5162</v>
      </c>
      <c r="AP66" s="265">
        <f t="shared" si="30"/>
        <v>1.4278</v>
      </c>
      <c r="AQ66" s="265">
        <f t="shared" si="30"/>
        <v>1.4025000000000001</v>
      </c>
      <c r="AR66" s="265">
        <f t="shared" si="30"/>
        <v>1.3633999999999999</v>
      </c>
      <c r="AS66" s="265">
        <f t="shared" si="30"/>
        <v>1.3332999999999999</v>
      </c>
      <c r="AT66" s="265">
        <f t="shared" si="30"/>
        <v>1.3438000000000001</v>
      </c>
      <c r="AU66" s="265">
        <f t="shared" si="30"/>
        <v>1.3762000000000001</v>
      </c>
      <c r="AV66" s="265">
        <f t="shared" si="31"/>
        <v>1.3562000000000001</v>
      </c>
      <c r="AW66" s="265">
        <f t="shared" si="31"/>
        <v>1.3212999999999999</v>
      </c>
      <c r="AX66" s="265">
        <f t="shared" si="31"/>
        <v>1.3012999999999999</v>
      </c>
      <c r="AY66" s="265">
        <f t="shared" si="31"/>
        <v>1.2739</v>
      </c>
      <c r="AZ66" s="265">
        <f t="shared" si="31"/>
        <v>1.2552000000000001</v>
      </c>
      <c r="BA66" s="265">
        <f t="shared" si="31"/>
        <v>1.2537</v>
      </c>
      <c r="BB66" s="265">
        <f t="shared" si="31"/>
        <v>1.2505999999999999</v>
      </c>
      <c r="BC66" s="265">
        <f t="shared" si="31"/>
        <v>1.2297</v>
      </c>
      <c r="BD66" s="265">
        <f t="shared" si="31"/>
        <v>1.2491000000000001</v>
      </c>
      <c r="BE66" s="265">
        <f t="shared" si="31"/>
        <v>1.2356</v>
      </c>
      <c r="BF66" s="265">
        <f t="shared" si="31"/>
        <v>1.2356</v>
      </c>
      <c r="BG66" s="265">
        <f t="shared" si="31"/>
        <v>1.2537</v>
      </c>
      <c r="BH66" s="265">
        <f t="shared" si="31"/>
        <v>1.2311000000000001</v>
      </c>
      <c r="BI66" s="265">
        <f t="shared" si="31"/>
        <v>1.1926000000000001</v>
      </c>
      <c r="BJ66" s="265">
        <f t="shared" si="31"/>
        <v>1.1995</v>
      </c>
      <c r="BK66" s="265">
        <f t="shared" si="31"/>
        <v>1.1816</v>
      </c>
      <c r="BL66" s="265">
        <f t="shared" si="32"/>
        <v>1.1655</v>
      </c>
      <c r="BM66" s="265">
        <f t="shared" si="32"/>
        <v>1.1223000000000001</v>
      </c>
      <c r="BN66" s="265">
        <f t="shared" si="32"/>
        <v>1.0664</v>
      </c>
      <c r="BO66" s="265">
        <f t="shared" si="32"/>
        <v>1.0532999999999999</v>
      </c>
      <c r="BP66" s="265">
        <f t="shared" si="32"/>
        <v>1.0019</v>
      </c>
      <c r="BQ66" s="265">
        <f t="shared" si="32"/>
        <v>1.0363</v>
      </c>
      <c r="BR66" s="265">
        <f t="shared" si="32"/>
        <v>1.028</v>
      </c>
      <c r="BS66" s="265">
        <f t="shared" si="32"/>
        <v>0.98089999999999999</v>
      </c>
      <c r="BT66" s="265">
        <f t="shared" si="32"/>
        <v>0.96799999999999997</v>
      </c>
      <c r="BU66" s="265">
        <f t="shared" si="32"/>
        <v>0.96619999999999995</v>
      </c>
      <c r="BV66" s="265">
        <f t="shared" si="32"/>
        <v>0.97350000000000003</v>
      </c>
      <c r="BW66" s="265">
        <f t="shared" si="32"/>
        <v>0.98560000000000003</v>
      </c>
      <c r="BX66" s="265">
        <f t="shared" si="32"/>
        <v>1</v>
      </c>
    </row>
    <row r="67" spans="1:76" outlineLevel="1">
      <c r="A67" s="261">
        <v>5</v>
      </c>
      <c r="B67" s="262" t="s">
        <v>392</v>
      </c>
      <c r="C67" s="205"/>
      <c r="D67" s="156">
        <v>20</v>
      </c>
      <c r="E67" s="299">
        <v>30</v>
      </c>
      <c r="F67" s="264">
        <f t="shared" si="27"/>
        <v>0</v>
      </c>
      <c r="G67" s="275">
        <f t="shared" si="27"/>
        <v>0</v>
      </c>
      <c r="H67" s="265">
        <f t="shared" si="27"/>
        <v>0</v>
      </c>
      <c r="I67" s="265">
        <f t="shared" si="27"/>
        <v>3.5571000000000002</v>
      </c>
      <c r="J67" s="265">
        <f t="shared" si="27"/>
        <v>3.6454</v>
      </c>
      <c r="K67" s="265">
        <f t="shared" si="27"/>
        <v>3.0777999999999999</v>
      </c>
      <c r="L67" s="265">
        <f t="shared" si="27"/>
        <v>3.0146999999999999</v>
      </c>
      <c r="M67" s="265">
        <f t="shared" si="27"/>
        <v>3.0871</v>
      </c>
      <c r="N67" s="265">
        <f t="shared" si="27"/>
        <v>3.1436999999999999</v>
      </c>
      <c r="O67" s="265">
        <f t="shared" si="27"/>
        <v>3.0777999999999999</v>
      </c>
      <c r="P67" s="265">
        <f t="shared" si="27"/>
        <v>3.0324</v>
      </c>
      <c r="Q67" s="265">
        <f t="shared" si="27"/>
        <v>2.9796999999999998</v>
      </c>
      <c r="R67" s="265">
        <f t="shared" si="27"/>
        <v>2.9971000000000001</v>
      </c>
      <c r="S67" s="265">
        <f t="shared" si="27"/>
        <v>3.0146999999999999</v>
      </c>
      <c r="T67" s="265">
        <f t="shared" si="27"/>
        <v>2.9796999999999998</v>
      </c>
      <c r="U67" s="265">
        <f t="shared" si="27"/>
        <v>2.9371</v>
      </c>
      <c r="V67" s="265">
        <f t="shared" si="33"/>
        <v>2.9205000000000001</v>
      </c>
      <c r="W67" s="265">
        <f t="shared" si="33"/>
        <v>2.9039999999999999</v>
      </c>
      <c r="X67" s="265">
        <f t="shared" si="33"/>
        <v>2.8555999999999999</v>
      </c>
      <c r="Y67" s="265">
        <f t="shared" si="33"/>
        <v>2.7934999999999999</v>
      </c>
      <c r="Z67" s="265">
        <f t="shared" si="33"/>
        <v>2.7559999999999998</v>
      </c>
      <c r="AA67" s="265">
        <f t="shared" si="33"/>
        <v>2.7858999999999998</v>
      </c>
      <c r="AB67" s="265">
        <f t="shared" si="33"/>
        <v>2.7934999999999999</v>
      </c>
      <c r="AC67" s="265">
        <f t="shared" si="33"/>
        <v>2.7486999999999999</v>
      </c>
      <c r="AD67" s="265">
        <f t="shared" si="33"/>
        <v>2.6158000000000001</v>
      </c>
      <c r="AE67" s="265">
        <f t="shared" si="33"/>
        <v>2.5072999999999999</v>
      </c>
      <c r="AF67" s="265">
        <f t="shared" si="33"/>
        <v>2.4418000000000002</v>
      </c>
      <c r="AG67" s="265">
        <f t="shared" si="33"/>
        <v>2.2946</v>
      </c>
      <c r="AH67" s="265">
        <f t="shared" si="33"/>
        <v>2.0236000000000001</v>
      </c>
      <c r="AI67" s="265">
        <f t="shared" si="33"/>
        <v>1.9322999999999999</v>
      </c>
      <c r="AJ67" s="265">
        <f t="shared" si="33"/>
        <v>1.8623000000000001</v>
      </c>
      <c r="AK67" s="265">
        <f t="shared" si="33"/>
        <v>1.8099000000000001</v>
      </c>
      <c r="AL67" s="265">
        <f t="shared" si="30"/>
        <v>1.7878000000000001</v>
      </c>
      <c r="AM67" s="265">
        <f t="shared" si="30"/>
        <v>1.7248000000000001</v>
      </c>
      <c r="AN67" s="265">
        <f t="shared" si="30"/>
        <v>1.6189</v>
      </c>
      <c r="AO67" s="265">
        <f t="shared" si="30"/>
        <v>1.5162</v>
      </c>
      <c r="AP67" s="265">
        <f t="shared" si="30"/>
        <v>1.4278</v>
      </c>
      <c r="AQ67" s="265">
        <f t="shared" si="30"/>
        <v>1.4025000000000001</v>
      </c>
      <c r="AR67" s="265">
        <f t="shared" si="30"/>
        <v>1.3633999999999999</v>
      </c>
      <c r="AS67" s="265">
        <f t="shared" si="30"/>
        <v>1.3332999999999999</v>
      </c>
      <c r="AT67" s="265">
        <f t="shared" si="30"/>
        <v>1.3438000000000001</v>
      </c>
      <c r="AU67" s="265">
        <f t="shared" si="30"/>
        <v>1.3762000000000001</v>
      </c>
      <c r="AV67" s="265">
        <f t="shared" si="31"/>
        <v>1.3562000000000001</v>
      </c>
      <c r="AW67" s="265">
        <f t="shared" si="31"/>
        <v>1.3212999999999999</v>
      </c>
      <c r="AX67" s="265">
        <f t="shared" si="31"/>
        <v>1.3012999999999999</v>
      </c>
      <c r="AY67" s="265">
        <f t="shared" si="31"/>
        <v>1.2739</v>
      </c>
      <c r="AZ67" s="265">
        <f t="shared" si="31"/>
        <v>1.2552000000000001</v>
      </c>
      <c r="BA67" s="265">
        <f t="shared" si="31"/>
        <v>1.2537</v>
      </c>
      <c r="BB67" s="265">
        <f t="shared" si="31"/>
        <v>1.2505999999999999</v>
      </c>
      <c r="BC67" s="265">
        <f t="shared" si="31"/>
        <v>1.2297</v>
      </c>
      <c r="BD67" s="265">
        <f t="shared" si="31"/>
        <v>1.2491000000000001</v>
      </c>
      <c r="BE67" s="265">
        <f t="shared" si="31"/>
        <v>1.2356</v>
      </c>
      <c r="BF67" s="265">
        <f t="shared" si="31"/>
        <v>1.2356</v>
      </c>
      <c r="BG67" s="265">
        <f t="shared" si="31"/>
        <v>1.2537</v>
      </c>
      <c r="BH67" s="265">
        <f t="shared" si="31"/>
        <v>1.2311000000000001</v>
      </c>
      <c r="BI67" s="265">
        <f t="shared" si="31"/>
        <v>1.1926000000000001</v>
      </c>
      <c r="BJ67" s="265">
        <f t="shared" si="31"/>
        <v>1.1995</v>
      </c>
      <c r="BK67" s="265">
        <f t="shared" si="31"/>
        <v>1.1816</v>
      </c>
      <c r="BL67" s="265">
        <f t="shared" si="32"/>
        <v>1.1655</v>
      </c>
      <c r="BM67" s="265">
        <f t="shared" si="32"/>
        <v>1.1223000000000001</v>
      </c>
      <c r="BN67" s="265">
        <f t="shared" si="32"/>
        <v>1.0664</v>
      </c>
      <c r="BO67" s="265">
        <f t="shared" si="32"/>
        <v>1.0532999999999999</v>
      </c>
      <c r="BP67" s="265">
        <f t="shared" si="32"/>
        <v>1.0019</v>
      </c>
      <c r="BQ67" s="265">
        <f t="shared" si="32"/>
        <v>1.0363</v>
      </c>
      <c r="BR67" s="265">
        <f t="shared" si="32"/>
        <v>1.028</v>
      </c>
      <c r="BS67" s="265">
        <f t="shared" si="32"/>
        <v>0.98089999999999999</v>
      </c>
      <c r="BT67" s="265">
        <f t="shared" si="32"/>
        <v>0.96799999999999997</v>
      </c>
      <c r="BU67" s="265">
        <f t="shared" si="32"/>
        <v>0.96619999999999995</v>
      </c>
      <c r="BV67" s="265">
        <f t="shared" si="32"/>
        <v>0.97350000000000003</v>
      </c>
      <c r="BW67" s="265">
        <f t="shared" si="32"/>
        <v>0.98560000000000003</v>
      </c>
      <c r="BX67" s="265">
        <f t="shared" si="32"/>
        <v>1</v>
      </c>
    </row>
    <row r="68" spans="1:76" outlineLevel="1">
      <c r="A68" s="261">
        <v>2</v>
      </c>
      <c r="B68" s="262" t="s">
        <v>393</v>
      </c>
      <c r="C68" s="205"/>
      <c r="D68" s="156">
        <v>40</v>
      </c>
      <c r="E68" s="299">
        <v>45</v>
      </c>
      <c r="F68" s="264">
        <f t="shared" si="27"/>
        <v>0</v>
      </c>
      <c r="G68" s="275">
        <f t="shared" si="27"/>
        <v>0</v>
      </c>
      <c r="H68" s="265">
        <f t="shared" si="27"/>
        <v>0</v>
      </c>
      <c r="I68" s="265">
        <f t="shared" si="27"/>
        <v>0</v>
      </c>
      <c r="J68" s="265">
        <f t="shared" si="27"/>
        <v>0</v>
      </c>
      <c r="K68" s="265">
        <f t="shared" si="27"/>
        <v>0</v>
      </c>
      <c r="L68" s="265">
        <f t="shared" si="27"/>
        <v>0</v>
      </c>
      <c r="M68" s="265">
        <f t="shared" si="27"/>
        <v>0</v>
      </c>
      <c r="N68" s="265">
        <f t="shared" si="27"/>
        <v>0</v>
      </c>
      <c r="O68" s="265">
        <f t="shared" si="27"/>
        <v>0</v>
      </c>
      <c r="P68" s="265">
        <f t="shared" si="27"/>
        <v>0</v>
      </c>
      <c r="Q68" s="265">
        <f t="shared" si="27"/>
        <v>0</v>
      </c>
      <c r="R68" s="265">
        <f t="shared" si="27"/>
        <v>2.2949999999999999</v>
      </c>
      <c r="S68" s="265">
        <f t="shared" si="27"/>
        <v>2.2071999999999998</v>
      </c>
      <c r="T68" s="265">
        <f t="shared" si="27"/>
        <v>2.1425999999999998</v>
      </c>
      <c r="U68" s="265">
        <f t="shared" si="27"/>
        <v>2.1551999999999998</v>
      </c>
      <c r="V68" s="265">
        <f t="shared" si="33"/>
        <v>2.1055999999999999</v>
      </c>
      <c r="W68" s="265">
        <f t="shared" si="33"/>
        <v>2.0855999999999999</v>
      </c>
      <c r="X68" s="265">
        <f t="shared" si="33"/>
        <v>1.9177999999999999</v>
      </c>
      <c r="Y68" s="265">
        <f t="shared" si="33"/>
        <v>1.8131999999999999</v>
      </c>
      <c r="Z68" s="265">
        <f t="shared" si="33"/>
        <v>1.6980999999999999</v>
      </c>
      <c r="AA68" s="265">
        <f t="shared" si="33"/>
        <v>1.8625</v>
      </c>
      <c r="AB68" s="265">
        <f t="shared" si="33"/>
        <v>1.8562000000000001</v>
      </c>
      <c r="AC68" s="265">
        <f t="shared" si="33"/>
        <v>1.7750999999999999</v>
      </c>
      <c r="AD68" s="265">
        <f t="shared" si="33"/>
        <v>1.6496</v>
      </c>
      <c r="AE68" s="265">
        <f t="shared" si="33"/>
        <v>1.6929000000000001</v>
      </c>
      <c r="AF68" s="265">
        <f t="shared" si="33"/>
        <v>1.6825000000000001</v>
      </c>
      <c r="AG68" s="265">
        <f t="shared" si="33"/>
        <v>1.5991</v>
      </c>
      <c r="AH68" s="265">
        <f t="shared" si="33"/>
        <v>1.5047999999999999</v>
      </c>
      <c r="AI68" s="265">
        <f t="shared" si="33"/>
        <v>1.5807</v>
      </c>
      <c r="AJ68" s="265">
        <f t="shared" si="33"/>
        <v>1.5450999999999999</v>
      </c>
      <c r="AK68" s="265">
        <f t="shared" si="33"/>
        <v>1.53</v>
      </c>
      <c r="AL68" s="265">
        <f t="shared" si="30"/>
        <v>1.4924999999999999</v>
      </c>
      <c r="AM68" s="265">
        <f t="shared" si="30"/>
        <v>1.3713</v>
      </c>
      <c r="AN68" s="265">
        <f t="shared" si="30"/>
        <v>1.2565999999999999</v>
      </c>
      <c r="AO68" s="265">
        <f t="shared" si="30"/>
        <v>1.2148000000000001</v>
      </c>
      <c r="AP68" s="265">
        <f t="shared" si="30"/>
        <v>1.2121999999999999</v>
      </c>
      <c r="AQ68" s="265">
        <f t="shared" si="30"/>
        <v>1.1820999999999999</v>
      </c>
      <c r="AR68" s="265">
        <f t="shared" si="30"/>
        <v>1.1584000000000001</v>
      </c>
      <c r="AS68" s="265">
        <f t="shared" si="30"/>
        <v>1.1438999999999999</v>
      </c>
      <c r="AT68" s="265">
        <f t="shared" si="30"/>
        <v>1.1559999999999999</v>
      </c>
      <c r="AU68" s="265">
        <f t="shared" si="30"/>
        <v>1.1415</v>
      </c>
      <c r="AV68" s="265">
        <f t="shared" si="31"/>
        <v>1.0948</v>
      </c>
      <c r="AW68" s="265">
        <f t="shared" si="31"/>
        <v>1.0629999999999999</v>
      </c>
      <c r="AX68" s="265">
        <f t="shared" si="31"/>
        <v>1.0620000000000001</v>
      </c>
      <c r="AY68" s="265">
        <f t="shared" si="31"/>
        <v>1.03</v>
      </c>
      <c r="AZ68" s="265">
        <f t="shared" si="31"/>
        <v>1.0111000000000001</v>
      </c>
      <c r="BA68" s="265">
        <f t="shared" si="31"/>
        <v>1.0195000000000001</v>
      </c>
      <c r="BB68" s="265">
        <f t="shared" si="31"/>
        <v>1.0281</v>
      </c>
      <c r="BC68" s="265">
        <f t="shared" si="31"/>
        <v>1.0398000000000001</v>
      </c>
      <c r="BD68" s="265">
        <f t="shared" si="31"/>
        <v>1.0861000000000001</v>
      </c>
      <c r="BE68" s="265">
        <f t="shared" si="31"/>
        <v>1.1333</v>
      </c>
      <c r="BF68" s="265">
        <f t="shared" si="31"/>
        <v>1.1547000000000001</v>
      </c>
      <c r="BG68" s="265">
        <f t="shared" si="31"/>
        <v>1.1657999999999999</v>
      </c>
      <c r="BH68" s="265">
        <f t="shared" si="31"/>
        <v>1.1355999999999999</v>
      </c>
      <c r="BI68" s="265">
        <f t="shared" si="31"/>
        <v>1.1391</v>
      </c>
      <c r="BJ68" s="265">
        <f t="shared" si="31"/>
        <v>1.1511</v>
      </c>
      <c r="BK68" s="265">
        <f t="shared" si="31"/>
        <v>1.1645000000000001</v>
      </c>
      <c r="BL68" s="265">
        <f t="shared" si="32"/>
        <v>1.1645000000000001</v>
      </c>
      <c r="BM68" s="265">
        <f t="shared" si="32"/>
        <v>1.1733</v>
      </c>
      <c r="BN68" s="265">
        <f t="shared" si="32"/>
        <v>1.1309</v>
      </c>
      <c r="BO68" s="265">
        <f t="shared" si="32"/>
        <v>1.0992</v>
      </c>
      <c r="BP68" s="265">
        <f t="shared" si="32"/>
        <v>1.0905</v>
      </c>
      <c r="BQ68" s="265">
        <f t="shared" si="32"/>
        <v>1.107</v>
      </c>
      <c r="BR68" s="265">
        <f t="shared" si="32"/>
        <v>1.097</v>
      </c>
      <c r="BS68" s="265">
        <f t="shared" si="32"/>
        <v>1.0458000000000001</v>
      </c>
      <c r="BT68" s="265">
        <f t="shared" si="32"/>
        <v>1.032</v>
      </c>
      <c r="BU68" s="265">
        <f t="shared" si="32"/>
        <v>1.0329999999999999</v>
      </c>
      <c r="BV68" s="265">
        <f t="shared" si="32"/>
        <v>1.03</v>
      </c>
      <c r="BW68" s="265">
        <f t="shared" si="32"/>
        <v>1</v>
      </c>
      <c r="BX68" s="265">
        <f t="shared" si="32"/>
        <v>1</v>
      </c>
    </row>
    <row r="69" spans="1:76" outlineLevel="1">
      <c r="A69" s="261">
        <v>3</v>
      </c>
      <c r="B69" s="262" t="s">
        <v>394</v>
      </c>
      <c r="C69" s="205"/>
      <c r="D69" s="156">
        <v>30</v>
      </c>
      <c r="E69" s="299">
        <v>40</v>
      </c>
      <c r="F69" s="264">
        <f t="shared" si="27"/>
        <v>0</v>
      </c>
      <c r="G69" s="275">
        <f t="shared" si="27"/>
        <v>0</v>
      </c>
      <c r="H69" s="265">
        <f t="shared" si="27"/>
        <v>0</v>
      </c>
      <c r="I69" s="265">
        <f t="shared" si="27"/>
        <v>0</v>
      </c>
      <c r="J69" s="265">
        <f t="shared" si="27"/>
        <v>0</v>
      </c>
      <c r="K69" s="265">
        <f t="shared" si="27"/>
        <v>0</v>
      </c>
      <c r="L69" s="265">
        <f t="shared" si="27"/>
        <v>0</v>
      </c>
      <c r="M69" s="265">
        <f t="shared" si="27"/>
        <v>0</v>
      </c>
      <c r="N69" s="265">
        <f t="shared" si="27"/>
        <v>0</v>
      </c>
      <c r="O69" s="265">
        <f t="shared" si="27"/>
        <v>0</v>
      </c>
      <c r="P69" s="265">
        <f t="shared" si="27"/>
        <v>0</v>
      </c>
      <c r="Q69" s="265">
        <f t="shared" si="27"/>
        <v>0</v>
      </c>
      <c r="R69" s="265">
        <f t="shared" ref="R69:U69" si="34">VLOOKUP($A69,$A$11:$CA$15,R$48)</f>
        <v>2.6484999999999999</v>
      </c>
      <c r="S69" s="265">
        <f t="shared" si="34"/>
        <v>2.5783</v>
      </c>
      <c r="T69" s="265">
        <f t="shared" si="34"/>
        <v>2.4710999999999999</v>
      </c>
      <c r="U69" s="265">
        <f t="shared" si="34"/>
        <v>2.4098999999999999</v>
      </c>
      <c r="V69" s="265">
        <f t="shared" si="33"/>
        <v>2.3620000000000001</v>
      </c>
      <c r="W69" s="265">
        <f t="shared" si="33"/>
        <v>2.3831000000000002</v>
      </c>
      <c r="X69" s="265">
        <f t="shared" si="33"/>
        <v>2.2911999999999999</v>
      </c>
      <c r="Y69" s="265">
        <f t="shared" si="33"/>
        <v>2.2107000000000001</v>
      </c>
      <c r="Z69" s="265">
        <f t="shared" si="33"/>
        <v>2.0817000000000001</v>
      </c>
      <c r="AA69" s="265">
        <f t="shared" si="33"/>
        <v>2.2911999999999999</v>
      </c>
      <c r="AB69" s="265">
        <f t="shared" si="33"/>
        <v>2.3260999999999998</v>
      </c>
      <c r="AC69" s="265">
        <f t="shared" si="33"/>
        <v>2.1486000000000001</v>
      </c>
      <c r="AD69" s="265">
        <f t="shared" si="33"/>
        <v>1.9278999999999999</v>
      </c>
      <c r="AE69" s="265">
        <f t="shared" si="33"/>
        <v>1.9419</v>
      </c>
      <c r="AF69" s="265">
        <f t="shared" si="33"/>
        <v>1.9525999999999999</v>
      </c>
      <c r="AG69" s="265">
        <f t="shared" si="33"/>
        <v>1.8706</v>
      </c>
      <c r="AH69" s="265">
        <f t="shared" si="33"/>
        <v>1.7512000000000001</v>
      </c>
      <c r="AI69" s="265">
        <f t="shared" si="33"/>
        <v>1.8259000000000001</v>
      </c>
      <c r="AJ69" s="265">
        <f t="shared" si="33"/>
        <v>1.7685999999999999</v>
      </c>
      <c r="AK69" s="265">
        <f t="shared" si="33"/>
        <v>1.7426999999999999</v>
      </c>
      <c r="AL69" s="265">
        <f t="shared" si="30"/>
        <v>1.7512000000000001</v>
      </c>
      <c r="AM69" s="265">
        <f t="shared" si="30"/>
        <v>1.6236999999999999</v>
      </c>
      <c r="AN69" s="265">
        <f t="shared" si="30"/>
        <v>1.4738</v>
      </c>
      <c r="AO69" s="265">
        <f t="shared" si="30"/>
        <v>1.4041999999999999</v>
      </c>
      <c r="AP69" s="265">
        <f t="shared" si="30"/>
        <v>1.3683000000000001</v>
      </c>
      <c r="AQ69" s="265">
        <f t="shared" si="30"/>
        <v>1.37</v>
      </c>
      <c r="AR69" s="265">
        <f t="shared" si="30"/>
        <v>1.3665</v>
      </c>
      <c r="AS69" s="265">
        <f t="shared" si="30"/>
        <v>1.3579000000000001</v>
      </c>
      <c r="AT69" s="265">
        <f t="shared" si="30"/>
        <v>1.3358000000000001</v>
      </c>
      <c r="AU69" s="265">
        <f t="shared" si="30"/>
        <v>1.3161</v>
      </c>
      <c r="AV69" s="265">
        <f t="shared" si="31"/>
        <v>1.2861</v>
      </c>
      <c r="AW69" s="265">
        <f t="shared" si="31"/>
        <v>1.2544</v>
      </c>
      <c r="AX69" s="265">
        <f t="shared" si="31"/>
        <v>1.2173</v>
      </c>
      <c r="AY69" s="265">
        <f t="shared" si="31"/>
        <v>1.1719999999999999</v>
      </c>
      <c r="AZ69" s="265">
        <f t="shared" si="31"/>
        <v>1.1371</v>
      </c>
      <c r="BA69" s="265">
        <f t="shared" si="31"/>
        <v>1.1323000000000001</v>
      </c>
      <c r="BB69" s="265">
        <f t="shared" si="31"/>
        <v>1.1335</v>
      </c>
      <c r="BC69" s="265">
        <f t="shared" si="31"/>
        <v>1.1358999999999999</v>
      </c>
      <c r="BD69" s="265">
        <f t="shared" si="31"/>
        <v>1.1668000000000001</v>
      </c>
      <c r="BE69" s="265">
        <f t="shared" si="31"/>
        <v>1.1901999999999999</v>
      </c>
      <c r="BF69" s="265">
        <f t="shared" si="31"/>
        <v>1.1941999999999999</v>
      </c>
      <c r="BG69" s="265">
        <f t="shared" si="31"/>
        <v>1.1941999999999999</v>
      </c>
      <c r="BH69" s="265">
        <f t="shared" si="31"/>
        <v>1.1617999999999999</v>
      </c>
      <c r="BI69" s="265">
        <f t="shared" si="31"/>
        <v>1.1579999999999999</v>
      </c>
      <c r="BJ69" s="265">
        <f t="shared" si="31"/>
        <v>1.1783999999999999</v>
      </c>
      <c r="BK69" s="265">
        <f t="shared" si="31"/>
        <v>1.1981999999999999</v>
      </c>
      <c r="BL69" s="265">
        <f t="shared" si="32"/>
        <v>1.1783999999999999</v>
      </c>
      <c r="BM69" s="265">
        <f t="shared" si="32"/>
        <v>1.1468</v>
      </c>
      <c r="BN69" s="265">
        <f t="shared" si="32"/>
        <v>1.1181000000000001</v>
      </c>
      <c r="BO69" s="265">
        <f t="shared" si="32"/>
        <v>1.0721000000000001</v>
      </c>
      <c r="BP69" s="265">
        <f t="shared" si="32"/>
        <v>1.0398000000000001</v>
      </c>
      <c r="BQ69" s="265">
        <f t="shared" si="32"/>
        <v>1.0510999999999999</v>
      </c>
      <c r="BR69" s="265">
        <f t="shared" si="32"/>
        <v>1.07</v>
      </c>
      <c r="BS69" s="265">
        <f t="shared" si="32"/>
        <v>1.0338000000000001</v>
      </c>
      <c r="BT69" s="265">
        <f t="shared" si="32"/>
        <v>1.0298</v>
      </c>
      <c r="BU69" s="265">
        <f t="shared" si="32"/>
        <v>1.0298</v>
      </c>
      <c r="BV69" s="265">
        <f t="shared" si="32"/>
        <v>1.0228999999999999</v>
      </c>
      <c r="BW69" s="265">
        <f t="shared" si="32"/>
        <v>1</v>
      </c>
      <c r="BX69" s="265">
        <f t="shared" si="32"/>
        <v>1</v>
      </c>
    </row>
    <row r="70" spans="1:76" outlineLevel="1">
      <c r="A70" s="261">
        <v>2</v>
      </c>
      <c r="B70" s="262" t="s">
        <v>395</v>
      </c>
      <c r="C70" s="205"/>
      <c r="D70" s="156">
        <v>40</v>
      </c>
      <c r="E70" s="299">
        <v>45</v>
      </c>
      <c r="F70" s="264">
        <f t="shared" ref="F70:U85" si="35">VLOOKUP($A70,$A$11:$CA$15,F$48)</f>
        <v>0</v>
      </c>
      <c r="G70" s="275">
        <f t="shared" si="35"/>
        <v>0</v>
      </c>
      <c r="H70" s="265">
        <f t="shared" si="35"/>
        <v>0</v>
      </c>
      <c r="I70" s="265">
        <f t="shared" si="35"/>
        <v>0</v>
      </c>
      <c r="J70" s="265">
        <f t="shared" si="35"/>
        <v>0</v>
      </c>
      <c r="K70" s="265">
        <f t="shared" si="35"/>
        <v>0</v>
      </c>
      <c r="L70" s="265">
        <f t="shared" si="35"/>
        <v>0</v>
      </c>
      <c r="M70" s="265">
        <f t="shared" si="35"/>
        <v>0</v>
      </c>
      <c r="N70" s="265">
        <f t="shared" si="35"/>
        <v>0</v>
      </c>
      <c r="O70" s="265">
        <f t="shared" si="35"/>
        <v>0</v>
      </c>
      <c r="P70" s="265">
        <f t="shared" si="35"/>
        <v>0</v>
      </c>
      <c r="Q70" s="265">
        <f t="shared" si="35"/>
        <v>0</v>
      </c>
      <c r="R70" s="265">
        <f t="shared" si="35"/>
        <v>2.2949999999999999</v>
      </c>
      <c r="S70" s="265">
        <f t="shared" si="35"/>
        <v>2.2071999999999998</v>
      </c>
      <c r="T70" s="265">
        <f t="shared" si="35"/>
        <v>2.1425999999999998</v>
      </c>
      <c r="U70" s="265">
        <f t="shared" si="35"/>
        <v>2.1551999999999998</v>
      </c>
      <c r="V70" s="265">
        <f t="shared" si="33"/>
        <v>2.1055999999999999</v>
      </c>
      <c r="W70" s="265">
        <f t="shared" si="33"/>
        <v>2.0855999999999999</v>
      </c>
      <c r="X70" s="265">
        <f t="shared" si="33"/>
        <v>1.9177999999999999</v>
      </c>
      <c r="Y70" s="265">
        <f t="shared" si="33"/>
        <v>1.8131999999999999</v>
      </c>
      <c r="Z70" s="265">
        <f t="shared" si="33"/>
        <v>1.6980999999999999</v>
      </c>
      <c r="AA70" s="265">
        <f t="shared" si="33"/>
        <v>1.8625</v>
      </c>
      <c r="AB70" s="265">
        <f t="shared" si="33"/>
        <v>1.8562000000000001</v>
      </c>
      <c r="AC70" s="265">
        <f t="shared" si="33"/>
        <v>1.7750999999999999</v>
      </c>
      <c r="AD70" s="265">
        <f t="shared" si="33"/>
        <v>1.6496</v>
      </c>
      <c r="AE70" s="265">
        <f t="shared" si="33"/>
        <v>1.6929000000000001</v>
      </c>
      <c r="AF70" s="265">
        <f t="shared" si="33"/>
        <v>1.6825000000000001</v>
      </c>
      <c r="AG70" s="265">
        <f t="shared" si="33"/>
        <v>1.5991</v>
      </c>
      <c r="AH70" s="265">
        <f t="shared" si="33"/>
        <v>1.5047999999999999</v>
      </c>
      <c r="AI70" s="265">
        <f t="shared" si="33"/>
        <v>1.5807</v>
      </c>
      <c r="AJ70" s="265">
        <f t="shared" si="33"/>
        <v>1.5450999999999999</v>
      </c>
      <c r="AK70" s="265">
        <f t="shared" si="33"/>
        <v>1.53</v>
      </c>
      <c r="AL70" s="265">
        <f t="shared" si="30"/>
        <v>1.4924999999999999</v>
      </c>
      <c r="AM70" s="265">
        <f t="shared" si="30"/>
        <v>1.3713</v>
      </c>
      <c r="AN70" s="265">
        <f t="shared" si="30"/>
        <v>1.2565999999999999</v>
      </c>
      <c r="AO70" s="265">
        <f t="shared" si="30"/>
        <v>1.2148000000000001</v>
      </c>
      <c r="AP70" s="265">
        <f t="shared" si="30"/>
        <v>1.2121999999999999</v>
      </c>
      <c r="AQ70" s="265">
        <f t="shared" si="30"/>
        <v>1.1820999999999999</v>
      </c>
      <c r="AR70" s="265">
        <f t="shared" si="30"/>
        <v>1.1584000000000001</v>
      </c>
      <c r="AS70" s="265">
        <f t="shared" si="30"/>
        <v>1.1438999999999999</v>
      </c>
      <c r="AT70" s="265">
        <f t="shared" si="30"/>
        <v>1.1559999999999999</v>
      </c>
      <c r="AU70" s="265">
        <f t="shared" si="30"/>
        <v>1.1415</v>
      </c>
      <c r="AV70" s="265">
        <f t="shared" si="31"/>
        <v>1.0948</v>
      </c>
      <c r="AW70" s="265">
        <f t="shared" si="31"/>
        <v>1.0629999999999999</v>
      </c>
      <c r="AX70" s="265">
        <f t="shared" si="31"/>
        <v>1.0620000000000001</v>
      </c>
      <c r="AY70" s="265">
        <f t="shared" si="31"/>
        <v>1.03</v>
      </c>
      <c r="AZ70" s="265">
        <f t="shared" si="31"/>
        <v>1.0111000000000001</v>
      </c>
      <c r="BA70" s="265">
        <f t="shared" si="31"/>
        <v>1.0195000000000001</v>
      </c>
      <c r="BB70" s="265">
        <f t="shared" si="31"/>
        <v>1.0281</v>
      </c>
      <c r="BC70" s="265">
        <f t="shared" si="31"/>
        <v>1.0398000000000001</v>
      </c>
      <c r="BD70" s="265">
        <f t="shared" si="31"/>
        <v>1.0861000000000001</v>
      </c>
      <c r="BE70" s="265">
        <f t="shared" si="31"/>
        <v>1.1333</v>
      </c>
      <c r="BF70" s="265">
        <f t="shared" si="31"/>
        <v>1.1547000000000001</v>
      </c>
      <c r="BG70" s="265">
        <f t="shared" si="31"/>
        <v>1.1657999999999999</v>
      </c>
      <c r="BH70" s="265">
        <f t="shared" si="31"/>
        <v>1.1355999999999999</v>
      </c>
      <c r="BI70" s="265">
        <f t="shared" si="31"/>
        <v>1.1391</v>
      </c>
      <c r="BJ70" s="265">
        <f t="shared" si="31"/>
        <v>1.1511</v>
      </c>
      <c r="BK70" s="265">
        <f t="shared" si="31"/>
        <v>1.1645000000000001</v>
      </c>
      <c r="BL70" s="265">
        <f t="shared" si="32"/>
        <v>1.1645000000000001</v>
      </c>
      <c r="BM70" s="265">
        <f t="shared" si="32"/>
        <v>1.1733</v>
      </c>
      <c r="BN70" s="265">
        <f t="shared" si="32"/>
        <v>1.1309</v>
      </c>
      <c r="BO70" s="265">
        <f t="shared" si="32"/>
        <v>1.0992</v>
      </c>
      <c r="BP70" s="265">
        <f t="shared" si="32"/>
        <v>1.0905</v>
      </c>
      <c r="BQ70" s="265">
        <f t="shared" si="32"/>
        <v>1.107</v>
      </c>
      <c r="BR70" s="265">
        <f t="shared" si="32"/>
        <v>1.097</v>
      </c>
      <c r="BS70" s="265">
        <f t="shared" si="32"/>
        <v>1.0458000000000001</v>
      </c>
      <c r="BT70" s="265">
        <f t="shared" si="32"/>
        <v>1.032</v>
      </c>
      <c r="BU70" s="265">
        <f t="shared" si="32"/>
        <v>1.0329999999999999</v>
      </c>
      <c r="BV70" s="265">
        <f t="shared" si="32"/>
        <v>1.03</v>
      </c>
      <c r="BW70" s="265">
        <f t="shared" si="32"/>
        <v>1</v>
      </c>
      <c r="BX70" s="265">
        <f t="shared" si="32"/>
        <v>1</v>
      </c>
    </row>
    <row r="71" spans="1:76" outlineLevel="1">
      <c r="A71" s="261">
        <v>3</v>
      </c>
      <c r="B71" s="262" t="s">
        <v>396</v>
      </c>
      <c r="C71" s="205"/>
      <c r="D71" s="156">
        <v>30</v>
      </c>
      <c r="E71" s="299">
        <v>40</v>
      </c>
      <c r="F71" s="264">
        <f t="shared" si="35"/>
        <v>0</v>
      </c>
      <c r="G71" s="275">
        <f t="shared" si="35"/>
        <v>0</v>
      </c>
      <c r="H71" s="265">
        <f t="shared" si="35"/>
        <v>0</v>
      </c>
      <c r="I71" s="265">
        <f t="shared" si="35"/>
        <v>0</v>
      </c>
      <c r="J71" s="265">
        <f t="shared" si="35"/>
        <v>0</v>
      </c>
      <c r="K71" s="265">
        <f t="shared" si="35"/>
        <v>0</v>
      </c>
      <c r="L71" s="265">
        <f t="shared" si="35"/>
        <v>0</v>
      </c>
      <c r="M71" s="265">
        <f t="shared" si="35"/>
        <v>0</v>
      </c>
      <c r="N71" s="265">
        <f t="shared" si="35"/>
        <v>0</v>
      </c>
      <c r="O71" s="265">
        <f t="shared" si="35"/>
        <v>0</v>
      </c>
      <c r="P71" s="265">
        <f t="shared" si="35"/>
        <v>0</v>
      </c>
      <c r="Q71" s="265">
        <f t="shared" si="35"/>
        <v>0</v>
      </c>
      <c r="R71" s="265">
        <f t="shared" si="35"/>
        <v>2.6484999999999999</v>
      </c>
      <c r="S71" s="265">
        <f t="shared" si="35"/>
        <v>2.5783</v>
      </c>
      <c r="T71" s="265">
        <f t="shared" si="35"/>
        <v>2.4710999999999999</v>
      </c>
      <c r="U71" s="265">
        <f t="shared" si="35"/>
        <v>2.4098999999999999</v>
      </c>
      <c r="V71" s="265">
        <f t="shared" si="33"/>
        <v>2.3620000000000001</v>
      </c>
      <c r="W71" s="265">
        <f t="shared" si="33"/>
        <v>2.3831000000000002</v>
      </c>
      <c r="X71" s="265">
        <f t="shared" si="33"/>
        <v>2.2911999999999999</v>
      </c>
      <c r="Y71" s="265">
        <f t="shared" si="33"/>
        <v>2.2107000000000001</v>
      </c>
      <c r="Z71" s="265">
        <f t="shared" si="33"/>
        <v>2.0817000000000001</v>
      </c>
      <c r="AA71" s="265">
        <f t="shared" si="33"/>
        <v>2.2911999999999999</v>
      </c>
      <c r="AB71" s="265">
        <f t="shared" si="33"/>
        <v>2.3260999999999998</v>
      </c>
      <c r="AC71" s="265">
        <f t="shared" si="33"/>
        <v>2.1486000000000001</v>
      </c>
      <c r="AD71" s="265">
        <f t="shared" si="33"/>
        <v>1.9278999999999999</v>
      </c>
      <c r="AE71" s="265">
        <f t="shared" si="33"/>
        <v>1.9419</v>
      </c>
      <c r="AF71" s="265">
        <f t="shared" si="33"/>
        <v>1.9525999999999999</v>
      </c>
      <c r="AG71" s="265">
        <f t="shared" si="33"/>
        <v>1.8706</v>
      </c>
      <c r="AH71" s="265">
        <f t="shared" si="33"/>
        <v>1.7512000000000001</v>
      </c>
      <c r="AI71" s="265">
        <f t="shared" si="33"/>
        <v>1.8259000000000001</v>
      </c>
      <c r="AJ71" s="265">
        <f t="shared" si="33"/>
        <v>1.7685999999999999</v>
      </c>
      <c r="AK71" s="265">
        <f t="shared" si="33"/>
        <v>1.7426999999999999</v>
      </c>
      <c r="AL71" s="265">
        <f t="shared" si="30"/>
        <v>1.7512000000000001</v>
      </c>
      <c r="AM71" s="265">
        <f t="shared" si="30"/>
        <v>1.6236999999999999</v>
      </c>
      <c r="AN71" s="265">
        <f t="shared" si="30"/>
        <v>1.4738</v>
      </c>
      <c r="AO71" s="265">
        <f t="shared" si="30"/>
        <v>1.4041999999999999</v>
      </c>
      <c r="AP71" s="265">
        <f t="shared" si="30"/>
        <v>1.3683000000000001</v>
      </c>
      <c r="AQ71" s="265">
        <f t="shared" si="30"/>
        <v>1.37</v>
      </c>
      <c r="AR71" s="265">
        <f t="shared" si="30"/>
        <v>1.3665</v>
      </c>
      <c r="AS71" s="265">
        <f t="shared" si="30"/>
        <v>1.3579000000000001</v>
      </c>
      <c r="AT71" s="265">
        <f t="shared" si="30"/>
        <v>1.3358000000000001</v>
      </c>
      <c r="AU71" s="265">
        <f t="shared" si="30"/>
        <v>1.3161</v>
      </c>
      <c r="AV71" s="265">
        <f t="shared" si="31"/>
        <v>1.2861</v>
      </c>
      <c r="AW71" s="265">
        <f t="shared" si="31"/>
        <v>1.2544</v>
      </c>
      <c r="AX71" s="265">
        <f t="shared" si="31"/>
        <v>1.2173</v>
      </c>
      <c r="AY71" s="265">
        <f t="shared" si="31"/>
        <v>1.1719999999999999</v>
      </c>
      <c r="AZ71" s="265">
        <f t="shared" si="31"/>
        <v>1.1371</v>
      </c>
      <c r="BA71" s="265">
        <f t="shared" si="31"/>
        <v>1.1323000000000001</v>
      </c>
      <c r="BB71" s="265">
        <f t="shared" si="31"/>
        <v>1.1335</v>
      </c>
      <c r="BC71" s="265">
        <f t="shared" si="31"/>
        <v>1.1358999999999999</v>
      </c>
      <c r="BD71" s="265">
        <f t="shared" si="31"/>
        <v>1.1668000000000001</v>
      </c>
      <c r="BE71" s="265">
        <f t="shared" si="31"/>
        <v>1.1901999999999999</v>
      </c>
      <c r="BF71" s="265">
        <f t="shared" si="31"/>
        <v>1.1941999999999999</v>
      </c>
      <c r="BG71" s="265">
        <f t="shared" si="31"/>
        <v>1.1941999999999999</v>
      </c>
      <c r="BH71" s="265">
        <f t="shared" si="31"/>
        <v>1.1617999999999999</v>
      </c>
      <c r="BI71" s="265">
        <f t="shared" si="31"/>
        <v>1.1579999999999999</v>
      </c>
      <c r="BJ71" s="265">
        <f t="shared" si="31"/>
        <v>1.1783999999999999</v>
      </c>
      <c r="BK71" s="265">
        <f t="shared" si="31"/>
        <v>1.1981999999999999</v>
      </c>
      <c r="BL71" s="265">
        <f t="shared" si="32"/>
        <v>1.1783999999999999</v>
      </c>
      <c r="BM71" s="265">
        <f t="shared" si="32"/>
        <v>1.1468</v>
      </c>
      <c r="BN71" s="265">
        <f t="shared" si="32"/>
        <v>1.1181000000000001</v>
      </c>
      <c r="BO71" s="265">
        <f t="shared" si="32"/>
        <v>1.0721000000000001</v>
      </c>
      <c r="BP71" s="265">
        <f t="shared" si="32"/>
        <v>1.0398000000000001</v>
      </c>
      <c r="BQ71" s="265">
        <f t="shared" si="32"/>
        <v>1.0510999999999999</v>
      </c>
      <c r="BR71" s="265">
        <f t="shared" si="32"/>
        <v>1.07</v>
      </c>
      <c r="BS71" s="265">
        <f t="shared" si="32"/>
        <v>1.0338000000000001</v>
      </c>
      <c r="BT71" s="265">
        <f t="shared" si="32"/>
        <v>1.0298</v>
      </c>
      <c r="BU71" s="265">
        <f t="shared" si="32"/>
        <v>1.0298</v>
      </c>
      <c r="BV71" s="265">
        <f t="shared" si="32"/>
        <v>1.0228999999999999</v>
      </c>
      <c r="BW71" s="265">
        <f t="shared" si="32"/>
        <v>1</v>
      </c>
      <c r="BX71" s="265">
        <f t="shared" si="32"/>
        <v>1</v>
      </c>
    </row>
    <row r="72" spans="1:76" outlineLevel="1">
      <c r="A72" s="261">
        <v>4</v>
      </c>
      <c r="B72" s="262" t="s">
        <v>397</v>
      </c>
      <c r="C72" s="205"/>
      <c r="D72" s="156">
        <v>25</v>
      </c>
      <c r="E72" s="299">
        <v>35</v>
      </c>
      <c r="F72" s="264">
        <f t="shared" si="35"/>
        <v>0</v>
      </c>
      <c r="G72" s="275">
        <f t="shared" si="35"/>
        <v>0</v>
      </c>
      <c r="H72" s="265">
        <f t="shared" si="35"/>
        <v>0</v>
      </c>
      <c r="I72" s="265">
        <f t="shared" si="35"/>
        <v>0</v>
      </c>
      <c r="J72" s="265">
        <f t="shared" si="35"/>
        <v>0</v>
      </c>
      <c r="K72" s="265">
        <f t="shared" si="35"/>
        <v>0</v>
      </c>
      <c r="L72" s="265">
        <f t="shared" si="35"/>
        <v>0</v>
      </c>
      <c r="M72" s="265">
        <f t="shared" si="35"/>
        <v>0</v>
      </c>
      <c r="N72" s="265">
        <f t="shared" si="35"/>
        <v>0</v>
      </c>
      <c r="O72" s="265">
        <f t="shared" si="35"/>
        <v>0</v>
      </c>
      <c r="P72" s="265">
        <f t="shared" si="35"/>
        <v>0</v>
      </c>
      <c r="Q72" s="265">
        <f t="shared" si="35"/>
        <v>0</v>
      </c>
      <c r="R72" s="265">
        <f t="shared" si="35"/>
        <v>3.4983</v>
      </c>
      <c r="S72" s="265">
        <f t="shared" si="35"/>
        <v>3.4416000000000002</v>
      </c>
      <c r="T72" s="265">
        <f t="shared" si="35"/>
        <v>3.3332999999999999</v>
      </c>
      <c r="U72" s="265">
        <f t="shared" si="35"/>
        <v>3.2317</v>
      </c>
      <c r="V72" s="265">
        <f t="shared" si="33"/>
        <v>3.1547999999999998</v>
      </c>
      <c r="W72" s="265">
        <f t="shared" si="33"/>
        <v>3.0994000000000002</v>
      </c>
      <c r="X72" s="265">
        <f t="shared" si="33"/>
        <v>3.0459999999999998</v>
      </c>
      <c r="Y72" s="265">
        <f t="shared" si="33"/>
        <v>3.0286</v>
      </c>
      <c r="Z72" s="265">
        <f t="shared" si="33"/>
        <v>2.9944000000000002</v>
      </c>
      <c r="AA72" s="265">
        <f t="shared" si="33"/>
        <v>3.0548000000000002</v>
      </c>
      <c r="AB72" s="265">
        <f t="shared" si="33"/>
        <v>3.0114000000000001</v>
      </c>
      <c r="AC72" s="265">
        <f t="shared" si="33"/>
        <v>2.9363000000000001</v>
      </c>
      <c r="AD72" s="265">
        <f t="shared" si="33"/>
        <v>2.6972</v>
      </c>
      <c r="AE72" s="265">
        <f t="shared" si="33"/>
        <v>2.5480999999999998</v>
      </c>
      <c r="AF72" s="265">
        <f t="shared" si="33"/>
        <v>2.4765999999999999</v>
      </c>
      <c r="AG72" s="265">
        <f t="shared" si="33"/>
        <v>2.3451</v>
      </c>
      <c r="AH72" s="265">
        <f t="shared" si="33"/>
        <v>2.1158000000000001</v>
      </c>
      <c r="AI72" s="265">
        <f t="shared" si="33"/>
        <v>2.0385</v>
      </c>
      <c r="AJ72" s="265">
        <f t="shared" si="33"/>
        <v>1.9776</v>
      </c>
      <c r="AK72" s="265">
        <f t="shared" si="33"/>
        <v>1.9168000000000001</v>
      </c>
      <c r="AL72" s="265">
        <f t="shared" si="30"/>
        <v>1.8662000000000001</v>
      </c>
      <c r="AM72" s="265">
        <f t="shared" si="30"/>
        <v>1.7637</v>
      </c>
      <c r="AN72" s="265">
        <f t="shared" si="30"/>
        <v>1.6333</v>
      </c>
      <c r="AO72" s="265">
        <f t="shared" si="30"/>
        <v>1.552</v>
      </c>
      <c r="AP72" s="265">
        <f t="shared" si="30"/>
        <v>1.5014000000000001</v>
      </c>
      <c r="AQ72" s="265">
        <f t="shared" si="30"/>
        <v>1.4845999999999999</v>
      </c>
      <c r="AR72" s="265">
        <f t="shared" si="30"/>
        <v>1.4520999999999999</v>
      </c>
      <c r="AS72" s="265">
        <f t="shared" si="30"/>
        <v>1.4286000000000001</v>
      </c>
      <c r="AT72" s="265">
        <f t="shared" si="30"/>
        <v>1.4266000000000001</v>
      </c>
      <c r="AU72" s="265">
        <f t="shared" si="30"/>
        <v>1.4401999999999999</v>
      </c>
      <c r="AV72" s="265">
        <f t="shared" si="31"/>
        <v>1.419</v>
      </c>
      <c r="AW72" s="265">
        <f t="shared" si="31"/>
        <v>1.3819999999999999</v>
      </c>
      <c r="AX72" s="265">
        <f t="shared" si="31"/>
        <v>1.3367</v>
      </c>
      <c r="AY72" s="265">
        <f t="shared" si="31"/>
        <v>1.2847999999999999</v>
      </c>
      <c r="AZ72" s="265">
        <f t="shared" si="31"/>
        <v>1.2456</v>
      </c>
      <c r="BA72" s="265">
        <f t="shared" si="31"/>
        <v>1.2311000000000001</v>
      </c>
      <c r="BB72" s="265">
        <f t="shared" si="31"/>
        <v>1.224</v>
      </c>
      <c r="BC72" s="265">
        <f t="shared" si="31"/>
        <v>1.2059</v>
      </c>
      <c r="BD72" s="265">
        <f t="shared" si="31"/>
        <v>1.2269000000000001</v>
      </c>
      <c r="BE72" s="265">
        <f t="shared" si="31"/>
        <v>1.2269000000000001</v>
      </c>
      <c r="BF72" s="265">
        <f t="shared" si="31"/>
        <v>1.234</v>
      </c>
      <c r="BG72" s="265">
        <f t="shared" si="31"/>
        <v>1.2484999999999999</v>
      </c>
      <c r="BH72" s="265">
        <f t="shared" si="31"/>
        <v>1.2325999999999999</v>
      </c>
      <c r="BI72" s="265">
        <f t="shared" si="31"/>
        <v>1.2087000000000001</v>
      </c>
      <c r="BJ72" s="265">
        <f t="shared" si="31"/>
        <v>1.2141999999999999</v>
      </c>
      <c r="BK72" s="265">
        <f t="shared" si="31"/>
        <v>1.2044999999999999</v>
      </c>
      <c r="BL72" s="265">
        <f t="shared" si="32"/>
        <v>1.1937</v>
      </c>
      <c r="BM72" s="265">
        <f t="shared" si="32"/>
        <v>1.1648000000000001</v>
      </c>
      <c r="BN72" s="265">
        <f t="shared" si="32"/>
        <v>1.117</v>
      </c>
      <c r="BO72" s="265">
        <f t="shared" si="32"/>
        <v>1.0962000000000001</v>
      </c>
      <c r="BP72" s="265">
        <f t="shared" si="32"/>
        <v>1.0505</v>
      </c>
      <c r="BQ72" s="265">
        <f t="shared" si="32"/>
        <v>1.0674999999999999</v>
      </c>
      <c r="BR72" s="265">
        <f t="shared" si="32"/>
        <v>1.06</v>
      </c>
      <c r="BS72" s="265">
        <f t="shared" si="32"/>
        <v>1.0212000000000001</v>
      </c>
      <c r="BT72" s="265">
        <f t="shared" si="32"/>
        <v>1.0038</v>
      </c>
      <c r="BU72" s="265">
        <f t="shared" si="32"/>
        <v>0.99619999999999997</v>
      </c>
      <c r="BV72" s="265">
        <f t="shared" si="32"/>
        <v>0.99619999999999997</v>
      </c>
      <c r="BW72" s="265">
        <f t="shared" si="32"/>
        <v>0.99719999999999998</v>
      </c>
      <c r="BX72" s="265">
        <f t="shared" si="32"/>
        <v>1</v>
      </c>
    </row>
    <row r="73" spans="1:76" outlineLevel="1">
      <c r="A73" s="261">
        <v>4</v>
      </c>
      <c r="B73" s="262" t="s">
        <v>398</v>
      </c>
      <c r="C73" s="205"/>
      <c r="D73" s="156">
        <v>25</v>
      </c>
      <c r="E73" s="299">
        <v>35</v>
      </c>
      <c r="F73" s="264">
        <f t="shared" si="35"/>
        <v>0</v>
      </c>
      <c r="G73" s="275">
        <f t="shared" si="35"/>
        <v>0</v>
      </c>
      <c r="H73" s="265">
        <f t="shared" si="35"/>
        <v>0</v>
      </c>
      <c r="I73" s="265">
        <f t="shared" si="35"/>
        <v>0</v>
      </c>
      <c r="J73" s="265">
        <f t="shared" si="35"/>
        <v>0</v>
      </c>
      <c r="K73" s="265">
        <f t="shared" si="35"/>
        <v>0</v>
      </c>
      <c r="L73" s="265">
        <f t="shared" si="35"/>
        <v>0</v>
      </c>
      <c r="M73" s="265">
        <f t="shared" si="35"/>
        <v>0</v>
      </c>
      <c r="N73" s="265">
        <f t="shared" si="35"/>
        <v>0</v>
      </c>
      <c r="O73" s="265">
        <f t="shared" si="35"/>
        <v>0</v>
      </c>
      <c r="P73" s="265">
        <f t="shared" si="35"/>
        <v>0</v>
      </c>
      <c r="Q73" s="265">
        <f t="shared" si="35"/>
        <v>0</v>
      </c>
      <c r="R73" s="265">
        <f t="shared" si="35"/>
        <v>3.4983</v>
      </c>
      <c r="S73" s="265">
        <f t="shared" si="35"/>
        <v>3.4416000000000002</v>
      </c>
      <c r="T73" s="265">
        <f t="shared" si="35"/>
        <v>3.3332999999999999</v>
      </c>
      <c r="U73" s="265">
        <f t="shared" si="35"/>
        <v>3.2317</v>
      </c>
      <c r="V73" s="265">
        <f t="shared" si="33"/>
        <v>3.1547999999999998</v>
      </c>
      <c r="W73" s="265">
        <f t="shared" si="33"/>
        <v>3.0994000000000002</v>
      </c>
      <c r="X73" s="265">
        <f t="shared" si="33"/>
        <v>3.0459999999999998</v>
      </c>
      <c r="Y73" s="265">
        <f t="shared" si="33"/>
        <v>3.0286</v>
      </c>
      <c r="Z73" s="265">
        <f t="shared" si="33"/>
        <v>2.9944000000000002</v>
      </c>
      <c r="AA73" s="265">
        <f t="shared" si="33"/>
        <v>3.0548000000000002</v>
      </c>
      <c r="AB73" s="265">
        <f t="shared" si="33"/>
        <v>3.0114000000000001</v>
      </c>
      <c r="AC73" s="265">
        <f t="shared" si="33"/>
        <v>2.9363000000000001</v>
      </c>
      <c r="AD73" s="265">
        <f t="shared" si="33"/>
        <v>2.6972</v>
      </c>
      <c r="AE73" s="265">
        <f t="shared" si="33"/>
        <v>2.5480999999999998</v>
      </c>
      <c r="AF73" s="265">
        <f t="shared" si="33"/>
        <v>2.4765999999999999</v>
      </c>
      <c r="AG73" s="265">
        <f t="shared" si="33"/>
        <v>2.3451</v>
      </c>
      <c r="AH73" s="265">
        <f t="shared" si="33"/>
        <v>2.1158000000000001</v>
      </c>
      <c r="AI73" s="265">
        <f t="shared" si="33"/>
        <v>2.0385</v>
      </c>
      <c r="AJ73" s="265">
        <f t="shared" si="33"/>
        <v>1.9776</v>
      </c>
      <c r="AK73" s="265">
        <f t="shared" si="33"/>
        <v>1.9168000000000001</v>
      </c>
      <c r="AL73" s="265">
        <f t="shared" si="30"/>
        <v>1.8662000000000001</v>
      </c>
      <c r="AM73" s="265">
        <f t="shared" si="30"/>
        <v>1.7637</v>
      </c>
      <c r="AN73" s="265">
        <f t="shared" si="30"/>
        <v>1.6333</v>
      </c>
      <c r="AO73" s="265">
        <f t="shared" si="30"/>
        <v>1.552</v>
      </c>
      <c r="AP73" s="265">
        <f t="shared" si="30"/>
        <v>1.5014000000000001</v>
      </c>
      <c r="AQ73" s="265">
        <f t="shared" si="30"/>
        <v>1.4845999999999999</v>
      </c>
      <c r="AR73" s="265">
        <f t="shared" si="30"/>
        <v>1.4520999999999999</v>
      </c>
      <c r="AS73" s="265">
        <f t="shared" si="30"/>
        <v>1.4286000000000001</v>
      </c>
      <c r="AT73" s="265">
        <f t="shared" si="30"/>
        <v>1.4266000000000001</v>
      </c>
      <c r="AU73" s="265">
        <f t="shared" si="30"/>
        <v>1.4401999999999999</v>
      </c>
      <c r="AV73" s="265">
        <f t="shared" si="31"/>
        <v>1.419</v>
      </c>
      <c r="AW73" s="265">
        <f t="shared" si="31"/>
        <v>1.3819999999999999</v>
      </c>
      <c r="AX73" s="265">
        <f t="shared" si="31"/>
        <v>1.3367</v>
      </c>
      <c r="AY73" s="265">
        <f t="shared" si="31"/>
        <v>1.2847999999999999</v>
      </c>
      <c r="AZ73" s="265">
        <f t="shared" si="31"/>
        <v>1.2456</v>
      </c>
      <c r="BA73" s="265">
        <f t="shared" si="31"/>
        <v>1.2311000000000001</v>
      </c>
      <c r="BB73" s="265">
        <f t="shared" si="31"/>
        <v>1.224</v>
      </c>
      <c r="BC73" s="265">
        <f t="shared" si="31"/>
        <v>1.2059</v>
      </c>
      <c r="BD73" s="265">
        <f t="shared" si="31"/>
        <v>1.2269000000000001</v>
      </c>
      <c r="BE73" s="265">
        <f t="shared" si="31"/>
        <v>1.2269000000000001</v>
      </c>
      <c r="BF73" s="265">
        <f t="shared" si="31"/>
        <v>1.234</v>
      </c>
      <c r="BG73" s="265">
        <f t="shared" si="31"/>
        <v>1.2484999999999999</v>
      </c>
      <c r="BH73" s="265">
        <f t="shared" si="31"/>
        <v>1.2325999999999999</v>
      </c>
      <c r="BI73" s="265">
        <f t="shared" si="31"/>
        <v>1.2087000000000001</v>
      </c>
      <c r="BJ73" s="265">
        <f t="shared" si="31"/>
        <v>1.2141999999999999</v>
      </c>
      <c r="BK73" s="265">
        <f t="shared" si="31"/>
        <v>1.2044999999999999</v>
      </c>
      <c r="BL73" s="265">
        <f t="shared" si="32"/>
        <v>1.1937</v>
      </c>
      <c r="BM73" s="265">
        <f t="shared" si="32"/>
        <v>1.1648000000000001</v>
      </c>
      <c r="BN73" s="265">
        <f t="shared" si="32"/>
        <v>1.117</v>
      </c>
      <c r="BO73" s="265">
        <f t="shared" si="32"/>
        <v>1.0962000000000001</v>
      </c>
      <c r="BP73" s="265">
        <f t="shared" si="32"/>
        <v>1.0505</v>
      </c>
      <c r="BQ73" s="265">
        <f t="shared" si="32"/>
        <v>1.0674999999999999</v>
      </c>
      <c r="BR73" s="265">
        <f t="shared" si="32"/>
        <v>1.06</v>
      </c>
      <c r="BS73" s="265">
        <f t="shared" si="32"/>
        <v>1.0212000000000001</v>
      </c>
      <c r="BT73" s="265">
        <f t="shared" si="32"/>
        <v>1.0038</v>
      </c>
      <c r="BU73" s="265">
        <f t="shared" si="32"/>
        <v>0.99619999999999997</v>
      </c>
      <c r="BV73" s="265">
        <f t="shared" si="32"/>
        <v>0.99619999999999997</v>
      </c>
      <c r="BW73" s="265">
        <f t="shared" si="32"/>
        <v>0.99719999999999998</v>
      </c>
      <c r="BX73" s="265">
        <f t="shared" si="32"/>
        <v>1</v>
      </c>
    </row>
    <row r="74" spans="1:76" outlineLevel="1">
      <c r="A74" s="261">
        <v>4</v>
      </c>
      <c r="B74" s="262" t="s">
        <v>399</v>
      </c>
      <c r="C74" s="205"/>
      <c r="D74" s="156">
        <v>30</v>
      </c>
      <c r="E74" s="299">
        <v>40</v>
      </c>
      <c r="F74" s="264">
        <f t="shared" si="35"/>
        <v>0</v>
      </c>
      <c r="G74" s="275">
        <f t="shared" si="35"/>
        <v>0</v>
      </c>
      <c r="H74" s="265">
        <f t="shared" si="35"/>
        <v>0</v>
      </c>
      <c r="I74" s="265">
        <f t="shared" si="35"/>
        <v>0</v>
      </c>
      <c r="J74" s="265">
        <f t="shared" si="35"/>
        <v>0</v>
      </c>
      <c r="K74" s="265">
        <f t="shared" si="35"/>
        <v>0</v>
      </c>
      <c r="L74" s="265">
        <f t="shared" si="35"/>
        <v>0</v>
      </c>
      <c r="M74" s="265">
        <f t="shared" si="35"/>
        <v>0</v>
      </c>
      <c r="N74" s="265">
        <f t="shared" si="35"/>
        <v>0</v>
      </c>
      <c r="O74" s="265">
        <f t="shared" si="35"/>
        <v>0</v>
      </c>
      <c r="P74" s="265">
        <f t="shared" si="35"/>
        <v>0</v>
      </c>
      <c r="Q74" s="265">
        <f t="shared" si="35"/>
        <v>0</v>
      </c>
      <c r="R74" s="265">
        <f t="shared" si="35"/>
        <v>3.4983</v>
      </c>
      <c r="S74" s="265">
        <f t="shared" si="35"/>
        <v>3.4416000000000002</v>
      </c>
      <c r="T74" s="265">
        <f t="shared" si="35"/>
        <v>3.3332999999999999</v>
      </c>
      <c r="U74" s="265">
        <f t="shared" si="35"/>
        <v>3.2317</v>
      </c>
      <c r="V74" s="265">
        <f t="shared" si="33"/>
        <v>3.1547999999999998</v>
      </c>
      <c r="W74" s="265">
        <f t="shared" si="33"/>
        <v>3.0994000000000002</v>
      </c>
      <c r="X74" s="265">
        <f t="shared" si="33"/>
        <v>3.0459999999999998</v>
      </c>
      <c r="Y74" s="265">
        <f t="shared" si="33"/>
        <v>3.0286</v>
      </c>
      <c r="Z74" s="265">
        <f t="shared" si="33"/>
        <v>2.9944000000000002</v>
      </c>
      <c r="AA74" s="265">
        <f t="shared" si="33"/>
        <v>3.0548000000000002</v>
      </c>
      <c r="AB74" s="265">
        <f t="shared" si="33"/>
        <v>3.0114000000000001</v>
      </c>
      <c r="AC74" s="265">
        <f t="shared" si="33"/>
        <v>2.9363000000000001</v>
      </c>
      <c r="AD74" s="265">
        <f t="shared" si="33"/>
        <v>2.6972</v>
      </c>
      <c r="AE74" s="265">
        <f t="shared" si="33"/>
        <v>2.5480999999999998</v>
      </c>
      <c r="AF74" s="265">
        <f t="shared" si="33"/>
        <v>2.4765999999999999</v>
      </c>
      <c r="AG74" s="265">
        <f t="shared" si="33"/>
        <v>2.3451</v>
      </c>
      <c r="AH74" s="265">
        <f t="shared" si="33"/>
        <v>2.1158000000000001</v>
      </c>
      <c r="AI74" s="265">
        <f t="shared" si="33"/>
        <v>2.0385</v>
      </c>
      <c r="AJ74" s="265">
        <f t="shared" si="33"/>
        <v>1.9776</v>
      </c>
      <c r="AK74" s="265">
        <f t="shared" si="33"/>
        <v>1.9168000000000001</v>
      </c>
      <c r="AL74" s="265">
        <f t="shared" si="30"/>
        <v>1.8662000000000001</v>
      </c>
      <c r="AM74" s="265">
        <f t="shared" si="30"/>
        <v>1.7637</v>
      </c>
      <c r="AN74" s="265">
        <f t="shared" si="30"/>
        <v>1.6333</v>
      </c>
      <c r="AO74" s="265">
        <f t="shared" si="30"/>
        <v>1.552</v>
      </c>
      <c r="AP74" s="265">
        <f t="shared" si="30"/>
        <v>1.5014000000000001</v>
      </c>
      <c r="AQ74" s="265">
        <f t="shared" si="30"/>
        <v>1.4845999999999999</v>
      </c>
      <c r="AR74" s="265">
        <f t="shared" si="30"/>
        <v>1.4520999999999999</v>
      </c>
      <c r="AS74" s="265">
        <f t="shared" si="30"/>
        <v>1.4286000000000001</v>
      </c>
      <c r="AT74" s="265">
        <f t="shared" si="30"/>
        <v>1.4266000000000001</v>
      </c>
      <c r="AU74" s="265">
        <f t="shared" si="30"/>
        <v>1.4401999999999999</v>
      </c>
      <c r="AV74" s="265">
        <f t="shared" si="31"/>
        <v>1.419</v>
      </c>
      <c r="AW74" s="265">
        <f t="shared" si="31"/>
        <v>1.3819999999999999</v>
      </c>
      <c r="AX74" s="265">
        <f t="shared" si="31"/>
        <v>1.3367</v>
      </c>
      <c r="AY74" s="265">
        <f t="shared" si="31"/>
        <v>1.2847999999999999</v>
      </c>
      <c r="AZ74" s="265">
        <f t="shared" si="31"/>
        <v>1.2456</v>
      </c>
      <c r="BA74" s="265">
        <f t="shared" si="31"/>
        <v>1.2311000000000001</v>
      </c>
      <c r="BB74" s="265">
        <f t="shared" si="31"/>
        <v>1.224</v>
      </c>
      <c r="BC74" s="265">
        <f t="shared" si="31"/>
        <v>1.2059</v>
      </c>
      <c r="BD74" s="265">
        <f t="shared" si="31"/>
        <v>1.2269000000000001</v>
      </c>
      <c r="BE74" s="265">
        <f t="shared" si="31"/>
        <v>1.2269000000000001</v>
      </c>
      <c r="BF74" s="265">
        <f t="shared" si="31"/>
        <v>1.234</v>
      </c>
      <c r="BG74" s="265">
        <f t="shared" si="31"/>
        <v>1.2484999999999999</v>
      </c>
      <c r="BH74" s="265">
        <f t="shared" si="31"/>
        <v>1.2325999999999999</v>
      </c>
      <c r="BI74" s="265">
        <f t="shared" si="31"/>
        <v>1.2087000000000001</v>
      </c>
      <c r="BJ74" s="265">
        <f t="shared" si="31"/>
        <v>1.2141999999999999</v>
      </c>
      <c r="BK74" s="265">
        <f t="shared" ref="BK74:BR88" si="36">VLOOKUP($A74,$A$11:$CA$15,BK$48)</f>
        <v>1.2044999999999999</v>
      </c>
      <c r="BL74" s="265">
        <f t="shared" si="36"/>
        <v>1.1937</v>
      </c>
      <c r="BM74" s="265">
        <f t="shared" si="36"/>
        <v>1.1648000000000001</v>
      </c>
      <c r="BN74" s="265">
        <f t="shared" si="36"/>
        <v>1.117</v>
      </c>
      <c r="BO74" s="265">
        <f t="shared" si="36"/>
        <v>1.0962000000000001</v>
      </c>
      <c r="BP74" s="265">
        <f t="shared" si="36"/>
        <v>1.0505</v>
      </c>
      <c r="BQ74" s="265">
        <f t="shared" si="32"/>
        <v>1.0674999999999999</v>
      </c>
      <c r="BR74" s="265">
        <f t="shared" si="32"/>
        <v>1.06</v>
      </c>
      <c r="BS74" s="265">
        <f t="shared" si="32"/>
        <v>1.0212000000000001</v>
      </c>
      <c r="BT74" s="265">
        <f t="shared" si="32"/>
        <v>1.0038</v>
      </c>
      <c r="BU74" s="265">
        <f t="shared" si="32"/>
        <v>0.99619999999999997</v>
      </c>
      <c r="BV74" s="265">
        <f t="shared" si="32"/>
        <v>0.99619999999999997</v>
      </c>
      <c r="BW74" s="265">
        <f t="shared" si="32"/>
        <v>0.99719999999999998</v>
      </c>
      <c r="BX74" s="265">
        <f t="shared" si="32"/>
        <v>1</v>
      </c>
    </row>
    <row r="75" spans="1:76" ht="13.5" outlineLevel="1" thickBot="1">
      <c r="A75" s="261">
        <v>4</v>
      </c>
      <c r="B75" s="262" t="s">
        <v>400</v>
      </c>
      <c r="C75" s="205"/>
      <c r="D75" s="156">
        <v>30</v>
      </c>
      <c r="E75" s="299">
        <v>40</v>
      </c>
      <c r="F75" s="264">
        <f t="shared" si="35"/>
        <v>0</v>
      </c>
      <c r="G75" s="275">
        <f t="shared" si="35"/>
        <v>0</v>
      </c>
      <c r="H75" s="265">
        <f t="shared" si="35"/>
        <v>0</v>
      </c>
      <c r="I75" s="265">
        <f t="shared" si="35"/>
        <v>0</v>
      </c>
      <c r="J75" s="265">
        <f t="shared" si="35"/>
        <v>0</v>
      </c>
      <c r="K75" s="265">
        <f t="shared" si="35"/>
        <v>0</v>
      </c>
      <c r="L75" s="265">
        <f t="shared" si="35"/>
        <v>0</v>
      </c>
      <c r="M75" s="265">
        <f t="shared" si="35"/>
        <v>0</v>
      </c>
      <c r="N75" s="265">
        <f t="shared" si="35"/>
        <v>0</v>
      </c>
      <c r="O75" s="265">
        <f t="shared" si="35"/>
        <v>0</v>
      </c>
      <c r="P75" s="265">
        <f t="shared" si="35"/>
        <v>0</v>
      </c>
      <c r="Q75" s="265">
        <f t="shared" si="35"/>
        <v>0</v>
      </c>
      <c r="R75" s="265">
        <f t="shared" si="35"/>
        <v>3.4983</v>
      </c>
      <c r="S75" s="265">
        <f t="shared" si="35"/>
        <v>3.4416000000000002</v>
      </c>
      <c r="T75" s="265">
        <f t="shared" si="35"/>
        <v>3.3332999999999999</v>
      </c>
      <c r="U75" s="265">
        <f t="shared" si="35"/>
        <v>3.2317</v>
      </c>
      <c r="V75" s="265">
        <f t="shared" si="33"/>
        <v>3.1547999999999998</v>
      </c>
      <c r="W75" s="265">
        <f t="shared" si="33"/>
        <v>3.0994000000000002</v>
      </c>
      <c r="X75" s="265">
        <f t="shared" si="33"/>
        <v>3.0459999999999998</v>
      </c>
      <c r="Y75" s="265">
        <f t="shared" si="33"/>
        <v>3.0286</v>
      </c>
      <c r="Z75" s="265">
        <f t="shared" si="33"/>
        <v>2.9944000000000002</v>
      </c>
      <c r="AA75" s="265">
        <f t="shared" si="33"/>
        <v>3.0548000000000002</v>
      </c>
      <c r="AB75" s="265">
        <f t="shared" si="33"/>
        <v>3.0114000000000001</v>
      </c>
      <c r="AC75" s="265">
        <f t="shared" si="33"/>
        <v>2.9363000000000001</v>
      </c>
      <c r="AD75" s="265">
        <f t="shared" si="33"/>
        <v>2.6972</v>
      </c>
      <c r="AE75" s="265">
        <f t="shared" si="33"/>
        <v>2.5480999999999998</v>
      </c>
      <c r="AF75" s="265">
        <f t="shared" si="33"/>
        <v>2.4765999999999999</v>
      </c>
      <c r="AG75" s="265">
        <f t="shared" si="33"/>
        <v>2.3451</v>
      </c>
      <c r="AH75" s="265">
        <f t="shared" si="33"/>
        <v>2.1158000000000001</v>
      </c>
      <c r="AI75" s="265">
        <f t="shared" si="33"/>
        <v>2.0385</v>
      </c>
      <c r="AJ75" s="265">
        <f t="shared" si="33"/>
        <v>1.9776</v>
      </c>
      <c r="AK75" s="265">
        <f t="shared" ref="AK75:AZ88" si="37">VLOOKUP($A75,$A$11:$CA$15,AK$48)</f>
        <v>1.9168000000000001</v>
      </c>
      <c r="AL75" s="265">
        <f t="shared" si="37"/>
        <v>1.8662000000000001</v>
      </c>
      <c r="AM75" s="265">
        <f t="shared" si="37"/>
        <v>1.7637</v>
      </c>
      <c r="AN75" s="265">
        <f t="shared" si="37"/>
        <v>1.6333</v>
      </c>
      <c r="AO75" s="265">
        <f t="shared" si="37"/>
        <v>1.552</v>
      </c>
      <c r="AP75" s="265">
        <f t="shared" si="37"/>
        <v>1.5014000000000001</v>
      </c>
      <c r="AQ75" s="265">
        <f t="shared" si="37"/>
        <v>1.4845999999999999</v>
      </c>
      <c r="AR75" s="265">
        <f t="shared" si="37"/>
        <v>1.4520999999999999</v>
      </c>
      <c r="AS75" s="265">
        <f t="shared" si="37"/>
        <v>1.4286000000000001</v>
      </c>
      <c r="AT75" s="265">
        <f t="shared" si="30"/>
        <v>1.4266000000000001</v>
      </c>
      <c r="AU75" s="265">
        <f t="shared" si="30"/>
        <v>1.4401999999999999</v>
      </c>
      <c r="AV75" s="265">
        <f t="shared" ref="AV75:BK88" si="38">VLOOKUP($A75,$A$11:$CA$15,AV$48)</f>
        <v>1.419</v>
      </c>
      <c r="AW75" s="265">
        <f t="shared" si="38"/>
        <v>1.3819999999999999</v>
      </c>
      <c r="AX75" s="265">
        <f t="shared" si="38"/>
        <v>1.3367</v>
      </c>
      <c r="AY75" s="265">
        <f t="shared" si="38"/>
        <v>1.2847999999999999</v>
      </c>
      <c r="AZ75" s="265">
        <f t="shared" si="38"/>
        <v>1.2456</v>
      </c>
      <c r="BA75" s="265">
        <f t="shared" si="38"/>
        <v>1.2311000000000001</v>
      </c>
      <c r="BB75" s="265">
        <f t="shared" si="38"/>
        <v>1.224</v>
      </c>
      <c r="BC75" s="265">
        <f t="shared" si="38"/>
        <v>1.2059</v>
      </c>
      <c r="BD75" s="265">
        <f t="shared" si="38"/>
        <v>1.2269000000000001</v>
      </c>
      <c r="BE75" s="265">
        <f t="shared" si="38"/>
        <v>1.2269000000000001</v>
      </c>
      <c r="BF75" s="265">
        <f t="shared" si="38"/>
        <v>1.234</v>
      </c>
      <c r="BG75" s="265">
        <f t="shared" si="38"/>
        <v>1.2484999999999999</v>
      </c>
      <c r="BH75" s="265">
        <f t="shared" si="38"/>
        <v>1.2325999999999999</v>
      </c>
      <c r="BI75" s="265">
        <f t="shared" si="38"/>
        <v>1.2087000000000001</v>
      </c>
      <c r="BJ75" s="265">
        <f t="shared" si="38"/>
        <v>1.2141999999999999</v>
      </c>
      <c r="BK75" s="265">
        <f t="shared" si="38"/>
        <v>1.2044999999999999</v>
      </c>
      <c r="BL75" s="265">
        <f t="shared" si="36"/>
        <v>1.1937</v>
      </c>
      <c r="BM75" s="265">
        <f t="shared" si="36"/>
        <v>1.1648000000000001</v>
      </c>
      <c r="BN75" s="265">
        <f t="shared" si="36"/>
        <v>1.117</v>
      </c>
      <c r="BO75" s="265">
        <f t="shared" si="36"/>
        <v>1.0962000000000001</v>
      </c>
      <c r="BP75" s="265">
        <f t="shared" si="36"/>
        <v>1.0505</v>
      </c>
      <c r="BQ75" s="265">
        <f t="shared" si="32"/>
        <v>1.0674999999999999</v>
      </c>
      <c r="BR75" s="265">
        <f t="shared" si="32"/>
        <v>1.06</v>
      </c>
      <c r="BS75" s="265">
        <f t="shared" si="32"/>
        <v>1.0212000000000001</v>
      </c>
      <c r="BT75" s="265">
        <f t="shared" si="32"/>
        <v>1.0038</v>
      </c>
      <c r="BU75" s="265">
        <f t="shared" si="32"/>
        <v>0.99619999999999997</v>
      </c>
      <c r="BV75" s="265">
        <f t="shared" si="32"/>
        <v>0.99619999999999997</v>
      </c>
      <c r="BW75" s="265">
        <f t="shared" si="32"/>
        <v>0.99719999999999998</v>
      </c>
      <c r="BX75" s="265">
        <f t="shared" si="32"/>
        <v>1</v>
      </c>
    </row>
    <row r="76" spans="1:76" ht="13.5" outlineLevel="1" thickBot="1">
      <c r="A76" s="261">
        <v>1</v>
      </c>
      <c r="B76" s="288" t="s">
        <v>401</v>
      </c>
      <c r="C76" s="205"/>
      <c r="D76" s="156">
        <v>30</v>
      </c>
      <c r="E76" s="301">
        <v>50</v>
      </c>
      <c r="F76" s="264">
        <f t="shared" si="35"/>
        <v>14.037000000000001</v>
      </c>
      <c r="G76" s="275">
        <f t="shared" si="35"/>
        <v>11.968400000000001</v>
      </c>
      <c r="H76" s="265">
        <f t="shared" si="35"/>
        <v>11.0388</v>
      </c>
      <c r="I76" s="265">
        <f t="shared" si="35"/>
        <v>9.7179000000000002</v>
      </c>
      <c r="J76" s="265">
        <f t="shared" si="35"/>
        <v>10.2432</v>
      </c>
      <c r="K76" s="265">
        <f t="shared" si="35"/>
        <v>8.8140000000000001</v>
      </c>
      <c r="L76" s="265">
        <f t="shared" si="35"/>
        <v>8.2993000000000006</v>
      </c>
      <c r="M76" s="265">
        <f t="shared" si="35"/>
        <v>8.5488999999999997</v>
      </c>
      <c r="N76" s="265">
        <f t="shared" si="35"/>
        <v>8.5488999999999997</v>
      </c>
      <c r="O76" s="265">
        <f t="shared" si="35"/>
        <v>8.1213999999999995</v>
      </c>
      <c r="P76" s="265">
        <f t="shared" si="35"/>
        <v>7.8958000000000004</v>
      </c>
      <c r="Q76" s="265">
        <f t="shared" si="35"/>
        <v>7.6308999999999996</v>
      </c>
      <c r="R76" s="265">
        <f t="shared" si="35"/>
        <v>7.3830999999999998</v>
      </c>
      <c r="S76" s="265">
        <f t="shared" si="35"/>
        <v>7.1063000000000001</v>
      </c>
      <c r="T76" s="265">
        <f t="shared" si="35"/>
        <v>6.6490999999999998</v>
      </c>
      <c r="U76" s="265">
        <f t="shared" si="35"/>
        <v>6.2817999999999996</v>
      </c>
      <c r="V76" s="265">
        <f t="shared" ref="V76:AK88" si="39">VLOOKUP($A76,$A$11:$CA$15,V$48)</f>
        <v>5.8308</v>
      </c>
      <c r="W76" s="265">
        <f t="shared" si="39"/>
        <v>5.5735000000000001</v>
      </c>
      <c r="X76" s="265">
        <f t="shared" si="39"/>
        <v>5.3632</v>
      </c>
      <c r="Y76" s="265">
        <f t="shared" si="39"/>
        <v>5.1917999999999997</v>
      </c>
      <c r="Z76" s="274">
        <f t="shared" si="39"/>
        <v>5.0309999999999997</v>
      </c>
      <c r="AA76" s="276">
        <f t="shared" si="39"/>
        <v>5.2884000000000002</v>
      </c>
      <c r="AB76" s="275">
        <f t="shared" si="39"/>
        <v>5.0309999999999997</v>
      </c>
      <c r="AC76" s="265">
        <f t="shared" si="39"/>
        <v>4.6597999999999997</v>
      </c>
      <c r="AD76" s="265">
        <f t="shared" si="39"/>
        <v>3.9479000000000002</v>
      </c>
      <c r="AE76" s="265">
        <f t="shared" si="39"/>
        <v>3.5642999999999998</v>
      </c>
      <c r="AF76" s="265">
        <f t="shared" si="39"/>
        <v>3.3940000000000001</v>
      </c>
      <c r="AG76" s="265">
        <f t="shared" si="39"/>
        <v>3.1938</v>
      </c>
      <c r="AH76" s="265">
        <f t="shared" si="39"/>
        <v>3.0158999999999998</v>
      </c>
      <c r="AI76" s="265">
        <f t="shared" si="39"/>
        <v>2.9380000000000002</v>
      </c>
      <c r="AJ76" s="265">
        <f t="shared" si="39"/>
        <v>2.8283999999999998</v>
      </c>
      <c r="AK76" s="265">
        <f t="shared" si="39"/>
        <v>2.7136</v>
      </c>
      <c r="AL76" s="265">
        <f t="shared" si="37"/>
        <v>2.6017999999999999</v>
      </c>
      <c r="AM76" s="265">
        <f t="shared" si="37"/>
        <v>2.4190999999999998</v>
      </c>
      <c r="AN76" s="265">
        <f t="shared" si="37"/>
        <v>2.1991999999999998</v>
      </c>
      <c r="AO76" s="265">
        <f t="shared" si="37"/>
        <v>2.0710000000000002</v>
      </c>
      <c r="AP76" s="265">
        <f t="shared" si="37"/>
        <v>1.9912000000000001</v>
      </c>
      <c r="AQ76" s="265">
        <f t="shared" si="37"/>
        <v>1.9570000000000001</v>
      </c>
      <c r="AR76" s="265">
        <f t="shared" si="37"/>
        <v>1.9174</v>
      </c>
      <c r="AS76" s="265">
        <f t="shared" si="37"/>
        <v>1.9045000000000001</v>
      </c>
      <c r="AT76" s="265">
        <f t="shared" si="37"/>
        <v>1.867</v>
      </c>
      <c r="AU76" s="265">
        <f t="shared" si="37"/>
        <v>1.825</v>
      </c>
      <c r="AV76" s="265">
        <f t="shared" si="37"/>
        <v>1.7848999999999999</v>
      </c>
      <c r="AW76" s="265">
        <f t="shared" si="37"/>
        <v>1.7253000000000001</v>
      </c>
      <c r="AX76" s="265">
        <f t="shared" si="37"/>
        <v>1.6266</v>
      </c>
      <c r="AY76" s="265">
        <f t="shared" si="37"/>
        <v>1.5303</v>
      </c>
      <c r="AZ76" s="265">
        <f t="shared" si="37"/>
        <v>1.4429000000000001</v>
      </c>
      <c r="BA76" s="265">
        <f t="shared" si="38"/>
        <v>1.3951</v>
      </c>
      <c r="BB76" s="265">
        <f t="shared" si="38"/>
        <v>1.3666</v>
      </c>
      <c r="BC76" s="265">
        <f t="shared" si="38"/>
        <v>1.3361000000000001</v>
      </c>
      <c r="BD76" s="265">
        <f t="shared" si="38"/>
        <v>1.3329</v>
      </c>
      <c r="BE76" s="265">
        <f t="shared" si="38"/>
        <v>1.3391999999999999</v>
      </c>
      <c r="BF76" s="265">
        <f t="shared" si="38"/>
        <v>1.3455999999999999</v>
      </c>
      <c r="BG76" s="265">
        <f t="shared" si="38"/>
        <v>1.3535999999999999</v>
      </c>
      <c r="BH76" s="265">
        <f t="shared" si="38"/>
        <v>1.3440000000000001</v>
      </c>
      <c r="BI76" s="265">
        <f t="shared" si="38"/>
        <v>1.3391999999999999</v>
      </c>
      <c r="BJ76" s="265">
        <f t="shared" si="38"/>
        <v>1.3361000000000001</v>
      </c>
      <c r="BK76" s="265">
        <f t="shared" si="38"/>
        <v>1.3329</v>
      </c>
      <c r="BL76" s="265">
        <f t="shared" si="36"/>
        <v>1.3129</v>
      </c>
      <c r="BM76" s="265">
        <f t="shared" si="36"/>
        <v>1.2862</v>
      </c>
      <c r="BN76" s="265">
        <f t="shared" si="36"/>
        <v>1.2577</v>
      </c>
      <c r="BO76" s="265">
        <f t="shared" si="36"/>
        <v>1.2043999999999999</v>
      </c>
      <c r="BP76" s="265">
        <f t="shared" si="36"/>
        <v>1.1614</v>
      </c>
      <c r="BQ76" s="265">
        <f t="shared" si="32"/>
        <v>1.1485000000000001</v>
      </c>
      <c r="BR76" s="265">
        <f t="shared" si="32"/>
        <v>1.137</v>
      </c>
      <c r="BS76" s="265">
        <f t="shared" si="32"/>
        <v>1.1016999999999999</v>
      </c>
      <c r="BT76" s="265">
        <f t="shared" si="32"/>
        <v>1.0747</v>
      </c>
      <c r="BU76" s="265">
        <f t="shared" si="32"/>
        <v>1.0547</v>
      </c>
      <c r="BV76" s="265">
        <f t="shared" si="32"/>
        <v>1.0365</v>
      </c>
      <c r="BW76" s="265">
        <f t="shared" si="32"/>
        <v>1.0197000000000001</v>
      </c>
      <c r="BX76" s="265">
        <f t="shared" si="32"/>
        <v>1</v>
      </c>
    </row>
    <row r="77" spans="1:76" outlineLevel="1">
      <c r="A77" s="261">
        <v>5</v>
      </c>
      <c r="B77" s="262" t="s">
        <v>402</v>
      </c>
      <c r="C77" s="205"/>
      <c r="D77" s="156">
        <v>25</v>
      </c>
      <c r="E77" s="299">
        <v>30</v>
      </c>
      <c r="F77" s="264">
        <f t="shared" si="35"/>
        <v>0</v>
      </c>
      <c r="G77" s="275">
        <f t="shared" si="35"/>
        <v>0</v>
      </c>
      <c r="H77" s="265">
        <f t="shared" si="35"/>
        <v>0</v>
      </c>
      <c r="I77" s="265">
        <f t="shared" si="35"/>
        <v>3.5571000000000002</v>
      </c>
      <c r="J77" s="265">
        <f t="shared" si="35"/>
        <v>3.6454</v>
      </c>
      <c r="K77" s="265">
        <f t="shared" si="35"/>
        <v>3.0777999999999999</v>
      </c>
      <c r="L77" s="265">
        <f t="shared" si="35"/>
        <v>3.0146999999999999</v>
      </c>
      <c r="M77" s="265">
        <f t="shared" si="35"/>
        <v>3.0871</v>
      </c>
      <c r="N77" s="265">
        <f t="shared" si="35"/>
        <v>3.1436999999999999</v>
      </c>
      <c r="O77" s="265">
        <f t="shared" si="35"/>
        <v>3.0777999999999999</v>
      </c>
      <c r="P77" s="265">
        <f t="shared" si="35"/>
        <v>3.0324</v>
      </c>
      <c r="Q77" s="265">
        <f t="shared" si="35"/>
        <v>2.9796999999999998</v>
      </c>
      <c r="R77" s="265">
        <f t="shared" si="35"/>
        <v>2.9971000000000001</v>
      </c>
      <c r="S77" s="265">
        <f t="shared" si="35"/>
        <v>3.0146999999999999</v>
      </c>
      <c r="T77" s="265">
        <f t="shared" si="35"/>
        <v>2.9796999999999998</v>
      </c>
      <c r="U77" s="265">
        <f t="shared" si="35"/>
        <v>2.9371</v>
      </c>
      <c r="V77" s="265">
        <f t="shared" si="39"/>
        <v>2.9205000000000001</v>
      </c>
      <c r="W77" s="265">
        <f t="shared" si="39"/>
        <v>2.9039999999999999</v>
      </c>
      <c r="X77" s="265">
        <f t="shared" si="39"/>
        <v>2.8555999999999999</v>
      </c>
      <c r="Y77" s="265">
        <f t="shared" si="39"/>
        <v>2.7934999999999999</v>
      </c>
      <c r="Z77" s="265">
        <f t="shared" si="39"/>
        <v>2.7559999999999998</v>
      </c>
      <c r="AA77" s="265">
        <f t="shared" si="39"/>
        <v>2.7858999999999998</v>
      </c>
      <c r="AB77" s="265">
        <f t="shared" si="39"/>
        <v>2.7934999999999999</v>
      </c>
      <c r="AC77" s="265">
        <f t="shared" si="39"/>
        <v>2.7486999999999999</v>
      </c>
      <c r="AD77" s="265">
        <f t="shared" si="39"/>
        <v>2.6158000000000001</v>
      </c>
      <c r="AE77" s="265">
        <f t="shared" si="39"/>
        <v>2.5072999999999999</v>
      </c>
      <c r="AF77" s="265">
        <f t="shared" si="39"/>
        <v>2.4418000000000002</v>
      </c>
      <c r="AG77" s="265">
        <f t="shared" si="39"/>
        <v>2.2946</v>
      </c>
      <c r="AH77" s="265">
        <f t="shared" si="39"/>
        <v>2.0236000000000001</v>
      </c>
      <c r="AI77" s="265">
        <f t="shared" si="39"/>
        <v>1.9322999999999999</v>
      </c>
      <c r="AJ77" s="265">
        <f t="shared" si="39"/>
        <v>1.8623000000000001</v>
      </c>
      <c r="AK77" s="265">
        <f t="shared" si="39"/>
        <v>1.8099000000000001</v>
      </c>
      <c r="AL77" s="265">
        <f t="shared" si="37"/>
        <v>1.7878000000000001</v>
      </c>
      <c r="AM77" s="265">
        <f t="shared" si="37"/>
        <v>1.7248000000000001</v>
      </c>
      <c r="AN77" s="265">
        <f t="shared" si="37"/>
        <v>1.6189</v>
      </c>
      <c r="AO77" s="265">
        <f t="shared" si="37"/>
        <v>1.5162</v>
      </c>
      <c r="AP77" s="265">
        <f t="shared" si="37"/>
        <v>1.4278</v>
      </c>
      <c r="AQ77" s="265">
        <f t="shared" si="37"/>
        <v>1.4025000000000001</v>
      </c>
      <c r="AR77" s="265">
        <f t="shared" si="37"/>
        <v>1.3633999999999999</v>
      </c>
      <c r="AS77" s="265">
        <f t="shared" si="37"/>
        <v>1.3332999999999999</v>
      </c>
      <c r="AT77" s="265">
        <f t="shared" si="37"/>
        <v>1.3438000000000001</v>
      </c>
      <c r="AU77" s="265">
        <f t="shared" si="37"/>
        <v>1.3762000000000001</v>
      </c>
      <c r="AV77" s="265">
        <f t="shared" si="37"/>
        <v>1.3562000000000001</v>
      </c>
      <c r="AW77" s="265">
        <f t="shared" si="37"/>
        <v>1.3212999999999999</v>
      </c>
      <c r="AX77" s="265">
        <f t="shared" si="37"/>
        <v>1.3012999999999999</v>
      </c>
      <c r="AY77" s="265">
        <f t="shared" si="37"/>
        <v>1.2739</v>
      </c>
      <c r="AZ77" s="265">
        <f t="shared" si="37"/>
        <v>1.2552000000000001</v>
      </c>
      <c r="BA77" s="265">
        <f t="shared" si="38"/>
        <v>1.2537</v>
      </c>
      <c r="BB77" s="265">
        <f t="shared" si="38"/>
        <v>1.2505999999999999</v>
      </c>
      <c r="BC77" s="265">
        <f t="shared" si="38"/>
        <v>1.2297</v>
      </c>
      <c r="BD77" s="265">
        <f t="shared" si="38"/>
        <v>1.2491000000000001</v>
      </c>
      <c r="BE77" s="265">
        <f t="shared" si="38"/>
        <v>1.2356</v>
      </c>
      <c r="BF77" s="265">
        <f t="shared" si="38"/>
        <v>1.2356</v>
      </c>
      <c r="BG77" s="265">
        <f t="shared" si="38"/>
        <v>1.2537</v>
      </c>
      <c r="BH77" s="265">
        <f t="shared" si="38"/>
        <v>1.2311000000000001</v>
      </c>
      <c r="BI77" s="265">
        <f t="shared" si="38"/>
        <v>1.1926000000000001</v>
      </c>
      <c r="BJ77" s="265">
        <f t="shared" si="38"/>
        <v>1.1995</v>
      </c>
      <c r="BK77" s="265">
        <f t="shared" si="38"/>
        <v>1.1816</v>
      </c>
      <c r="BL77" s="265">
        <f t="shared" si="36"/>
        <v>1.1655</v>
      </c>
      <c r="BM77" s="265">
        <f t="shared" si="36"/>
        <v>1.1223000000000001</v>
      </c>
      <c r="BN77" s="265">
        <f t="shared" si="36"/>
        <v>1.0664</v>
      </c>
      <c r="BO77" s="265">
        <f t="shared" si="36"/>
        <v>1.0532999999999999</v>
      </c>
      <c r="BP77" s="265">
        <f t="shared" si="36"/>
        <v>1.0019</v>
      </c>
      <c r="BQ77" s="265">
        <f t="shared" si="32"/>
        <v>1.0363</v>
      </c>
      <c r="BR77" s="265">
        <f t="shared" si="32"/>
        <v>1.028</v>
      </c>
      <c r="BS77" s="265">
        <f t="shared" si="32"/>
        <v>0.98089999999999999</v>
      </c>
      <c r="BT77" s="265">
        <f t="shared" si="32"/>
        <v>0.96799999999999997</v>
      </c>
      <c r="BU77" s="265">
        <f t="shared" si="32"/>
        <v>0.96619999999999995</v>
      </c>
      <c r="BV77" s="265">
        <f t="shared" si="32"/>
        <v>0.97350000000000003</v>
      </c>
      <c r="BW77" s="265">
        <f t="shared" si="32"/>
        <v>0.98560000000000003</v>
      </c>
      <c r="BX77" s="265">
        <f t="shared" si="32"/>
        <v>1</v>
      </c>
    </row>
    <row r="78" spans="1:76" outlineLevel="1">
      <c r="A78" s="261">
        <v>5</v>
      </c>
      <c r="B78" s="262" t="s">
        <v>403</v>
      </c>
      <c r="C78" s="205"/>
      <c r="D78" s="156">
        <v>25</v>
      </c>
      <c r="E78" s="299">
        <v>30</v>
      </c>
      <c r="F78" s="264">
        <f t="shared" si="35"/>
        <v>0</v>
      </c>
      <c r="G78" s="275">
        <f t="shared" si="35"/>
        <v>0</v>
      </c>
      <c r="H78" s="265">
        <f t="shared" si="35"/>
        <v>0</v>
      </c>
      <c r="I78" s="265">
        <f t="shared" si="35"/>
        <v>3.5571000000000002</v>
      </c>
      <c r="J78" s="265">
        <f t="shared" si="35"/>
        <v>3.6454</v>
      </c>
      <c r="K78" s="265">
        <f t="shared" si="35"/>
        <v>3.0777999999999999</v>
      </c>
      <c r="L78" s="265">
        <f t="shared" si="35"/>
        <v>3.0146999999999999</v>
      </c>
      <c r="M78" s="265">
        <f t="shared" si="35"/>
        <v>3.0871</v>
      </c>
      <c r="N78" s="265">
        <f t="shared" si="35"/>
        <v>3.1436999999999999</v>
      </c>
      <c r="O78" s="265">
        <f t="shared" si="35"/>
        <v>3.0777999999999999</v>
      </c>
      <c r="P78" s="265">
        <f t="shared" si="35"/>
        <v>3.0324</v>
      </c>
      <c r="Q78" s="265">
        <f t="shared" si="35"/>
        <v>2.9796999999999998</v>
      </c>
      <c r="R78" s="265">
        <f t="shared" si="35"/>
        <v>2.9971000000000001</v>
      </c>
      <c r="S78" s="265">
        <f t="shared" si="35"/>
        <v>3.0146999999999999</v>
      </c>
      <c r="T78" s="265">
        <f t="shared" si="35"/>
        <v>2.9796999999999998</v>
      </c>
      <c r="U78" s="265">
        <f t="shared" si="35"/>
        <v>2.9371</v>
      </c>
      <c r="V78" s="265">
        <f t="shared" si="39"/>
        <v>2.9205000000000001</v>
      </c>
      <c r="W78" s="265">
        <f t="shared" si="39"/>
        <v>2.9039999999999999</v>
      </c>
      <c r="X78" s="265">
        <f t="shared" si="39"/>
        <v>2.8555999999999999</v>
      </c>
      <c r="Y78" s="265">
        <f t="shared" si="39"/>
        <v>2.7934999999999999</v>
      </c>
      <c r="Z78" s="265">
        <f t="shared" si="39"/>
        <v>2.7559999999999998</v>
      </c>
      <c r="AA78" s="265">
        <f t="shared" si="39"/>
        <v>2.7858999999999998</v>
      </c>
      <c r="AB78" s="265">
        <f t="shared" si="39"/>
        <v>2.7934999999999999</v>
      </c>
      <c r="AC78" s="265">
        <f t="shared" si="39"/>
        <v>2.7486999999999999</v>
      </c>
      <c r="AD78" s="265">
        <f t="shared" si="39"/>
        <v>2.6158000000000001</v>
      </c>
      <c r="AE78" s="265">
        <f t="shared" si="39"/>
        <v>2.5072999999999999</v>
      </c>
      <c r="AF78" s="265">
        <f t="shared" si="39"/>
        <v>2.4418000000000002</v>
      </c>
      <c r="AG78" s="265">
        <f t="shared" si="39"/>
        <v>2.2946</v>
      </c>
      <c r="AH78" s="265">
        <f t="shared" si="39"/>
        <v>2.0236000000000001</v>
      </c>
      <c r="AI78" s="265">
        <f t="shared" si="39"/>
        <v>1.9322999999999999</v>
      </c>
      <c r="AJ78" s="265">
        <f t="shared" si="39"/>
        <v>1.8623000000000001</v>
      </c>
      <c r="AK78" s="265">
        <f t="shared" si="39"/>
        <v>1.8099000000000001</v>
      </c>
      <c r="AL78" s="265">
        <f t="shared" si="37"/>
        <v>1.7878000000000001</v>
      </c>
      <c r="AM78" s="265">
        <f t="shared" si="37"/>
        <v>1.7248000000000001</v>
      </c>
      <c r="AN78" s="265">
        <f t="shared" si="37"/>
        <v>1.6189</v>
      </c>
      <c r="AO78" s="265">
        <f t="shared" si="37"/>
        <v>1.5162</v>
      </c>
      <c r="AP78" s="265">
        <f t="shared" si="37"/>
        <v>1.4278</v>
      </c>
      <c r="AQ78" s="265">
        <f t="shared" si="37"/>
        <v>1.4025000000000001</v>
      </c>
      <c r="AR78" s="265">
        <f t="shared" si="37"/>
        <v>1.3633999999999999</v>
      </c>
      <c r="AS78" s="265">
        <f t="shared" si="37"/>
        <v>1.3332999999999999</v>
      </c>
      <c r="AT78" s="265">
        <f t="shared" si="37"/>
        <v>1.3438000000000001</v>
      </c>
      <c r="AU78" s="265">
        <f t="shared" si="37"/>
        <v>1.3762000000000001</v>
      </c>
      <c r="AV78" s="265">
        <f t="shared" si="37"/>
        <v>1.3562000000000001</v>
      </c>
      <c r="AW78" s="265">
        <f t="shared" si="37"/>
        <v>1.3212999999999999</v>
      </c>
      <c r="AX78" s="265">
        <f t="shared" si="37"/>
        <v>1.3012999999999999</v>
      </c>
      <c r="AY78" s="265">
        <f t="shared" si="37"/>
        <v>1.2739</v>
      </c>
      <c r="AZ78" s="265">
        <f t="shared" si="37"/>
        <v>1.2552000000000001</v>
      </c>
      <c r="BA78" s="265">
        <f t="shared" si="38"/>
        <v>1.2537</v>
      </c>
      <c r="BB78" s="265">
        <f t="shared" si="38"/>
        <v>1.2505999999999999</v>
      </c>
      <c r="BC78" s="265">
        <f t="shared" si="38"/>
        <v>1.2297</v>
      </c>
      <c r="BD78" s="265">
        <f t="shared" si="38"/>
        <v>1.2491000000000001</v>
      </c>
      <c r="BE78" s="265">
        <f t="shared" si="38"/>
        <v>1.2356</v>
      </c>
      <c r="BF78" s="265">
        <f t="shared" si="38"/>
        <v>1.2356</v>
      </c>
      <c r="BG78" s="265">
        <f t="shared" si="38"/>
        <v>1.2537</v>
      </c>
      <c r="BH78" s="265">
        <f t="shared" si="38"/>
        <v>1.2311000000000001</v>
      </c>
      <c r="BI78" s="265">
        <f t="shared" si="38"/>
        <v>1.1926000000000001</v>
      </c>
      <c r="BJ78" s="265">
        <f t="shared" si="38"/>
        <v>1.1995</v>
      </c>
      <c r="BK78" s="265">
        <f t="shared" si="38"/>
        <v>1.1816</v>
      </c>
      <c r="BL78" s="265">
        <f t="shared" si="36"/>
        <v>1.1655</v>
      </c>
      <c r="BM78" s="265">
        <f t="shared" si="36"/>
        <v>1.1223000000000001</v>
      </c>
      <c r="BN78" s="265">
        <f t="shared" si="36"/>
        <v>1.0664</v>
      </c>
      <c r="BO78" s="265">
        <f t="shared" si="36"/>
        <v>1.0532999999999999</v>
      </c>
      <c r="BP78" s="265">
        <f t="shared" si="36"/>
        <v>1.0019</v>
      </c>
      <c r="BQ78" s="265">
        <f t="shared" si="32"/>
        <v>1.0363</v>
      </c>
      <c r="BR78" s="265">
        <f t="shared" si="32"/>
        <v>1.028</v>
      </c>
      <c r="BS78" s="265">
        <f t="shared" si="32"/>
        <v>0.98089999999999999</v>
      </c>
      <c r="BT78" s="265">
        <f t="shared" si="32"/>
        <v>0.96799999999999997</v>
      </c>
      <c r="BU78" s="265">
        <f t="shared" si="32"/>
        <v>0.96619999999999995</v>
      </c>
      <c r="BV78" s="265">
        <f t="shared" si="32"/>
        <v>0.97350000000000003</v>
      </c>
      <c r="BW78" s="265">
        <f t="shared" si="32"/>
        <v>0.98560000000000003</v>
      </c>
      <c r="BX78" s="265">
        <f t="shared" si="32"/>
        <v>1</v>
      </c>
    </row>
    <row r="79" spans="1:76" outlineLevel="1">
      <c r="A79" s="261">
        <v>5</v>
      </c>
      <c r="B79" s="262" t="s">
        <v>404</v>
      </c>
      <c r="C79" s="205"/>
      <c r="D79" s="156">
        <v>30</v>
      </c>
      <c r="E79" s="299">
        <v>35</v>
      </c>
      <c r="F79" s="264">
        <f t="shared" si="35"/>
        <v>0</v>
      </c>
      <c r="G79" s="275">
        <f t="shared" si="35"/>
        <v>0</v>
      </c>
      <c r="H79" s="265">
        <f t="shared" si="35"/>
        <v>0</v>
      </c>
      <c r="I79" s="265">
        <f t="shared" si="35"/>
        <v>3.5571000000000002</v>
      </c>
      <c r="J79" s="265">
        <f t="shared" si="35"/>
        <v>3.6454</v>
      </c>
      <c r="K79" s="265">
        <f t="shared" si="35"/>
        <v>3.0777999999999999</v>
      </c>
      <c r="L79" s="265">
        <f t="shared" si="35"/>
        <v>3.0146999999999999</v>
      </c>
      <c r="M79" s="265">
        <f t="shared" si="35"/>
        <v>3.0871</v>
      </c>
      <c r="N79" s="265">
        <f t="shared" si="35"/>
        <v>3.1436999999999999</v>
      </c>
      <c r="O79" s="265">
        <f t="shared" si="35"/>
        <v>3.0777999999999999</v>
      </c>
      <c r="P79" s="265">
        <f t="shared" si="35"/>
        <v>3.0324</v>
      </c>
      <c r="Q79" s="265">
        <f t="shared" si="35"/>
        <v>2.9796999999999998</v>
      </c>
      <c r="R79" s="265">
        <f t="shared" si="35"/>
        <v>2.9971000000000001</v>
      </c>
      <c r="S79" s="265">
        <f t="shared" si="35"/>
        <v>3.0146999999999999</v>
      </c>
      <c r="T79" s="265">
        <f t="shared" si="35"/>
        <v>2.9796999999999998</v>
      </c>
      <c r="U79" s="265">
        <f t="shared" si="35"/>
        <v>2.9371</v>
      </c>
      <c r="V79" s="265">
        <f t="shared" si="39"/>
        <v>2.9205000000000001</v>
      </c>
      <c r="W79" s="265">
        <f t="shared" si="39"/>
        <v>2.9039999999999999</v>
      </c>
      <c r="X79" s="265">
        <f t="shared" si="39"/>
        <v>2.8555999999999999</v>
      </c>
      <c r="Y79" s="265">
        <f t="shared" si="39"/>
        <v>2.7934999999999999</v>
      </c>
      <c r="Z79" s="265">
        <f t="shared" si="39"/>
        <v>2.7559999999999998</v>
      </c>
      <c r="AA79" s="265">
        <f t="shared" si="39"/>
        <v>2.7858999999999998</v>
      </c>
      <c r="AB79" s="265">
        <f t="shared" si="39"/>
        <v>2.7934999999999999</v>
      </c>
      <c r="AC79" s="265">
        <f t="shared" si="39"/>
        <v>2.7486999999999999</v>
      </c>
      <c r="AD79" s="265">
        <f t="shared" si="39"/>
        <v>2.6158000000000001</v>
      </c>
      <c r="AE79" s="265">
        <f t="shared" si="39"/>
        <v>2.5072999999999999</v>
      </c>
      <c r="AF79" s="265">
        <f t="shared" si="39"/>
        <v>2.4418000000000002</v>
      </c>
      <c r="AG79" s="265">
        <f t="shared" si="39"/>
        <v>2.2946</v>
      </c>
      <c r="AH79" s="265">
        <f t="shared" si="39"/>
        <v>2.0236000000000001</v>
      </c>
      <c r="AI79" s="265">
        <f t="shared" si="39"/>
        <v>1.9322999999999999</v>
      </c>
      <c r="AJ79" s="265">
        <f t="shared" si="39"/>
        <v>1.8623000000000001</v>
      </c>
      <c r="AK79" s="265">
        <f t="shared" si="39"/>
        <v>1.8099000000000001</v>
      </c>
      <c r="AL79" s="265">
        <f t="shared" si="37"/>
        <v>1.7878000000000001</v>
      </c>
      <c r="AM79" s="265">
        <f t="shared" si="37"/>
        <v>1.7248000000000001</v>
      </c>
      <c r="AN79" s="265">
        <f t="shared" si="37"/>
        <v>1.6189</v>
      </c>
      <c r="AO79" s="265">
        <f t="shared" si="37"/>
        <v>1.5162</v>
      </c>
      <c r="AP79" s="265">
        <f t="shared" si="37"/>
        <v>1.4278</v>
      </c>
      <c r="AQ79" s="265">
        <f t="shared" si="37"/>
        <v>1.4025000000000001</v>
      </c>
      <c r="AR79" s="265">
        <f t="shared" si="37"/>
        <v>1.3633999999999999</v>
      </c>
      <c r="AS79" s="265">
        <f t="shared" si="37"/>
        <v>1.3332999999999999</v>
      </c>
      <c r="AT79" s="265">
        <f t="shared" si="37"/>
        <v>1.3438000000000001</v>
      </c>
      <c r="AU79" s="265">
        <f t="shared" si="37"/>
        <v>1.3762000000000001</v>
      </c>
      <c r="AV79" s="265">
        <f t="shared" si="37"/>
        <v>1.3562000000000001</v>
      </c>
      <c r="AW79" s="265">
        <f t="shared" si="37"/>
        <v>1.3212999999999999</v>
      </c>
      <c r="AX79" s="265">
        <f t="shared" si="37"/>
        <v>1.3012999999999999</v>
      </c>
      <c r="AY79" s="265">
        <f t="shared" si="37"/>
        <v>1.2739</v>
      </c>
      <c r="AZ79" s="265">
        <f t="shared" si="37"/>
        <v>1.2552000000000001</v>
      </c>
      <c r="BA79" s="265">
        <f t="shared" si="38"/>
        <v>1.2537</v>
      </c>
      <c r="BB79" s="265">
        <f t="shared" si="38"/>
        <v>1.2505999999999999</v>
      </c>
      <c r="BC79" s="265">
        <f t="shared" si="38"/>
        <v>1.2297</v>
      </c>
      <c r="BD79" s="265">
        <f t="shared" si="38"/>
        <v>1.2491000000000001</v>
      </c>
      <c r="BE79" s="265">
        <f t="shared" si="38"/>
        <v>1.2356</v>
      </c>
      <c r="BF79" s="265">
        <f t="shared" si="38"/>
        <v>1.2356</v>
      </c>
      <c r="BG79" s="265">
        <f t="shared" si="38"/>
        <v>1.2537</v>
      </c>
      <c r="BH79" s="265">
        <f t="shared" si="38"/>
        <v>1.2311000000000001</v>
      </c>
      <c r="BI79" s="265">
        <f t="shared" si="38"/>
        <v>1.1926000000000001</v>
      </c>
      <c r="BJ79" s="265">
        <f t="shared" si="38"/>
        <v>1.1995</v>
      </c>
      <c r="BK79" s="265">
        <f t="shared" si="38"/>
        <v>1.1816</v>
      </c>
      <c r="BL79" s="265">
        <f t="shared" si="36"/>
        <v>1.1655</v>
      </c>
      <c r="BM79" s="265">
        <f t="shared" si="36"/>
        <v>1.1223000000000001</v>
      </c>
      <c r="BN79" s="265">
        <f t="shared" si="36"/>
        <v>1.0664</v>
      </c>
      <c r="BO79" s="265">
        <f t="shared" si="36"/>
        <v>1.0532999999999999</v>
      </c>
      <c r="BP79" s="265">
        <f t="shared" si="36"/>
        <v>1.0019</v>
      </c>
      <c r="BQ79" s="265">
        <f t="shared" si="32"/>
        <v>1.0363</v>
      </c>
      <c r="BR79" s="265">
        <f t="shared" si="32"/>
        <v>1.028</v>
      </c>
      <c r="BS79" s="265">
        <f t="shared" si="32"/>
        <v>0.98089999999999999</v>
      </c>
      <c r="BT79" s="265">
        <f t="shared" si="32"/>
        <v>0.96799999999999997</v>
      </c>
      <c r="BU79" s="265">
        <f t="shared" si="32"/>
        <v>0.96619999999999995</v>
      </c>
      <c r="BV79" s="265">
        <f t="shared" si="32"/>
        <v>0.97350000000000003</v>
      </c>
      <c r="BW79" s="265">
        <f t="shared" si="32"/>
        <v>0.98560000000000003</v>
      </c>
      <c r="BX79" s="265">
        <f t="shared" si="32"/>
        <v>1</v>
      </c>
    </row>
    <row r="80" spans="1:76" outlineLevel="1">
      <c r="A80" s="261">
        <v>5</v>
      </c>
      <c r="B80" s="262" t="s">
        <v>405</v>
      </c>
      <c r="C80" s="205"/>
      <c r="D80" s="156">
        <v>25</v>
      </c>
      <c r="E80" s="299">
        <v>30</v>
      </c>
      <c r="F80" s="264">
        <f t="shared" si="35"/>
        <v>0</v>
      </c>
      <c r="G80" s="275">
        <f t="shared" si="35"/>
        <v>0</v>
      </c>
      <c r="H80" s="265">
        <f t="shared" si="35"/>
        <v>0</v>
      </c>
      <c r="I80" s="265">
        <f t="shared" si="35"/>
        <v>3.5571000000000002</v>
      </c>
      <c r="J80" s="265">
        <f t="shared" si="35"/>
        <v>3.6454</v>
      </c>
      <c r="K80" s="265">
        <f t="shared" si="35"/>
        <v>3.0777999999999999</v>
      </c>
      <c r="L80" s="265">
        <f t="shared" si="35"/>
        <v>3.0146999999999999</v>
      </c>
      <c r="M80" s="265">
        <f t="shared" si="35"/>
        <v>3.0871</v>
      </c>
      <c r="N80" s="265">
        <f t="shared" si="35"/>
        <v>3.1436999999999999</v>
      </c>
      <c r="O80" s="265">
        <f t="shared" si="35"/>
        <v>3.0777999999999999</v>
      </c>
      <c r="P80" s="265">
        <f t="shared" si="35"/>
        <v>3.0324</v>
      </c>
      <c r="Q80" s="265">
        <f t="shared" si="35"/>
        <v>2.9796999999999998</v>
      </c>
      <c r="R80" s="265">
        <f t="shared" si="35"/>
        <v>2.9971000000000001</v>
      </c>
      <c r="S80" s="265">
        <f t="shared" si="35"/>
        <v>3.0146999999999999</v>
      </c>
      <c r="T80" s="265">
        <f t="shared" si="35"/>
        <v>2.9796999999999998</v>
      </c>
      <c r="U80" s="265">
        <f t="shared" si="35"/>
        <v>2.9371</v>
      </c>
      <c r="V80" s="265">
        <f t="shared" si="39"/>
        <v>2.9205000000000001</v>
      </c>
      <c r="W80" s="265">
        <f t="shared" si="39"/>
        <v>2.9039999999999999</v>
      </c>
      <c r="X80" s="265">
        <f t="shared" si="39"/>
        <v>2.8555999999999999</v>
      </c>
      <c r="Y80" s="265">
        <f t="shared" si="39"/>
        <v>2.7934999999999999</v>
      </c>
      <c r="Z80" s="265">
        <f t="shared" si="39"/>
        <v>2.7559999999999998</v>
      </c>
      <c r="AA80" s="265">
        <f t="shared" si="39"/>
        <v>2.7858999999999998</v>
      </c>
      <c r="AB80" s="265">
        <f t="shared" si="39"/>
        <v>2.7934999999999999</v>
      </c>
      <c r="AC80" s="265">
        <f t="shared" si="39"/>
        <v>2.7486999999999999</v>
      </c>
      <c r="AD80" s="265">
        <f t="shared" si="39"/>
        <v>2.6158000000000001</v>
      </c>
      <c r="AE80" s="265">
        <f t="shared" si="39"/>
        <v>2.5072999999999999</v>
      </c>
      <c r="AF80" s="265">
        <f t="shared" si="39"/>
        <v>2.4418000000000002</v>
      </c>
      <c r="AG80" s="265">
        <f t="shared" si="39"/>
        <v>2.2946</v>
      </c>
      <c r="AH80" s="265">
        <f t="shared" si="39"/>
        <v>2.0236000000000001</v>
      </c>
      <c r="AI80" s="265">
        <f t="shared" si="39"/>
        <v>1.9322999999999999</v>
      </c>
      <c r="AJ80" s="265">
        <f t="shared" si="39"/>
        <v>1.8623000000000001</v>
      </c>
      <c r="AK80" s="265">
        <f t="shared" si="39"/>
        <v>1.8099000000000001</v>
      </c>
      <c r="AL80" s="265">
        <f t="shared" si="37"/>
        <v>1.7878000000000001</v>
      </c>
      <c r="AM80" s="265">
        <f t="shared" si="37"/>
        <v>1.7248000000000001</v>
      </c>
      <c r="AN80" s="265">
        <f t="shared" si="37"/>
        <v>1.6189</v>
      </c>
      <c r="AO80" s="265">
        <f t="shared" si="37"/>
        <v>1.5162</v>
      </c>
      <c r="AP80" s="265">
        <f t="shared" si="37"/>
        <v>1.4278</v>
      </c>
      <c r="AQ80" s="265">
        <f t="shared" si="37"/>
        <v>1.4025000000000001</v>
      </c>
      <c r="AR80" s="265">
        <f t="shared" si="37"/>
        <v>1.3633999999999999</v>
      </c>
      <c r="AS80" s="265">
        <f t="shared" si="37"/>
        <v>1.3332999999999999</v>
      </c>
      <c r="AT80" s="265">
        <f t="shared" si="37"/>
        <v>1.3438000000000001</v>
      </c>
      <c r="AU80" s="265">
        <f t="shared" si="37"/>
        <v>1.3762000000000001</v>
      </c>
      <c r="AV80" s="265">
        <f t="shared" si="37"/>
        <v>1.3562000000000001</v>
      </c>
      <c r="AW80" s="265">
        <f t="shared" si="37"/>
        <v>1.3212999999999999</v>
      </c>
      <c r="AX80" s="265">
        <f t="shared" si="37"/>
        <v>1.3012999999999999</v>
      </c>
      <c r="AY80" s="265">
        <f t="shared" si="37"/>
        <v>1.2739</v>
      </c>
      <c r="AZ80" s="265">
        <f t="shared" si="37"/>
        <v>1.2552000000000001</v>
      </c>
      <c r="BA80" s="265">
        <f t="shared" si="38"/>
        <v>1.2537</v>
      </c>
      <c r="BB80" s="265">
        <f t="shared" si="38"/>
        <v>1.2505999999999999</v>
      </c>
      <c r="BC80" s="265">
        <f t="shared" si="38"/>
        <v>1.2297</v>
      </c>
      <c r="BD80" s="265">
        <f t="shared" si="38"/>
        <v>1.2491000000000001</v>
      </c>
      <c r="BE80" s="265">
        <f t="shared" si="38"/>
        <v>1.2356</v>
      </c>
      <c r="BF80" s="265">
        <f t="shared" si="38"/>
        <v>1.2356</v>
      </c>
      <c r="BG80" s="265">
        <f t="shared" si="38"/>
        <v>1.2537</v>
      </c>
      <c r="BH80" s="265">
        <f t="shared" si="38"/>
        <v>1.2311000000000001</v>
      </c>
      <c r="BI80" s="265">
        <f t="shared" si="38"/>
        <v>1.1926000000000001</v>
      </c>
      <c r="BJ80" s="265">
        <f t="shared" si="38"/>
        <v>1.1995</v>
      </c>
      <c r="BK80" s="265">
        <f t="shared" si="38"/>
        <v>1.1816</v>
      </c>
      <c r="BL80" s="265">
        <f t="shared" si="36"/>
        <v>1.1655</v>
      </c>
      <c r="BM80" s="265">
        <f t="shared" si="36"/>
        <v>1.1223000000000001</v>
      </c>
      <c r="BN80" s="265">
        <f t="shared" si="36"/>
        <v>1.0664</v>
      </c>
      <c r="BO80" s="265">
        <f t="shared" si="36"/>
        <v>1.0532999999999999</v>
      </c>
      <c r="BP80" s="265">
        <f t="shared" si="36"/>
        <v>1.0019</v>
      </c>
      <c r="BQ80" s="265">
        <f t="shared" si="32"/>
        <v>1.0363</v>
      </c>
      <c r="BR80" s="265">
        <f t="shared" si="32"/>
        <v>1.028</v>
      </c>
      <c r="BS80" s="265">
        <f t="shared" si="32"/>
        <v>0.98089999999999999</v>
      </c>
      <c r="BT80" s="265">
        <f t="shared" si="32"/>
        <v>0.96799999999999997</v>
      </c>
      <c r="BU80" s="265">
        <f t="shared" si="32"/>
        <v>0.96619999999999995</v>
      </c>
      <c r="BV80" s="265">
        <f t="shared" si="32"/>
        <v>0.97350000000000003</v>
      </c>
      <c r="BW80" s="265">
        <f t="shared" si="32"/>
        <v>0.98560000000000003</v>
      </c>
      <c r="BX80" s="265">
        <f t="shared" si="32"/>
        <v>1</v>
      </c>
    </row>
    <row r="81" spans="1:76" outlineLevel="1">
      <c r="A81" s="261">
        <v>2</v>
      </c>
      <c r="B81" s="262" t="s">
        <v>406</v>
      </c>
      <c r="C81" s="205"/>
      <c r="D81" s="156">
        <v>35</v>
      </c>
      <c r="E81" s="299">
        <v>45</v>
      </c>
      <c r="F81" s="264">
        <f t="shared" si="35"/>
        <v>0</v>
      </c>
      <c r="G81" s="275">
        <f t="shared" si="35"/>
        <v>0</v>
      </c>
      <c r="H81" s="265">
        <f t="shared" si="35"/>
        <v>0</v>
      </c>
      <c r="I81" s="265">
        <f t="shared" si="35"/>
        <v>0</v>
      </c>
      <c r="J81" s="265">
        <f t="shared" si="35"/>
        <v>0</v>
      </c>
      <c r="K81" s="265">
        <f t="shared" si="35"/>
        <v>0</v>
      </c>
      <c r="L81" s="265">
        <f t="shared" si="35"/>
        <v>0</v>
      </c>
      <c r="M81" s="265">
        <f t="shared" si="35"/>
        <v>0</v>
      </c>
      <c r="N81" s="265">
        <f t="shared" si="35"/>
        <v>0</v>
      </c>
      <c r="O81" s="265">
        <f t="shared" si="35"/>
        <v>0</v>
      </c>
      <c r="P81" s="265">
        <f t="shared" si="35"/>
        <v>0</v>
      </c>
      <c r="Q81" s="265">
        <f t="shared" si="35"/>
        <v>0</v>
      </c>
      <c r="R81" s="265">
        <f t="shared" si="35"/>
        <v>2.2949999999999999</v>
      </c>
      <c r="S81" s="265">
        <f t="shared" si="35"/>
        <v>2.2071999999999998</v>
      </c>
      <c r="T81" s="265">
        <f t="shared" si="35"/>
        <v>2.1425999999999998</v>
      </c>
      <c r="U81" s="265">
        <f t="shared" si="35"/>
        <v>2.1551999999999998</v>
      </c>
      <c r="V81" s="265">
        <f t="shared" si="39"/>
        <v>2.1055999999999999</v>
      </c>
      <c r="W81" s="265">
        <f t="shared" si="39"/>
        <v>2.0855999999999999</v>
      </c>
      <c r="X81" s="265">
        <f t="shared" si="39"/>
        <v>1.9177999999999999</v>
      </c>
      <c r="Y81" s="265">
        <f t="shared" si="39"/>
        <v>1.8131999999999999</v>
      </c>
      <c r="Z81" s="265">
        <f t="shared" si="39"/>
        <v>1.6980999999999999</v>
      </c>
      <c r="AA81" s="265">
        <f t="shared" si="39"/>
        <v>1.8625</v>
      </c>
      <c r="AB81" s="265">
        <f t="shared" si="39"/>
        <v>1.8562000000000001</v>
      </c>
      <c r="AC81" s="265">
        <f t="shared" si="39"/>
        <v>1.7750999999999999</v>
      </c>
      <c r="AD81" s="265">
        <f t="shared" si="39"/>
        <v>1.6496</v>
      </c>
      <c r="AE81" s="265">
        <f t="shared" si="39"/>
        <v>1.6929000000000001</v>
      </c>
      <c r="AF81" s="265">
        <f t="shared" si="39"/>
        <v>1.6825000000000001</v>
      </c>
      <c r="AG81" s="265">
        <f t="shared" si="39"/>
        <v>1.5991</v>
      </c>
      <c r="AH81" s="265">
        <f t="shared" si="39"/>
        <v>1.5047999999999999</v>
      </c>
      <c r="AI81" s="265">
        <f t="shared" si="39"/>
        <v>1.5807</v>
      </c>
      <c r="AJ81" s="265">
        <f t="shared" si="39"/>
        <v>1.5450999999999999</v>
      </c>
      <c r="AK81" s="265">
        <f t="shared" si="39"/>
        <v>1.53</v>
      </c>
      <c r="AL81" s="265">
        <f t="shared" si="37"/>
        <v>1.4924999999999999</v>
      </c>
      <c r="AM81" s="265">
        <f t="shared" si="37"/>
        <v>1.3713</v>
      </c>
      <c r="AN81" s="265">
        <f t="shared" si="37"/>
        <v>1.2565999999999999</v>
      </c>
      <c r="AO81" s="265">
        <f t="shared" si="37"/>
        <v>1.2148000000000001</v>
      </c>
      <c r="AP81" s="265">
        <f t="shared" si="37"/>
        <v>1.2121999999999999</v>
      </c>
      <c r="AQ81" s="265">
        <f t="shared" si="37"/>
        <v>1.1820999999999999</v>
      </c>
      <c r="AR81" s="265">
        <f t="shared" si="37"/>
        <v>1.1584000000000001</v>
      </c>
      <c r="AS81" s="265">
        <f t="shared" si="37"/>
        <v>1.1438999999999999</v>
      </c>
      <c r="AT81" s="265">
        <f t="shared" si="37"/>
        <v>1.1559999999999999</v>
      </c>
      <c r="AU81" s="265">
        <f t="shared" si="37"/>
        <v>1.1415</v>
      </c>
      <c r="AV81" s="265">
        <f t="shared" si="37"/>
        <v>1.0948</v>
      </c>
      <c r="AW81" s="265">
        <f t="shared" si="37"/>
        <v>1.0629999999999999</v>
      </c>
      <c r="AX81" s="265">
        <f t="shared" si="37"/>
        <v>1.0620000000000001</v>
      </c>
      <c r="AY81" s="265">
        <f t="shared" si="37"/>
        <v>1.03</v>
      </c>
      <c r="AZ81" s="265">
        <f t="shared" si="37"/>
        <v>1.0111000000000001</v>
      </c>
      <c r="BA81" s="265">
        <f t="shared" si="38"/>
        <v>1.0195000000000001</v>
      </c>
      <c r="BB81" s="265">
        <f t="shared" si="38"/>
        <v>1.0281</v>
      </c>
      <c r="BC81" s="265">
        <f t="shared" si="38"/>
        <v>1.0398000000000001</v>
      </c>
      <c r="BD81" s="265">
        <f t="shared" si="38"/>
        <v>1.0861000000000001</v>
      </c>
      <c r="BE81" s="265">
        <f t="shared" si="38"/>
        <v>1.1333</v>
      </c>
      <c r="BF81" s="265">
        <f t="shared" si="38"/>
        <v>1.1547000000000001</v>
      </c>
      <c r="BG81" s="265">
        <f t="shared" si="38"/>
        <v>1.1657999999999999</v>
      </c>
      <c r="BH81" s="265">
        <f t="shared" si="38"/>
        <v>1.1355999999999999</v>
      </c>
      <c r="BI81" s="265">
        <f t="shared" si="38"/>
        <v>1.1391</v>
      </c>
      <c r="BJ81" s="265">
        <f t="shared" si="38"/>
        <v>1.1511</v>
      </c>
      <c r="BK81" s="265">
        <f t="shared" si="38"/>
        <v>1.1645000000000001</v>
      </c>
      <c r="BL81" s="265">
        <f t="shared" si="36"/>
        <v>1.1645000000000001</v>
      </c>
      <c r="BM81" s="265">
        <f t="shared" si="36"/>
        <v>1.1733</v>
      </c>
      <c r="BN81" s="265">
        <f t="shared" si="36"/>
        <v>1.1309</v>
      </c>
      <c r="BO81" s="265">
        <f t="shared" si="36"/>
        <v>1.0992</v>
      </c>
      <c r="BP81" s="265">
        <f t="shared" si="36"/>
        <v>1.0905</v>
      </c>
      <c r="BQ81" s="265">
        <f t="shared" si="32"/>
        <v>1.107</v>
      </c>
      <c r="BR81" s="265">
        <f t="shared" si="32"/>
        <v>1.097</v>
      </c>
      <c r="BS81" s="265">
        <f t="shared" si="32"/>
        <v>1.0458000000000001</v>
      </c>
      <c r="BT81" s="265">
        <f t="shared" si="32"/>
        <v>1.032</v>
      </c>
      <c r="BU81" s="265">
        <f t="shared" si="32"/>
        <v>1.0329999999999999</v>
      </c>
      <c r="BV81" s="265">
        <f t="shared" si="32"/>
        <v>1.03</v>
      </c>
      <c r="BW81" s="265">
        <f t="shared" si="32"/>
        <v>1</v>
      </c>
      <c r="BX81" s="265">
        <f t="shared" si="32"/>
        <v>1</v>
      </c>
    </row>
    <row r="82" spans="1:76" outlineLevel="1">
      <c r="A82" s="261">
        <v>3</v>
      </c>
      <c r="B82" s="262" t="s">
        <v>407</v>
      </c>
      <c r="C82" s="205"/>
      <c r="D82" s="156">
        <v>30</v>
      </c>
      <c r="E82" s="299">
        <v>35</v>
      </c>
      <c r="F82" s="264">
        <f t="shared" si="35"/>
        <v>0</v>
      </c>
      <c r="G82" s="275">
        <f t="shared" si="35"/>
        <v>0</v>
      </c>
      <c r="H82" s="265">
        <f t="shared" si="35"/>
        <v>0</v>
      </c>
      <c r="I82" s="265">
        <f t="shared" si="35"/>
        <v>0</v>
      </c>
      <c r="J82" s="265">
        <f t="shared" si="35"/>
        <v>0</v>
      </c>
      <c r="K82" s="265">
        <f t="shared" si="35"/>
        <v>0</v>
      </c>
      <c r="L82" s="265">
        <f t="shared" si="35"/>
        <v>0</v>
      </c>
      <c r="M82" s="265">
        <f t="shared" si="35"/>
        <v>0</v>
      </c>
      <c r="N82" s="265">
        <f t="shared" si="35"/>
        <v>0</v>
      </c>
      <c r="O82" s="265">
        <f t="shared" si="35"/>
        <v>0</v>
      </c>
      <c r="P82" s="265">
        <f t="shared" si="35"/>
        <v>0</v>
      </c>
      <c r="Q82" s="265">
        <f t="shared" si="35"/>
        <v>0</v>
      </c>
      <c r="R82" s="265">
        <f t="shared" si="35"/>
        <v>2.6484999999999999</v>
      </c>
      <c r="S82" s="265">
        <f t="shared" si="35"/>
        <v>2.5783</v>
      </c>
      <c r="T82" s="265">
        <f t="shared" si="35"/>
        <v>2.4710999999999999</v>
      </c>
      <c r="U82" s="265">
        <f t="shared" si="35"/>
        <v>2.4098999999999999</v>
      </c>
      <c r="V82" s="265">
        <f t="shared" si="39"/>
        <v>2.3620000000000001</v>
      </c>
      <c r="W82" s="265">
        <f t="shared" si="39"/>
        <v>2.3831000000000002</v>
      </c>
      <c r="X82" s="265">
        <f t="shared" si="39"/>
        <v>2.2911999999999999</v>
      </c>
      <c r="Y82" s="265">
        <f t="shared" si="39"/>
        <v>2.2107000000000001</v>
      </c>
      <c r="Z82" s="265">
        <f t="shared" si="39"/>
        <v>2.0817000000000001</v>
      </c>
      <c r="AA82" s="265">
        <f t="shared" si="39"/>
        <v>2.2911999999999999</v>
      </c>
      <c r="AB82" s="265">
        <f t="shared" si="39"/>
        <v>2.3260999999999998</v>
      </c>
      <c r="AC82" s="265">
        <f t="shared" si="39"/>
        <v>2.1486000000000001</v>
      </c>
      <c r="AD82" s="265">
        <f t="shared" si="39"/>
        <v>1.9278999999999999</v>
      </c>
      <c r="AE82" s="265">
        <f t="shared" si="39"/>
        <v>1.9419</v>
      </c>
      <c r="AF82" s="265">
        <f t="shared" si="39"/>
        <v>1.9525999999999999</v>
      </c>
      <c r="AG82" s="265">
        <f t="shared" si="39"/>
        <v>1.8706</v>
      </c>
      <c r="AH82" s="265">
        <f t="shared" si="39"/>
        <v>1.7512000000000001</v>
      </c>
      <c r="AI82" s="265">
        <f t="shared" si="39"/>
        <v>1.8259000000000001</v>
      </c>
      <c r="AJ82" s="265">
        <f t="shared" si="39"/>
        <v>1.7685999999999999</v>
      </c>
      <c r="AK82" s="265">
        <f t="shared" si="39"/>
        <v>1.7426999999999999</v>
      </c>
      <c r="AL82" s="265">
        <f t="shared" si="37"/>
        <v>1.7512000000000001</v>
      </c>
      <c r="AM82" s="265">
        <f t="shared" si="37"/>
        <v>1.6236999999999999</v>
      </c>
      <c r="AN82" s="265">
        <f t="shared" si="37"/>
        <v>1.4738</v>
      </c>
      <c r="AO82" s="265">
        <f t="shared" si="37"/>
        <v>1.4041999999999999</v>
      </c>
      <c r="AP82" s="265">
        <f t="shared" si="37"/>
        <v>1.3683000000000001</v>
      </c>
      <c r="AQ82" s="265">
        <f t="shared" si="37"/>
        <v>1.37</v>
      </c>
      <c r="AR82" s="265">
        <f t="shared" si="37"/>
        <v>1.3665</v>
      </c>
      <c r="AS82" s="265">
        <f t="shared" si="37"/>
        <v>1.3579000000000001</v>
      </c>
      <c r="AT82" s="265">
        <f t="shared" si="37"/>
        <v>1.3358000000000001</v>
      </c>
      <c r="AU82" s="265">
        <f t="shared" si="37"/>
        <v>1.3161</v>
      </c>
      <c r="AV82" s="265">
        <f t="shared" si="37"/>
        <v>1.2861</v>
      </c>
      <c r="AW82" s="265">
        <f t="shared" si="37"/>
        <v>1.2544</v>
      </c>
      <c r="AX82" s="265">
        <f t="shared" si="37"/>
        <v>1.2173</v>
      </c>
      <c r="AY82" s="265">
        <f t="shared" si="37"/>
        <v>1.1719999999999999</v>
      </c>
      <c r="AZ82" s="265">
        <f t="shared" si="37"/>
        <v>1.1371</v>
      </c>
      <c r="BA82" s="265">
        <f t="shared" si="38"/>
        <v>1.1323000000000001</v>
      </c>
      <c r="BB82" s="265">
        <f t="shared" si="38"/>
        <v>1.1335</v>
      </c>
      <c r="BC82" s="265">
        <f t="shared" si="38"/>
        <v>1.1358999999999999</v>
      </c>
      <c r="BD82" s="265">
        <f t="shared" si="38"/>
        <v>1.1668000000000001</v>
      </c>
      <c r="BE82" s="265">
        <f t="shared" si="38"/>
        <v>1.1901999999999999</v>
      </c>
      <c r="BF82" s="265">
        <f t="shared" si="38"/>
        <v>1.1941999999999999</v>
      </c>
      <c r="BG82" s="265">
        <f t="shared" si="38"/>
        <v>1.1941999999999999</v>
      </c>
      <c r="BH82" s="265">
        <f t="shared" si="38"/>
        <v>1.1617999999999999</v>
      </c>
      <c r="BI82" s="265">
        <f t="shared" si="38"/>
        <v>1.1579999999999999</v>
      </c>
      <c r="BJ82" s="265">
        <f t="shared" si="38"/>
        <v>1.1783999999999999</v>
      </c>
      <c r="BK82" s="265">
        <f t="shared" si="38"/>
        <v>1.1981999999999999</v>
      </c>
      <c r="BL82" s="265">
        <f t="shared" si="36"/>
        <v>1.1783999999999999</v>
      </c>
      <c r="BM82" s="265">
        <f t="shared" si="36"/>
        <v>1.1468</v>
      </c>
      <c r="BN82" s="265">
        <f t="shared" si="36"/>
        <v>1.1181000000000001</v>
      </c>
      <c r="BO82" s="265">
        <f t="shared" si="36"/>
        <v>1.0721000000000001</v>
      </c>
      <c r="BP82" s="265">
        <f t="shared" si="36"/>
        <v>1.0398000000000001</v>
      </c>
      <c r="BQ82" s="265">
        <f t="shared" si="32"/>
        <v>1.0510999999999999</v>
      </c>
      <c r="BR82" s="265">
        <f t="shared" si="32"/>
        <v>1.07</v>
      </c>
      <c r="BS82" s="265">
        <f t="shared" si="32"/>
        <v>1.0338000000000001</v>
      </c>
      <c r="BT82" s="265">
        <f t="shared" si="32"/>
        <v>1.0298</v>
      </c>
      <c r="BU82" s="265">
        <f t="shared" si="32"/>
        <v>1.0298</v>
      </c>
      <c r="BV82" s="265">
        <f t="shared" si="32"/>
        <v>1.0228999999999999</v>
      </c>
      <c r="BW82" s="265">
        <f t="shared" si="32"/>
        <v>1</v>
      </c>
      <c r="BX82" s="265">
        <f t="shared" si="32"/>
        <v>1</v>
      </c>
    </row>
    <row r="83" spans="1:76" outlineLevel="1">
      <c r="A83" s="261">
        <v>5</v>
      </c>
      <c r="B83" s="262" t="s">
        <v>408</v>
      </c>
      <c r="C83" s="205"/>
      <c r="D83" s="156">
        <v>30</v>
      </c>
      <c r="E83" s="299">
        <v>35</v>
      </c>
      <c r="F83" s="264">
        <f t="shared" si="35"/>
        <v>0</v>
      </c>
      <c r="G83" s="275">
        <f t="shared" si="35"/>
        <v>0</v>
      </c>
      <c r="H83" s="265">
        <f t="shared" si="35"/>
        <v>0</v>
      </c>
      <c r="I83" s="265">
        <f t="shared" si="35"/>
        <v>3.5571000000000002</v>
      </c>
      <c r="J83" s="265">
        <f t="shared" si="35"/>
        <v>3.6454</v>
      </c>
      <c r="K83" s="265">
        <f t="shared" si="35"/>
        <v>3.0777999999999999</v>
      </c>
      <c r="L83" s="265">
        <f t="shared" si="35"/>
        <v>3.0146999999999999</v>
      </c>
      <c r="M83" s="265">
        <f t="shared" si="35"/>
        <v>3.0871</v>
      </c>
      <c r="N83" s="265">
        <f t="shared" si="35"/>
        <v>3.1436999999999999</v>
      </c>
      <c r="O83" s="265">
        <f t="shared" si="35"/>
        <v>3.0777999999999999</v>
      </c>
      <c r="P83" s="265">
        <f t="shared" si="35"/>
        <v>3.0324</v>
      </c>
      <c r="Q83" s="265">
        <f t="shared" si="35"/>
        <v>2.9796999999999998</v>
      </c>
      <c r="R83" s="265">
        <f t="shared" si="35"/>
        <v>2.9971000000000001</v>
      </c>
      <c r="S83" s="265">
        <f t="shared" si="35"/>
        <v>3.0146999999999999</v>
      </c>
      <c r="T83" s="265">
        <f t="shared" si="35"/>
        <v>2.9796999999999998</v>
      </c>
      <c r="U83" s="265">
        <f t="shared" si="35"/>
        <v>2.9371</v>
      </c>
      <c r="V83" s="265">
        <f t="shared" si="39"/>
        <v>2.9205000000000001</v>
      </c>
      <c r="W83" s="265">
        <f t="shared" si="39"/>
        <v>2.9039999999999999</v>
      </c>
      <c r="X83" s="265">
        <f t="shared" si="39"/>
        <v>2.8555999999999999</v>
      </c>
      <c r="Y83" s="265">
        <f t="shared" si="39"/>
        <v>2.7934999999999999</v>
      </c>
      <c r="Z83" s="265">
        <f t="shared" si="39"/>
        <v>2.7559999999999998</v>
      </c>
      <c r="AA83" s="265">
        <f t="shared" si="39"/>
        <v>2.7858999999999998</v>
      </c>
      <c r="AB83" s="265">
        <f t="shared" si="39"/>
        <v>2.7934999999999999</v>
      </c>
      <c r="AC83" s="265">
        <f t="shared" si="39"/>
        <v>2.7486999999999999</v>
      </c>
      <c r="AD83" s="265">
        <f t="shared" si="39"/>
        <v>2.6158000000000001</v>
      </c>
      <c r="AE83" s="265">
        <f t="shared" si="39"/>
        <v>2.5072999999999999</v>
      </c>
      <c r="AF83" s="265">
        <f t="shared" si="39"/>
        <v>2.4418000000000002</v>
      </c>
      <c r="AG83" s="265">
        <f t="shared" si="39"/>
        <v>2.2946</v>
      </c>
      <c r="AH83" s="265">
        <f t="shared" si="39"/>
        <v>2.0236000000000001</v>
      </c>
      <c r="AI83" s="265">
        <f t="shared" si="39"/>
        <v>1.9322999999999999</v>
      </c>
      <c r="AJ83" s="265">
        <f t="shared" si="39"/>
        <v>1.8623000000000001</v>
      </c>
      <c r="AK83" s="265">
        <f t="shared" si="39"/>
        <v>1.8099000000000001</v>
      </c>
      <c r="AL83" s="265">
        <f t="shared" si="37"/>
        <v>1.7878000000000001</v>
      </c>
      <c r="AM83" s="265">
        <f t="shared" si="37"/>
        <v>1.7248000000000001</v>
      </c>
      <c r="AN83" s="265">
        <f t="shared" si="37"/>
        <v>1.6189</v>
      </c>
      <c r="AO83" s="265">
        <f t="shared" si="37"/>
        <v>1.5162</v>
      </c>
      <c r="AP83" s="265">
        <f t="shared" si="37"/>
        <v>1.4278</v>
      </c>
      <c r="AQ83" s="265">
        <f t="shared" si="37"/>
        <v>1.4025000000000001</v>
      </c>
      <c r="AR83" s="265">
        <f t="shared" si="37"/>
        <v>1.3633999999999999</v>
      </c>
      <c r="AS83" s="265">
        <f t="shared" si="37"/>
        <v>1.3332999999999999</v>
      </c>
      <c r="AT83" s="265">
        <f t="shared" si="37"/>
        <v>1.3438000000000001</v>
      </c>
      <c r="AU83" s="265">
        <f t="shared" si="37"/>
        <v>1.3762000000000001</v>
      </c>
      <c r="AV83" s="265">
        <f t="shared" si="37"/>
        <v>1.3562000000000001</v>
      </c>
      <c r="AW83" s="265">
        <f t="shared" si="37"/>
        <v>1.3212999999999999</v>
      </c>
      <c r="AX83" s="265">
        <f t="shared" si="37"/>
        <v>1.3012999999999999</v>
      </c>
      <c r="AY83" s="265">
        <f t="shared" si="37"/>
        <v>1.2739</v>
      </c>
      <c r="AZ83" s="265">
        <f t="shared" si="37"/>
        <v>1.2552000000000001</v>
      </c>
      <c r="BA83" s="265">
        <f t="shared" si="38"/>
        <v>1.2537</v>
      </c>
      <c r="BB83" s="265">
        <f t="shared" si="38"/>
        <v>1.2505999999999999</v>
      </c>
      <c r="BC83" s="265">
        <f t="shared" si="38"/>
        <v>1.2297</v>
      </c>
      <c r="BD83" s="265">
        <f t="shared" si="38"/>
        <v>1.2491000000000001</v>
      </c>
      <c r="BE83" s="265">
        <f t="shared" si="38"/>
        <v>1.2356</v>
      </c>
      <c r="BF83" s="265">
        <f t="shared" si="38"/>
        <v>1.2356</v>
      </c>
      <c r="BG83" s="265">
        <f t="shared" si="38"/>
        <v>1.2537</v>
      </c>
      <c r="BH83" s="265">
        <f t="shared" si="38"/>
        <v>1.2311000000000001</v>
      </c>
      <c r="BI83" s="265">
        <f t="shared" si="38"/>
        <v>1.1926000000000001</v>
      </c>
      <c r="BJ83" s="265">
        <f t="shared" si="38"/>
        <v>1.1995</v>
      </c>
      <c r="BK83" s="265">
        <f t="shared" si="38"/>
        <v>1.1816</v>
      </c>
      <c r="BL83" s="265">
        <f t="shared" si="36"/>
        <v>1.1655</v>
      </c>
      <c r="BM83" s="265">
        <f t="shared" si="36"/>
        <v>1.1223000000000001</v>
      </c>
      <c r="BN83" s="265">
        <f t="shared" si="36"/>
        <v>1.0664</v>
      </c>
      <c r="BO83" s="265">
        <f t="shared" si="36"/>
        <v>1.0532999999999999</v>
      </c>
      <c r="BP83" s="265">
        <f t="shared" si="36"/>
        <v>1.0019</v>
      </c>
      <c r="BQ83" s="265">
        <f t="shared" si="32"/>
        <v>1.0363</v>
      </c>
      <c r="BR83" s="265">
        <f t="shared" si="32"/>
        <v>1.028</v>
      </c>
      <c r="BS83" s="265">
        <f t="shared" si="32"/>
        <v>0.98089999999999999</v>
      </c>
      <c r="BT83" s="265">
        <f t="shared" si="32"/>
        <v>0.96799999999999997</v>
      </c>
      <c r="BU83" s="265">
        <f t="shared" si="32"/>
        <v>0.96619999999999995</v>
      </c>
      <c r="BV83" s="265">
        <f t="shared" si="32"/>
        <v>0.97350000000000003</v>
      </c>
      <c r="BW83" s="265">
        <f t="shared" si="32"/>
        <v>0.98560000000000003</v>
      </c>
      <c r="BX83" s="265">
        <f t="shared" si="32"/>
        <v>1</v>
      </c>
    </row>
    <row r="84" spans="1:76" outlineLevel="1">
      <c r="A84" s="261">
        <v>5</v>
      </c>
      <c r="B84" s="262" t="s">
        <v>409</v>
      </c>
      <c r="C84" s="205"/>
      <c r="D84" s="156">
        <v>20</v>
      </c>
      <c r="E84" s="299">
        <v>25</v>
      </c>
      <c r="F84" s="264">
        <f t="shared" si="35"/>
        <v>0</v>
      </c>
      <c r="G84" s="275">
        <f t="shared" si="35"/>
        <v>0</v>
      </c>
      <c r="H84" s="265">
        <f t="shared" si="35"/>
        <v>0</v>
      </c>
      <c r="I84" s="265">
        <f t="shared" si="35"/>
        <v>3.5571000000000002</v>
      </c>
      <c r="J84" s="265">
        <f t="shared" si="35"/>
        <v>3.6454</v>
      </c>
      <c r="K84" s="265">
        <f t="shared" si="35"/>
        <v>3.0777999999999999</v>
      </c>
      <c r="L84" s="265">
        <f t="shared" si="35"/>
        <v>3.0146999999999999</v>
      </c>
      <c r="M84" s="265">
        <f t="shared" si="35"/>
        <v>3.0871</v>
      </c>
      <c r="N84" s="265">
        <f t="shared" si="35"/>
        <v>3.1436999999999999</v>
      </c>
      <c r="O84" s="265">
        <f t="shared" si="35"/>
        <v>3.0777999999999999</v>
      </c>
      <c r="P84" s="265">
        <f t="shared" si="35"/>
        <v>3.0324</v>
      </c>
      <c r="Q84" s="265">
        <f t="shared" si="35"/>
        <v>2.9796999999999998</v>
      </c>
      <c r="R84" s="265">
        <f t="shared" si="35"/>
        <v>2.9971000000000001</v>
      </c>
      <c r="S84" s="265">
        <f t="shared" si="35"/>
        <v>3.0146999999999999</v>
      </c>
      <c r="T84" s="265">
        <f t="shared" si="35"/>
        <v>2.9796999999999998</v>
      </c>
      <c r="U84" s="265">
        <f t="shared" si="35"/>
        <v>2.9371</v>
      </c>
      <c r="V84" s="265">
        <f t="shared" si="39"/>
        <v>2.9205000000000001</v>
      </c>
      <c r="W84" s="265">
        <f t="shared" si="39"/>
        <v>2.9039999999999999</v>
      </c>
      <c r="X84" s="265">
        <f t="shared" si="39"/>
        <v>2.8555999999999999</v>
      </c>
      <c r="Y84" s="265">
        <f t="shared" si="39"/>
        <v>2.7934999999999999</v>
      </c>
      <c r="Z84" s="265">
        <f t="shared" si="39"/>
        <v>2.7559999999999998</v>
      </c>
      <c r="AA84" s="265">
        <f t="shared" si="39"/>
        <v>2.7858999999999998</v>
      </c>
      <c r="AB84" s="265">
        <f t="shared" si="39"/>
        <v>2.7934999999999999</v>
      </c>
      <c r="AC84" s="265">
        <f t="shared" si="39"/>
        <v>2.7486999999999999</v>
      </c>
      <c r="AD84" s="265">
        <f t="shared" si="39"/>
        <v>2.6158000000000001</v>
      </c>
      <c r="AE84" s="265">
        <f t="shared" si="39"/>
        <v>2.5072999999999999</v>
      </c>
      <c r="AF84" s="265">
        <f t="shared" si="39"/>
        <v>2.4418000000000002</v>
      </c>
      <c r="AG84" s="265">
        <f t="shared" si="39"/>
        <v>2.2946</v>
      </c>
      <c r="AH84" s="265">
        <f t="shared" si="39"/>
        <v>2.0236000000000001</v>
      </c>
      <c r="AI84" s="265">
        <f t="shared" si="39"/>
        <v>1.9322999999999999</v>
      </c>
      <c r="AJ84" s="265">
        <f t="shared" si="39"/>
        <v>1.8623000000000001</v>
      </c>
      <c r="AK84" s="265">
        <f t="shared" si="39"/>
        <v>1.8099000000000001</v>
      </c>
      <c r="AL84" s="265">
        <f t="shared" si="37"/>
        <v>1.7878000000000001</v>
      </c>
      <c r="AM84" s="265">
        <f t="shared" si="37"/>
        <v>1.7248000000000001</v>
      </c>
      <c r="AN84" s="265">
        <f t="shared" si="37"/>
        <v>1.6189</v>
      </c>
      <c r="AO84" s="265">
        <f t="shared" si="37"/>
        <v>1.5162</v>
      </c>
      <c r="AP84" s="265">
        <f t="shared" si="37"/>
        <v>1.4278</v>
      </c>
      <c r="AQ84" s="265">
        <f t="shared" si="37"/>
        <v>1.4025000000000001</v>
      </c>
      <c r="AR84" s="265">
        <f t="shared" si="37"/>
        <v>1.3633999999999999</v>
      </c>
      <c r="AS84" s="265">
        <f t="shared" si="37"/>
        <v>1.3332999999999999</v>
      </c>
      <c r="AT84" s="265">
        <f t="shared" si="37"/>
        <v>1.3438000000000001</v>
      </c>
      <c r="AU84" s="265">
        <f t="shared" si="37"/>
        <v>1.3762000000000001</v>
      </c>
      <c r="AV84" s="265">
        <f t="shared" si="37"/>
        <v>1.3562000000000001</v>
      </c>
      <c r="AW84" s="265">
        <f t="shared" si="37"/>
        <v>1.3212999999999999</v>
      </c>
      <c r="AX84" s="265">
        <f t="shared" si="37"/>
        <v>1.3012999999999999</v>
      </c>
      <c r="AY84" s="265">
        <f t="shared" si="37"/>
        <v>1.2739</v>
      </c>
      <c r="AZ84" s="265">
        <f t="shared" si="37"/>
        <v>1.2552000000000001</v>
      </c>
      <c r="BA84" s="265">
        <f t="shared" si="38"/>
        <v>1.2537</v>
      </c>
      <c r="BB84" s="265">
        <f t="shared" si="38"/>
        <v>1.2505999999999999</v>
      </c>
      <c r="BC84" s="265">
        <f t="shared" si="38"/>
        <v>1.2297</v>
      </c>
      <c r="BD84" s="265">
        <f t="shared" si="38"/>
        <v>1.2491000000000001</v>
      </c>
      <c r="BE84" s="265">
        <f t="shared" si="38"/>
        <v>1.2356</v>
      </c>
      <c r="BF84" s="265">
        <f t="shared" si="38"/>
        <v>1.2356</v>
      </c>
      <c r="BG84" s="265">
        <f t="shared" si="38"/>
        <v>1.2537</v>
      </c>
      <c r="BH84" s="265">
        <f t="shared" si="38"/>
        <v>1.2311000000000001</v>
      </c>
      <c r="BI84" s="265">
        <f t="shared" si="38"/>
        <v>1.1926000000000001</v>
      </c>
      <c r="BJ84" s="265">
        <f t="shared" si="38"/>
        <v>1.1995</v>
      </c>
      <c r="BK84" s="265">
        <f t="shared" si="38"/>
        <v>1.1816</v>
      </c>
      <c r="BL84" s="265">
        <f t="shared" si="36"/>
        <v>1.1655</v>
      </c>
      <c r="BM84" s="265">
        <f t="shared" si="36"/>
        <v>1.1223000000000001</v>
      </c>
      <c r="BN84" s="265">
        <f t="shared" si="36"/>
        <v>1.0664</v>
      </c>
      <c r="BO84" s="265">
        <f t="shared" si="36"/>
        <v>1.0532999999999999</v>
      </c>
      <c r="BP84" s="265">
        <f t="shared" si="36"/>
        <v>1.0019</v>
      </c>
      <c r="BQ84" s="265">
        <f t="shared" si="32"/>
        <v>1.0363</v>
      </c>
      <c r="BR84" s="265">
        <f t="shared" si="32"/>
        <v>1.028</v>
      </c>
      <c r="BS84" s="265">
        <f t="shared" si="32"/>
        <v>0.98089999999999999</v>
      </c>
      <c r="BT84" s="265">
        <f t="shared" si="32"/>
        <v>0.96799999999999997</v>
      </c>
      <c r="BU84" s="265">
        <f t="shared" si="32"/>
        <v>0.96619999999999995</v>
      </c>
      <c r="BV84" s="265">
        <f t="shared" si="32"/>
        <v>0.97350000000000003</v>
      </c>
      <c r="BW84" s="265">
        <f t="shared" si="32"/>
        <v>0.98560000000000003</v>
      </c>
      <c r="BX84" s="265">
        <f t="shared" si="32"/>
        <v>1</v>
      </c>
    </row>
    <row r="85" spans="1:76" outlineLevel="1">
      <c r="A85" s="261">
        <v>5</v>
      </c>
      <c r="B85" s="262" t="s">
        <v>410</v>
      </c>
      <c r="C85" s="205"/>
      <c r="D85" s="156">
        <v>30</v>
      </c>
      <c r="E85" s="299">
        <v>40</v>
      </c>
      <c r="F85" s="264">
        <f t="shared" si="35"/>
        <v>0</v>
      </c>
      <c r="G85" s="275">
        <f t="shared" si="35"/>
        <v>0</v>
      </c>
      <c r="H85" s="265">
        <f t="shared" si="35"/>
        <v>0</v>
      </c>
      <c r="I85" s="265">
        <f t="shared" si="35"/>
        <v>3.5571000000000002</v>
      </c>
      <c r="J85" s="265">
        <f t="shared" si="35"/>
        <v>3.6454</v>
      </c>
      <c r="K85" s="265">
        <f t="shared" si="35"/>
        <v>3.0777999999999999</v>
      </c>
      <c r="L85" s="265">
        <f t="shared" si="35"/>
        <v>3.0146999999999999</v>
      </c>
      <c r="M85" s="265">
        <f t="shared" si="35"/>
        <v>3.0871</v>
      </c>
      <c r="N85" s="265">
        <f t="shared" si="35"/>
        <v>3.1436999999999999</v>
      </c>
      <c r="O85" s="265">
        <f t="shared" si="35"/>
        <v>3.0777999999999999</v>
      </c>
      <c r="P85" s="265">
        <f t="shared" si="35"/>
        <v>3.0324</v>
      </c>
      <c r="Q85" s="265">
        <f t="shared" si="35"/>
        <v>2.9796999999999998</v>
      </c>
      <c r="R85" s="265">
        <f t="shared" si="35"/>
        <v>2.9971000000000001</v>
      </c>
      <c r="S85" s="265">
        <f t="shared" si="35"/>
        <v>3.0146999999999999</v>
      </c>
      <c r="T85" s="265">
        <f t="shared" si="35"/>
        <v>2.9796999999999998</v>
      </c>
      <c r="U85" s="265">
        <f t="shared" ref="U85" si="40">VLOOKUP($A85,$A$11:$CA$15,U$48)</f>
        <v>2.9371</v>
      </c>
      <c r="V85" s="265">
        <f t="shared" si="39"/>
        <v>2.9205000000000001</v>
      </c>
      <c r="W85" s="265">
        <f t="shared" si="39"/>
        <v>2.9039999999999999</v>
      </c>
      <c r="X85" s="265">
        <f t="shared" si="39"/>
        <v>2.8555999999999999</v>
      </c>
      <c r="Y85" s="265">
        <f t="shared" si="39"/>
        <v>2.7934999999999999</v>
      </c>
      <c r="Z85" s="265">
        <f t="shared" si="39"/>
        <v>2.7559999999999998</v>
      </c>
      <c r="AA85" s="265">
        <f t="shared" si="39"/>
        <v>2.7858999999999998</v>
      </c>
      <c r="AB85" s="265">
        <f t="shared" si="39"/>
        <v>2.7934999999999999</v>
      </c>
      <c r="AC85" s="265">
        <f t="shared" si="39"/>
        <v>2.7486999999999999</v>
      </c>
      <c r="AD85" s="265">
        <f t="shared" si="39"/>
        <v>2.6158000000000001</v>
      </c>
      <c r="AE85" s="265">
        <f t="shared" si="39"/>
        <v>2.5072999999999999</v>
      </c>
      <c r="AF85" s="265">
        <f t="shared" si="39"/>
        <v>2.4418000000000002</v>
      </c>
      <c r="AG85" s="265">
        <f t="shared" si="39"/>
        <v>2.2946</v>
      </c>
      <c r="AH85" s="265">
        <f t="shared" si="39"/>
        <v>2.0236000000000001</v>
      </c>
      <c r="AI85" s="265">
        <f t="shared" si="39"/>
        <v>1.9322999999999999</v>
      </c>
      <c r="AJ85" s="265">
        <f t="shared" si="39"/>
        <v>1.8623000000000001</v>
      </c>
      <c r="AK85" s="265">
        <f t="shared" si="39"/>
        <v>1.8099000000000001</v>
      </c>
      <c r="AL85" s="265">
        <f t="shared" si="37"/>
        <v>1.7878000000000001</v>
      </c>
      <c r="AM85" s="265">
        <f t="shared" si="37"/>
        <v>1.7248000000000001</v>
      </c>
      <c r="AN85" s="265">
        <f t="shared" si="37"/>
        <v>1.6189</v>
      </c>
      <c r="AO85" s="265">
        <f t="shared" si="37"/>
        <v>1.5162</v>
      </c>
      <c r="AP85" s="265">
        <f t="shared" si="37"/>
        <v>1.4278</v>
      </c>
      <c r="AQ85" s="265">
        <f t="shared" si="37"/>
        <v>1.4025000000000001</v>
      </c>
      <c r="AR85" s="265">
        <f t="shared" si="37"/>
        <v>1.3633999999999999</v>
      </c>
      <c r="AS85" s="265">
        <f t="shared" si="37"/>
        <v>1.3332999999999999</v>
      </c>
      <c r="AT85" s="265">
        <f t="shared" si="37"/>
        <v>1.3438000000000001</v>
      </c>
      <c r="AU85" s="265">
        <f t="shared" si="37"/>
        <v>1.3762000000000001</v>
      </c>
      <c r="AV85" s="265">
        <f t="shared" si="37"/>
        <v>1.3562000000000001</v>
      </c>
      <c r="AW85" s="265">
        <f t="shared" si="37"/>
        <v>1.3212999999999999</v>
      </c>
      <c r="AX85" s="265">
        <f t="shared" si="37"/>
        <v>1.3012999999999999</v>
      </c>
      <c r="AY85" s="265">
        <f t="shared" si="37"/>
        <v>1.2739</v>
      </c>
      <c r="AZ85" s="265">
        <f t="shared" si="37"/>
        <v>1.2552000000000001</v>
      </c>
      <c r="BA85" s="265">
        <f t="shared" si="38"/>
        <v>1.2537</v>
      </c>
      <c r="BB85" s="265">
        <f t="shared" si="38"/>
        <v>1.2505999999999999</v>
      </c>
      <c r="BC85" s="265">
        <f t="shared" si="38"/>
        <v>1.2297</v>
      </c>
      <c r="BD85" s="265">
        <f t="shared" si="38"/>
        <v>1.2491000000000001</v>
      </c>
      <c r="BE85" s="265">
        <f t="shared" si="38"/>
        <v>1.2356</v>
      </c>
      <c r="BF85" s="265">
        <f t="shared" si="38"/>
        <v>1.2356</v>
      </c>
      <c r="BG85" s="265">
        <f t="shared" si="38"/>
        <v>1.2537</v>
      </c>
      <c r="BH85" s="265">
        <f t="shared" si="38"/>
        <v>1.2311000000000001</v>
      </c>
      <c r="BI85" s="265">
        <f t="shared" si="38"/>
        <v>1.1926000000000001</v>
      </c>
      <c r="BJ85" s="265">
        <f t="shared" si="38"/>
        <v>1.1995</v>
      </c>
      <c r="BK85" s="265">
        <f t="shared" si="38"/>
        <v>1.1816</v>
      </c>
      <c r="BL85" s="265">
        <f t="shared" si="36"/>
        <v>1.1655</v>
      </c>
      <c r="BM85" s="265">
        <f t="shared" si="36"/>
        <v>1.1223000000000001</v>
      </c>
      <c r="BN85" s="265">
        <f t="shared" si="36"/>
        <v>1.0664</v>
      </c>
      <c r="BO85" s="265">
        <f t="shared" si="36"/>
        <v>1.0532999999999999</v>
      </c>
      <c r="BP85" s="265">
        <f t="shared" si="36"/>
        <v>1.0019</v>
      </c>
      <c r="BQ85" s="265">
        <f t="shared" si="32"/>
        <v>1.0363</v>
      </c>
      <c r="BR85" s="265">
        <f t="shared" si="32"/>
        <v>1.028</v>
      </c>
      <c r="BS85" s="265">
        <f t="shared" si="32"/>
        <v>0.98089999999999999</v>
      </c>
      <c r="BT85" s="265">
        <f t="shared" si="32"/>
        <v>0.96799999999999997</v>
      </c>
      <c r="BU85" s="265">
        <f t="shared" si="32"/>
        <v>0.96619999999999995</v>
      </c>
      <c r="BV85" s="265">
        <f t="shared" si="32"/>
        <v>0.97350000000000003</v>
      </c>
      <c r="BW85" s="265">
        <f t="shared" si="32"/>
        <v>0.98560000000000003</v>
      </c>
      <c r="BX85" s="265">
        <f t="shared" si="32"/>
        <v>1</v>
      </c>
    </row>
    <row r="86" spans="1:76" outlineLevel="1">
      <c r="A86" s="261">
        <v>5</v>
      </c>
      <c r="B86" s="262" t="s">
        <v>411</v>
      </c>
      <c r="C86" s="205"/>
      <c r="D86" s="156">
        <v>15</v>
      </c>
      <c r="E86" s="299">
        <v>25</v>
      </c>
      <c r="F86" s="264">
        <f t="shared" ref="F86:U88" si="41">VLOOKUP($A86,$A$11:$CA$15,F$48)</f>
        <v>0</v>
      </c>
      <c r="G86" s="275">
        <f t="shared" si="41"/>
        <v>0</v>
      </c>
      <c r="H86" s="265">
        <f t="shared" si="41"/>
        <v>0</v>
      </c>
      <c r="I86" s="265">
        <f t="shared" si="41"/>
        <v>3.5571000000000002</v>
      </c>
      <c r="J86" s="265">
        <f t="shared" si="41"/>
        <v>3.6454</v>
      </c>
      <c r="K86" s="265">
        <f t="shared" si="41"/>
        <v>3.0777999999999999</v>
      </c>
      <c r="L86" s="265">
        <f t="shared" si="41"/>
        <v>3.0146999999999999</v>
      </c>
      <c r="M86" s="265">
        <f t="shared" si="41"/>
        <v>3.0871</v>
      </c>
      <c r="N86" s="265">
        <f t="shared" si="41"/>
        <v>3.1436999999999999</v>
      </c>
      <c r="O86" s="265">
        <f t="shared" si="41"/>
        <v>3.0777999999999999</v>
      </c>
      <c r="P86" s="265">
        <f t="shared" si="41"/>
        <v>3.0324</v>
      </c>
      <c r="Q86" s="265">
        <f t="shared" si="41"/>
        <v>2.9796999999999998</v>
      </c>
      <c r="R86" s="265">
        <f t="shared" si="41"/>
        <v>2.9971000000000001</v>
      </c>
      <c r="S86" s="265">
        <f t="shared" si="41"/>
        <v>3.0146999999999999</v>
      </c>
      <c r="T86" s="265">
        <f t="shared" si="41"/>
        <v>2.9796999999999998</v>
      </c>
      <c r="U86" s="265">
        <f t="shared" si="41"/>
        <v>2.9371</v>
      </c>
      <c r="V86" s="265">
        <f t="shared" si="39"/>
        <v>2.9205000000000001</v>
      </c>
      <c r="W86" s="265">
        <f t="shared" si="39"/>
        <v>2.9039999999999999</v>
      </c>
      <c r="X86" s="265">
        <f t="shared" si="39"/>
        <v>2.8555999999999999</v>
      </c>
      <c r="Y86" s="265">
        <f t="shared" si="39"/>
        <v>2.7934999999999999</v>
      </c>
      <c r="Z86" s="265">
        <f t="shared" si="39"/>
        <v>2.7559999999999998</v>
      </c>
      <c r="AA86" s="265">
        <f t="shared" si="39"/>
        <v>2.7858999999999998</v>
      </c>
      <c r="AB86" s="265">
        <f t="shared" si="39"/>
        <v>2.7934999999999999</v>
      </c>
      <c r="AC86" s="265">
        <f t="shared" si="39"/>
        <v>2.7486999999999999</v>
      </c>
      <c r="AD86" s="265">
        <f t="shared" si="39"/>
        <v>2.6158000000000001</v>
      </c>
      <c r="AE86" s="265">
        <f t="shared" si="39"/>
        <v>2.5072999999999999</v>
      </c>
      <c r="AF86" s="265">
        <f t="shared" si="39"/>
        <v>2.4418000000000002</v>
      </c>
      <c r="AG86" s="265">
        <f t="shared" si="39"/>
        <v>2.2946</v>
      </c>
      <c r="AH86" s="265">
        <f t="shared" si="39"/>
        <v>2.0236000000000001</v>
      </c>
      <c r="AI86" s="265">
        <f t="shared" si="39"/>
        <v>1.9322999999999999</v>
      </c>
      <c r="AJ86" s="265">
        <f t="shared" si="39"/>
        <v>1.8623000000000001</v>
      </c>
      <c r="AK86" s="265">
        <f t="shared" si="39"/>
        <v>1.8099000000000001</v>
      </c>
      <c r="AL86" s="265">
        <f t="shared" si="37"/>
        <v>1.7878000000000001</v>
      </c>
      <c r="AM86" s="265">
        <f t="shared" si="37"/>
        <v>1.7248000000000001</v>
      </c>
      <c r="AN86" s="265">
        <f t="shared" si="37"/>
        <v>1.6189</v>
      </c>
      <c r="AO86" s="265">
        <f t="shared" si="37"/>
        <v>1.5162</v>
      </c>
      <c r="AP86" s="265">
        <f t="shared" si="37"/>
        <v>1.4278</v>
      </c>
      <c r="AQ86" s="265">
        <f t="shared" si="37"/>
        <v>1.4025000000000001</v>
      </c>
      <c r="AR86" s="265">
        <f t="shared" si="37"/>
        <v>1.3633999999999999</v>
      </c>
      <c r="AS86" s="265">
        <f t="shared" si="37"/>
        <v>1.3332999999999999</v>
      </c>
      <c r="AT86" s="265">
        <f t="shared" si="37"/>
        <v>1.3438000000000001</v>
      </c>
      <c r="AU86" s="265">
        <f t="shared" si="37"/>
        <v>1.3762000000000001</v>
      </c>
      <c r="AV86" s="265">
        <f t="shared" si="37"/>
        <v>1.3562000000000001</v>
      </c>
      <c r="AW86" s="265">
        <f t="shared" si="37"/>
        <v>1.3212999999999999</v>
      </c>
      <c r="AX86" s="265">
        <f t="shared" si="37"/>
        <v>1.3012999999999999</v>
      </c>
      <c r="AY86" s="265">
        <f t="shared" si="37"/>
        <v>1.2739</v>
      </c>
      <c r="AZ86" s="265">
        <f t="shared" si="37"/>
        <v>1.2552000000000001</v>
      </c>
      <c r="BA86" s="265">
        <f t="shared" si="38"/>
        <v>1.2537</v>
      </c>
      <c r="BB86" s="265">
        <f t="shared" si="38"/>
        <v>1.2505999999999999</v>
      </c>
      <c r="BC86" s="265">
        <f t="shared" si="38"/>
        <v>1.2297</v>
      </c>
      <c r="BD86" s="265">
        <f t="shared" si="38"/>
        <v>1.2491000000000001</v>
      </c>
      <c r="BE86" s="265">
        <f t="shared" si="38"/>
        <v>1.2356</v>
      </c>
      <c r="BF86" s="265">
        <f t="shared" si="38"/>
        <v>1.2356</v>
      </c>
      <c r="BG86" s="265">
        <f t="shared" si="38"/>
        <v>1.2537</v>
      </c>
      <c r="BH86" s="265">
        <f t="shared" si="38"/>
        <v>1.2311000000000001</v>
      </c>
      <c r="BI86" s="265">
        <f t="shared" si="38"/>
        <v>1.1926000000000001</v>
      </c>
      <c r="BJ86" s="265">
        <f t="shared" si="38"/>
        <v>1.1995</v>
      </c>
      <c r="BK86" s="265">
        <f t="shared" si="38"/>
        <v>1.1816</v>
      </c>
      <c r="BL86" s="265">
        <f t="shared" si="36"/>
        <v>1.1655</v>
      </c>
      <c r="BM86" s="265">
        <f t="shared" si="36"/>
        <v>1.1223000000000001</v>
      </c>
      <c r="BN86" s="265">
        <f t="shared" si="36"/>
        <v>1.0664</v>
      </c>
      <c r="BO86" s="265">
        <f t="shared" si="36"/>
        <v>1.0532999999999999</v>
      </c>
      <c r="BP86" s="265">
        <f t="shared" si="36"/>
        <v>1.0019</v>
      </c>
      <c r="BQ86" s="265">
        <f t="shared" si="32"/>
        <v>1.0363</v>
      </c>
      <c r="BR86" s="265">
        <f t="shared" si="32"/>
        <v>1.028</v>
      </c>
      <c r="BS86" s="265">
        <f t="shared" si="32"/>
        <v>0.98089999999999999</v>
      </c>
      <c r="BT86" s="265">
        <f t="shared" si="32"/>
        <v>0.96799999999999997</v>
      </c>
      <c r="BU86" s="265">
        <f t="shared" si="32"/>
        <v>0.96619999999999995</v>
      </c>
      <c r="BV86" s="265">
        <f t="shared" si="32"/>
        <v>0.97350000000000003</v>
      </c>
      <c r="BW86" s="265">
        <f t="shared" ref="BR86:BX88" si="42">VLOOKUP($A86,$A$11:$CA$15,BW$48)</f>
        <v>0.98560000000000003</v>
      </c>
      <c r="BX86" s="265">
        <f t="shared" si="42"/>
        <v>1</v>
      </c>
    </row>
    <row r="87" spans="1:76" outlineLevel="1">
      <c r="A87" s="261">
        <v>5</v>
      </c>
      <c r="B87" s="262" t="s">
        <v>412</v>
      </c>
      <c r="C87" s="205"/>
      <c r="D87" s="156">
        <v>13</v>
      </c>
      <c r="E87" s="299">
        <v>18</v>
      </c>
      <c r="F87" s="264">
        <f t="shared" si="41"/>
        <v>0</v>
      </c>
      <c r="G87" s="275">
        <f t="shared" si="41"/>
        <v>0</v>
      </c>
      <c r="H87" s="265">
        <f t="shared" si="41"/>
        <v>0</v>
      </c>
      <c r="I87" s="265">
        <f t="shared" si="41"/>
        <v>3.5571000000000002</v>
      </c>
      <c r="J87" s="265">
        <f t="shared" si="41"/>
        <v>3.6454</v>
      </c>
      <c r="K87" s="265">
        <f t="shared" si="41"/>
        <v>3.0777999999999999</v>
      </c>
      <c r="L87" s="265">
        <f t="shared" si="41"/>
        <v>3.0146999999999999</v>
      </c>
      <c r="M87" s="265">
        <f t="shared" si="41"/>
        <v>3.0871</v>
      </c>
      <c r="N87" s="265">
        <f t="shared" si="41"/>
        <v>3.1436999999999999</v>
      </c>
      <c r="O87" s="265">
        <f t="shared" si="41"/>
        <v>3.0777999999999999</v>
      </c>
      <c r="P87" s="265">
        <f t="shared" si="41"/>
        <v>3.0324</v>
      </c>
      <c r="Q87" s="265">
        <f t="shared" si="41"/>
        <v>2.9796999999999998</v>
      </c>
      <c r="R87" s="265">
        <f t="shared" si="41"/>
        <v>2.9971000000000001</v>
      </c>
      <c r="S87" s="265">
        <f t="shared" si="41"/>
        <v>3.0146999999999999</v>
      </c>
      <c r="T87" s="265">
        <f t="shared" si="41"/>
        <v>2.9796999999999998</v>
      </c>
      <c r="U87" s="265">
        <f t="shared" si="41"/>
        <v>2.9371</v>
      </c>
      <c r="V87" s="265">
        <f t="shared" si="39"/>
        <v>2.9205000000000001</v>
      </c>
      <c r="W87" s="265">
        <f t="shared" si="39"/>
        <v>2.9039999999999999</v>
      </c>
      <c r="X87" s="265">
        <f t="shared" si="39"/>
        <v>2.8555999999999999</v>
      </c>
      <c r="Y87" s="265">
        <f t="shared" si="39"/>
        <v>2.7934999999999999</v>
      </c>
      <c r="Z87" s="265">
        <f t="shared" si="39"/>
        <v>2.7559999999999998</v>
      </c>
      <c r="AA87" s="265">
        <f t="shared" si="39"/>
        <v>2.7858999999999998</v>
      </c>
      <c r="AB87" s="265">
        <f t="shared" si="39"/>
        <v>2.7934999999999999</v>
      </c>
      <c r="AC87" s="265">
        <f t="shared" si="39"/>
        <v>2.7486999999999999</v>
      </c>
      <c r="AD87" s="265">
        <f t="shared" si="39"/>
        <v>2.6158000000000001</v>
      </c>
      <c r="AE87" s="265">
        <f t="shared" si="39"/>
        <v>2.5072999999999999</v>
      </c>
      <c r="AF87" s="265">
        <f t="shared" si="39"/>
        <v>2.4418000000000002</v>
      </c>
      <c r="AG87" s="265">
        <f t="shared" si="39"/>
        <v>2.2946</v>
      </c>
      <c r="AH87" s="265">
        <f t="shared" si="39"/>
        <v>2.0236000000000001</v>
      </c>
      <c r="AI87" s="265">
        <f t="shared" si="39"/>
        <v>1.9322999999999999</v>
      </c>
      <c r="AJ87" s="265">
        <f t="shared" si="39"/>
        <v>1.8623000000000001</v>
      </c>
      <c r="AK87" s="265">
        <f t="shared" si="39"/>
        <v>1.8099000000000001</v>
      </c>
      <c r="AL87" s="265">
        <f t="shared" si="37"/>
        <v>1.7878000000000001</v>
      </c>
      <c r="AM87" s="265">
        <f t="shared" si="37"/>
        <v>1.7248000000000001</v>
      </c>
      <c r="AN87" s="265">
        <f t="shared" si="37"/>
        <v>1.6189</v>
      </c>
      <c r="AO87" s="265">
        <f t="shared" si="37"/>
        <v>1.5162</v>
      </c>
      <c r="AP87" s="265">
        <f t="shared" si="37"/>
        <v>1.4278</v>
      </c>
      <c r="AQ87" s="265">
        <f t="shared" si="37"/>
        <v>1.4025000000000001</v>
      </c>
      <c r="AR87" s="265">
        <f t="shared" si="37"/>
        <v>1.3633999999999999</v>
      </c>
      <c r="AS87" s="265">
        <f t="shared" si="37"/>
        <v>1.3332999999999999</v>
      </c>
      <c r="AT87" s="265">
        <f t="shared" si="37"/>
        <v>1.3438000000000001</v>
      </c>
      <c r="AU87" s="265">
        <f t="shared" si="37"/>
        <v>1.3762000000000001</v>
      </c>
      <c r="AV87" s="265">
        <f t="shared" si="37"/>
        <v>1.3562000000000001</v>
      </c>
      <c r="AW87" s="265">
        <f t="shared" si="37"/>
        <v>1.3212999999999999</v>
      </c>
      <c r="AX87" s="265">
        <f t="shared" si="37"/>
        <v>1.3012999999999999</v>
      </c>
      <c r="AY87" s="265">
        <f t="shared" si="37"/>
        <v>1.2739</v>
      </c>
      <c r="AZ87" s="265">
        <f t="shared" si="37"/>
        <v>1.2552000000000001</v>
      </c>
      <c r="BA87" s="265">
        <f t="shared" si="38"/>
        <v>1.2537</v>
      </c>
      <c r="BB87" s="265">
        <f t="shared" si="38"/>
        <v>1.2505999999999999</v>
      </c>
      <c r="BC87" s="265">
        <f t="shared" si="38"/>
        <v>1.2297</v>
      </c>
      <c r="BD87" s="265">
        <f t="shared" si="38"/>
        <v>1.2491000000000001</v>
      </c>
      <c r="BE87" s="265">
        <f t="shared" si="38"/>
        <v>1.2356</v>
      </c>
      <c r="BF87" s="265">
        <f t="shared" si="38"/>
        <v>1.2356</v>
      </c>
      <c r="BG87" s="265">
        <f t="shared" si="38"/>
        <v>1.2537</v>
      </c>
      <c r="BH87" s="265">
        <f t="shared" si="38"/>
        <v>1.2311000000000001</v>
      </c>
      <c r="BI87" s="265">
        <f t="shared" si="38"/>
        <v>1.1926000000000001</v>
      </c>
      <c r="BJ87" s="265">
        <f t="shared" si="38"/>
        <v>1.1995</v>
      </c>
      <c r="BK87" s="265">
        <f t="shared" si="38"/>
        <v>1.1816</v>
      </c>
      <c r="BL87" s="265">
        <f t="shared" si="36"/>
        <v>1.1655</v>
      </c>
      <c r="BM87" s="265">
        <f t="shared" si="36"/>
        <v>1.1223000000000001</v>
      </c>
      <c r="BN87" s="265">
        <f t="shared" si="36"/>
        <v>1.0664</v>
      </c>
      <c r="BO87" s="265">
        <f t="shared" si="36"/>
        <v>1.0532999999999999</v>
      </c>
      <c r="BP87" s="265">
        <f t="shared" si="36"/>
        <v>1.0019</v>
      </c>
      <c r="BQ87" s="265">
        <f t="shared" si="36"/>
        <v>1.0363</v>
      </c>
      <c r="BR87" s="265">
        <f t="shared" si="42"/>
        <v>1.028</v>
      </c>
      <c r="BS87" s="265">
        <f t="shared" si="42"/>
        <v>0.98089999999999999</v>
      </c>
      <c r="BT87" s="265">
        <f t="shared" si="42"/>
        <v>0.96799999999999997</v>
      </c>
      <c r="BU87" s="265">
        <f t="shared" si="42"/>
        <v>0.96619999999999995</v>
      </c>
      <c r="BV87" s="265">
        <f t="shared" si="42"/>
        <v>0.97350000000000003</v>
      </c>
      <c r="BW87" s="265">
        <f t="shared" si="42"/>
        <v>0.98560000000000003</v>
      </c>
      <c r="BX87" s="265">
        <f t="shared" si="42"/>
        <v>1</v>
      </c>
    </row>
    <row r="88" spans="1:76" outlineLevel="1">
      <c r="A88" s="266">
        <v>5</v>
      </c>
      <c r="B88" s="267" t="s">
        <v>413</v>
      </c>
      <c r="C88" s="268"/>
      <c r="D88" s="269">
        <v>8</v>
      </c>
      <c r="E88" s="302">
        <v>13</v>
      </c>
      <c r="F88" s="270">
        <f t="shared" si="41"/>
        <v>0</v>
      </c>
      <c r="G88" s="282">
        <f t="shared" si="41"/>
        <v>0</v>
      </c>
      <c r="H88" s="271">
        <f t="shared" si="41"/>
        <v>0</v>
      </c>
      <c r="I88" s="271">
        <f t="shared" si="41"/>
        <v>3.5571000000000002</v>
      </c>
      <c r="J88" s="271">
        <f t="shared" si="41"/>
        <v>3.6454</v>
      </c>
      <c r="K88" s="271">
        <f t="shared" si="41"/>
        <v>3.0777999999999999</v>
      </c>
      <c r="L88" s="271">
        <f t="shared" si="41"/>
        <v>3.0146999999999999</v>
      </c>
      <c r="M88" s="271">
        <f t="shared" si="41"/>
        <v>3.0871</v>
      </c>
      <c r="N88" s="271">
        <f t="shared" si="41"/>
        <v>3.1436999999999999</v>
      </c>
      <c r="O88" s="271">
        <f t="shared" si="41"/>
        <v>3.0777999999999999</v>
      </c>
      <c r="P88" s="271">
        <f t="shared" si="41"/>
        <v>3.0324</v>
      </c>
      <c r="Q88" s="271">
        <f t="shared" si="41"/>
        <v>2.9796999999999998</v>
      </c>
      <c r="R88" s="271">
        <f t="shared" si="41"/>
        <v>2.9971000000000001</v>
      </c>
      <c r="S88" s="271">
        <f t="shared" si="41"/>
        <v>3.0146999999999999</v>
      </c>
      <c r="T88" s="271">
        <f t="shared" si="41"/>
        <v>2.9796999999999998</v>
      </c>
      <c r="U88" s="271">
        <f t="shared" si="41"/>
        <v>2.9371</v>
      </c>
      <c r="V88" s="271">
        <f t="shared" si="39"/>
        <v>2.9205000000000001</v>
      </c>
      <c r="W88" s="271">
        <f t="shared" si="39"/>
        <v>2.9039999999999999</v>
      </c>
      <c r="X88" s="271">
        <f t="shared" si="39"/>
        <v>2.8555999999999999</v>
      </c>
      <c r="Y88" s="271">
        <f t="shared" si="39"/>
        <v>2.7934999999999999</v>
      </c>
      <c r="Z88" s="271">
        <f t="shared" si="39"/>
        <v>2.7559999999999998</v>
      </c>
      <c r="AA88" s="271">
        <f t="shared" si="39"/>
        <v>2.7858999999999998</v>
      </c>
      <c r="AB88" s="271">
        <f t="shared" si="39"/>
        <v>2.7934999999999999</v>
      </c>
      <c r="AC88" s="271">
        <f t="shared" si="39"/>
        <v>2.7486999999999999</v>
      </c>
      <c r="AD88" s="271">
        <f t="shared" si="39"/>
        <v>2.6158000000000001</v>
      </c>
      <c r="AE88" s="271">
        <f t="shared" si="39"/>
        <v>2.5072999999999999</v>
      </c>
      <c r="AF88" s="271">
        <f t="shared" si="39"/>
        <v>2.4418000000000002</v>
      </c>
      <c r="AG88" s="271">
        <f t="shared" si="39"/>
        <v>2.2946</v>
      </c>
      <c r="AH88" s="271">
        <f t="shared" si="39"/>
        <v>2.0236000000000001</v>
      </c>
      <c r="AI88" s="271">
        <f t="shared" si="39"/>
        <v>1.9322999999999999</v>
      </c>
      <c r="AJ88" s="271">
        <f t="shared" si="39"/>
        <v>1.8623000000000001</v>
      </c>
      <c r="AK88" s="271">
        <f t="shared" si="39"/>
        <v>1.8099000000000001</v>
      </c>
      <c r="AL88" s="271">
        <f t="shared" si="37"/>
        <v>1.7878000000000001</v>
      </c>
      <c r="AM88" s="271">
        <f t="shared" si="37"/>
        <v>1.7248000000000001</v>
      </c>
      <c r="AN88" s="271">
        <f t="shared" si="37"/>
        <v>1.6189</v>
      </c>
      <c r="AO88" s="271">
        <f t="shared" si="37"/>
        <v>1.5162</v>
      </c>
      <c r="AP88" s="271">
        <f t="shared" si="37"/>
        <v>1.4278</v>
      </c>
      <c r="AQ88" s="271">
        <f t="shared" si="37"/>
        <v>1.4025000000000001</v>
      </c>
      <c r="AR88" s="271">
        <f t="shared" si="37"/>
        <v>1.3633999999999999</v>
      </c>
      <c r="AS88" s="271">
        <f t="shared" si="37"/>
        <v>1.3332999999999999</v>
      </c>
      <c r="AT88" s="271">
        <f t="shared" si="37"/>
        <v>1.3438000000000001</v>
      </c>
      <c r="AU88" s="271">
        <f t="shared" si="37"/>
        <v>1.3762000000000001</v>
      </c>
      <c r="AV88" s="271">
        <f t="shared" si="37"/>
        <v>1.3562000000000001</v>
      </c>
      <c r="AW88" s="271">
        <f t="shared" si="37"/>
        <v>1.3212999999999999</v>
      </c>
      <c r="AX88" s="271">
        <f t="shared" si="37"/>
        <v>1.3012999999999999</v>
      </c>
      <c r="AY88" s="271">
        <f t="shared" si="37"/>
        <v>1.2739</v>
      </c>
      <c r="AZ88" s="271">
        <f t="shared" si="37"/>
        <v>1.2552000000000001</v>
      </c>
      <c r="BA88" s="271">
        <f t="shared" si="38"/>
        <v>1.2537</v>
      </c>
      <c r="BB88" s="271">
        <f t="shared" si="38"/>
        <v>1.2505999999999999</v>
      </c>
      <c r="BC88" s="271">
        <f t="shared" si="38"/>
        <v>1.2297</v>
      </c>
      <c r="BD88" s="271">
        <f t="shared" si="38"/>
        <v>1.2491000000000001</v>
      </c>
      <c r="BE88" s="271">
        <f t="shared" si="38"/>
        <v>1.2356</v>
      </c>
      <c r="BF88" s="271">
        <f t="shared" si="38"/>
        <v>1.2356</v>
      </c>
      <c r="BG88" s="271">
        <f t="shared" si="38"/>
        <v>1.2537</v>
      </c>
      <c r="BH88" s="271">
        <f t="shared" si="38"/>
        <v>1.2311000000000001</v>
      </c>
      <c r="BI88" s="271">
        <f t="shared" si="38"/>
        <v>1.1926000000000001</v>
      </c>
      <c r="BJ88" s="271">
        <f t="shared" si="38"/>
        <v>1.1995</v>
      </c>
      <c r="BK88" s="271">
        <f t="shared" si="38"/>
        <v>1.1816</v>
      </c>
      <c r="BL88" s="271">
        <f t="shared" si="36"/>
        <v>1.1655</v>
      </c>
      <c r="BM88" s="271">
        <f t="shared" si="36"/>
        <v>1.1223000000000001</v>
      </c>
      <c r="BN88" s="271">
        <f t="shared" si="36"/>
        <v>1.0664</v>
      </c>
      <c r="BO88" s="271">
        <f t="shared" si="36"/>
        <v>1.0532999999999999</v>
      </c>
      <c r="BP88" s="271">
        <f t="shared" si="36"/>
        <v>1.0019</v>
      </c>
      <c r="BQ88" s="271">
        <f t="shared" si="36"/>
        <v>1.0363</v>
      </c>
      <c r="BR88" s="271">
        <f t="shared" si="36"/>
        <v>1.028</v>
      </c>
      <c r="BS88" s="271">
        <f t="shared" si="42"/>
        <v>0.98089999999999999</v>
      </c>
      <c r="BT88" s="271">
        <f t="shared" si="42"/>
        <v>0.96799999999999997</v>
      </c>
      <c r="BU88" s="271">
        <f t="shared" si="42"/>
        <v>0.96619999999999995</v>
      </c>
      <c r="BV88" s="271">
        <f t="shared" si="42"/>
        <v>0.97350000000000003</v>
      </c>
      <c r="BW88" s="271">
        <f t="shared" si="42"/>
        <v>0.98560000000000003</v>
      </c>
      <c r="BX88" s="271">
        <f t="shared" si="42"/>
        <v>1</v>
      </c>
    </row>
    <row r="89" spans="1:76" outlineLevel="1">
      <c r="B89" s="285" t="s">
        <v>381</v>
      </c>
      <c r="G89" s="273" t="s">
        <v>374</v>
      </c>
      <c r="L89" s="273" t="s">
        <v>375</v>
      </c>
      <c r="Q89" s="273" t="s">
        <v>376</v>
      </c>
      <c r="V89" s="273" t="s">
        <v>377</v>
      </c>
      <c r="AA89" s="273" t="s">
        <v>378</v>
      </c>
      <c r="AF89" s="273" t="s">
        <v>379</v>
      </c>
    </row>
    <row r="90" spans="1:76" outlineLevel="1"/>
    <row r="93" spans="1:76">
      <c r="B93" s="164" t="s">
        <v>422</v>
      </c>
    </row>
    <row r="95" spans="1:76">
      <c r="B95" s="158" t="s">
        <v>142</v>
      </c>
      <c r="D95" s="155">
        <f>D$10</f>
        <v>1944</v>
      </c>
      <c r="E95" s="155">
        <f t="shared" ref="E95:BP95" si="43">E$10</f>
        <v>1945</v>
      </c>
      <c r="F95" s="155">
        <f t="shared" si="43"/>
        <v>1946</v>
      </c>
      <c r="G95" s="155">
        <f t="shared" si="43"/>
        <v>1947</v>
      </c>
      <c r="H95" s="155">
        <f t="shared" si="43"/>
        <v>1948</v>
      </c>
      <c r="I95" s="155">
        <f t="shared" si="43"/>
        <v>1949</v>
      </c>
      <c r="J95" s="155">
        <f t="shared" si="43"/>
        <v>1950</v>
      </c>
      <c r="K95" s="155">
        <f t="shared" si="43"/>
        <v>1951</v>
      </c>
      <c r="L95" s="155">
        <f t="shared" si="43"/>
        <v>1952</v>
      </c>
      <c r="M95" s="155">
        <f t="shared" si="43"/>
        <v>1953</v>
      </c>
      <c r="N95" s="155">
        <f t="shared" si="43"/>
        <v>1954</v>
      </c>
      <c r="O95" s="155">
        <f t="shared" si="43"/>
        <v>1955</v>
      </c>
      <c r="P95" s="155">
        <f t="shared" si="43"/>
        <v>1956</v>
      </c>
      <c r="Q95" s="155">
        <f t="shared" si="43"/>
        <v>1957</v>
      </c>
      <c r="R95" s="155">
        <f t="shared" si="43"/>
        <v>1958</v>
      </c>
      <c r="S95" s="155">
        <f t="shared" si="43"/>
        <v>1959</v>
      </c>
      <c r="T95" s="155">
        <f t="shared" si="43"/>
        <v>1960</v>
      </c>
      <c r="U95" s="155">
        <f t="shared" si="43"/>
        <v>1961</v>
      </c>
      <c r="V95" s="155">
        <f t="shared" si="43"/>
        <v>1962</v>
      </c>
      <c r="W95" s="155">
        <f t="shared" si="43"/>
        <v>1963</v>
      </c>
      <c r="X95" s="155">
        <f t="shared" si="43"/>
        <v>1964</v>
      </c>
      <c r="Y95" s="155">
        <f t="shared" si="43"/>
        <v>1965</v>
      </c>
      <c r="Z95" s="155">
        <f t="shared" si="43"/>
        <v>1966</v>
      </c>
      <c r="AA95" s="155">
        <f t="shared" si="43"/>
        <v>1967</v>
      </c>
      <c r="AB95" s="155">
        <f t="shared" si="43"/>
        <v>1968</v>
      </c>
      <c r="AC95" s="155">
        <f t="shared" si="43"/>
        <v>1969</v>
      </c>
      <c r="AD95" s="155">
        <f t="shared" si="43"/>
        <v>1970</v>
      </c>
      <c r="AE95" s="155">
        <f t="shared" si="43"/>
        <v>1971</v>
      </c>
      <c r="AF95" s="155">
        <f t="shared" si="43"/>
        <v>1972</v>
      </c>
      <c r="AG95" s="155">
        <f t="shared" si="43"/>
        <v>1973</v>
      </c>
      <c r="AH95" s="155">
        <f t="shared" si="43"/>
        <v>1974</v>
      </c>
      <c r="AI95" s="155">
        <f t="shared" si="43"/>
        <v>1975</v>
      </c>
      <c r="AJ95" s="155">
        <f t="shared" si="43"/>
        <v>1976</v>
      </c>
      <c r="AK95" s="155">
        <f t="shared" si="43"/>
        <v>1977</v>
      </c>
      <c r="AL95" s="155">
        <f t="shared" si="43"/>
        <v>1978</v>
      </c>
      <c r="AM95" s="155">
        <f t="shared" si="43"/>
        <v>1979</v>
      </c>
      <c r="AN95" s="155">
        <f t="shared" si="43"/>
        <v>1980</v>
      </c>
      <c r="AO95" s="155">
        <f t="shared" si="43"/>
        <v>1981</v>
      </c>
      <c r="AP95" s="155">
        <f t="shared" si="43"/>
        <v>1982</v>
      </c>
      <c r="AQ95" s="155">
        <f t="shared" si="43"/>
        <v>1983</v>
      </c>
      <c r="AR95" s="155">
        <f t="shared" si="43"/>
        <v>1984</v>
      </c>
      <c r="AS95" s="155">
        <f t="shared" si="43"/>
        <v>1985</v>
      </c>
      <c r="AT95" s="155">
        <f t="shared" si="43"/>
        <v>1986</v>
      </c>
      <c r="AU95" s="155">
        <f t="shared" si="43"/>
        <v>1987</v>
      </c>
      <c r="AV95" s="155">
        <f t="shared" si="43"/>
        <v>1988</v>
      </c>
      <c r="AW95" s="155">
        <f t="shared" si="43"/>
        <v>1989</v>
      </c>
      <c r="AX95" s="155">
        <f t="shared" si="43"/>
        <v>1990</v>
      </c>
      <c r="AY95" s="155">
        <f t="shared" si="43"/>
        <v>1991</v>
      </c>
      <c r="AZ95" s="155">
        <f t="shared" si="43"/>
        <v>1992</v>
      </c>
      <c r="BA95" s="155">
        <f t="shared" si="43"/>
        <v>1993</v>
      </c>
      <c r="BB95" s="155">
        <f t="shared" si="43"/>
        <v>1994</v>
      </c>
      <c r="BC95" s="155">
        <f t="shared" si="43"/>
        <v>1995</v>
      </c>
      <c r="BD95" s="155">
        <f t="shared" si="43"/>
        <v>1996</v>
      </c>
      <c r="BE95" s="155">
        <f t="shared" si="43"/>
        <v>1997</v>
      </c>
      <c r="BF95" s="155">
        <f t="shared" si="43"/>
        <v>1998</v>
      </c>
      <c r="BG95" s="155">
        <f t="shared" si="43"/>
        <v>1999</v>
      </c>
      <c r="BH95" s="155">
        <f t="shared" si="43"/>
        <v>2000</v>
      </c>
      <c r="BI95" s="155">
        <f t="shared" si="43"/>
        <v>2001</v>
      </c>
      <c r="BJ95" s="155">
        <f t="shared" si="43"/>
        <v>2002</v>
      </c>
      <c r="BK95" s="155">
        <f t="shared" si="43"/>
        <v>2003</v>
      </c>
      <c r="BL95" s="155">
        <f t="shared" si="43"/>
        <v>2004</v>
      </c>
      <c r="BM95" s="155">
        <f t="shared" si="43"/>
        <v>2005</v>
      </c>
      <c r="BN95" s="155">
        <f t="shared" si="43"/>
        <v>2006</v>
      </c>
      <c r="BO95" s="155">
        <f t="shared" si="43"/>
        <v>2007</v>
      </c>
      <c r="BP95" s="155">
        <f t="shared" si="43"/>
        <v>2008</v>
      </c>
      <c r="BQ95" s="155">
        <f t="shared" ref="BQ95:BX95" si="44">BQ$10</f>
        <v>2009</v>
      </c>
      <c r="BR95" s="155">
        <f t="shared" si="44"/>
        <v>2010</v>
      </c>
      <c r="BS95" s="155">
        <f t="shared" si="44"/>
        <v>2011</v>
      </c>
      <c r="BT95" s="155">
        <f t="shared" si="44"/>
        <v>2012</v>
      </c>
      <c r="BU95" s="155">
        <f t="shared" si="44"/>
        <v>2013</v>
      </c>
      <c r="BV95" s="155">
        <f t="shared" si="44"/>
        <v>2014</v>
      </c>
      <c r="BW95" s="155">
        <f t="shared" si="44"/>
        <v>2015</v>
      </c>
      <c r="BX95" s="155">
        <f t="shared" si="44"/>
        <v>2016</v>
      </c>
    </row>
    <row r="96" spans="1:76">
      <c r="B96" s="184" t="s">
        <v>144</v>
      </c>
      <c r="D96" s="185">
        <f>D$11</f>
        <v>15.5753</v>
      </c>
      <c r="E96" s="185">
        <f t="shared" ref="E96:BP96" si="45">E$11</f>
        <v>14.9605</v>
      </c>
      <c r="F96" s="185">
        <f t="shared" si="45"/>
        <v>14.037000000000001</v>
      </c>
      <c r="G96" s="185">
        <f t="shared" si="45"/>
        <v>11.968400000000001</v>
      </c>
      <c r="H96" s="185">
        <f t="shared" si="45"/>
        <v>11.0388</v>
      </c>
      <c r="I96" s="185">
        <f t="shared" si="45"/>
        <v>9.7179000000000002</v>
      </c>
      <c r="J96" s="185">
        <f t="shared" si="45"/>
        <v>10.2432</v>
      </c>
      <c r="K96" s="185">
        <f t="shared" si="45"/>
        <v>8.8140000000000001</v>
      </c>
      <c r="L96" s="185">
        <f t="shared" si="45"/>
        <v>8.2993000000000006</v>
      </c>
      <c r="M96" s="185">
        <f t="shared" si="45"/>
        <v>8.5488999999999997</v>
      </c>
      <c r="N96" s="185">
        <f t="shared" si="45"/>
        <v>8.5488999999999997</v>
      </c>
      <c r="O96" s="185">
        <f t="shared" si="45"/>
        <v>8.1213999999999995</v>
      </c>
      <c r="P96" s="185">
        <f t="shared" si="45"/>
        <v>7.8958000000000004</v>
      </c>
      <c r="Q96" s="185">
        <f t="shared" si="45"/>
        <v>7.6308999999999996</v>
      </c>
      <c r="R96" s="185">
        <f t="shared" si="45"/>
        <v>7.3830999999999998</v>
      </c>
      <c r="S96" s="185">
        <f t="shared" si="45"/>
        <v>7.1063000000000001</v>
      </c>
      <c r="T96" s="185">
        <f t="shared" si="45"/>
        <v>6.6490999999999998</v>
      </c>
      <c r="U96" s="185">
        <f t="shared" si="45"/>
        <v>6.2817999999999996</v>
      </c>
      <c r="V96" s="185">
        <f t="shared" si="45"/>
        <v>5.8308</v>
      </c>
      <c r="W96" s="185">
        <f t="shared" si="45"/>
        <v>5.5735000000000001</v>
      </c>
      <c r="X96" s="185">
        <f t="shared" si="45"/>
        <v>5.3632</v>
      </c>
      <c r="Y96" s="185">
        <f t="shared" si="45"/>
        <v>5.1917999999999997</v>
      </c>
      <c r="Z96" s="185">
        <f t="shared" si="45"/>
        <v>5.0309999999999997</v>
      </c>
      <c r="AA96" s="185">
        <f t="shared" si="45"/>
        <v>5.2884000000000002</v>
      </c>
      <c r="AB96" s="185">
        <f t="shared" si="45"/>
        <v>5.0309999999999997</v>
      </c>
      <c r="AC96" s="185">
        <f t="shared" si="45"/>
        <v>4.6597999999999997</v>
      </c>
      <c r="AD96" s="185">
        <f t="shared" si="45"/>
        <v>3.9479000000000002</v>
      </c>
      <c r="AE96" s="185">
        <f t="shared" si="45"/>
        <v>3.5642999999999998</v>
      </c>
      <c r="AF96" s="185">
        <f t="shared" si="45"/>
        <v>3.3940000000000001</v>
      </c>
      <c r="AG96" s="185">
        <f t="shared" si="45"/>
        <v>3.1938</v>
      </c>
      <c r="AH96" s="185">
        <f t="shared" si="45"/>
        <v>3.0158999999999998</v>
      </c>
      <c r="AI96" s="185">
        <f t="shared" si="45"/>
        <v>2.9380000000000002</v>
      </c>
      <c r="AJ96" s="185">
        <f t="shared" si="45"/>
        <v>2.8283999999999998</v>
      </c>
      <c r="AK96" s="185">
        <f t="shared" si="45"/>
        <v>2.7136</v>
      </c>
      <c r="AL96" s="185">
        <f t="shared" si="45"/>
        <v>2.6017999999999999</v>
      </c>
      <c r="AM96" s="185">
        <f t="shared" si="45"/>
        <v>2.4190999999999998</v>
      </c>
      <c r="AN96" s="185">
        <f t="shared" si="45"/>
        <v>2.1991999999999998</v>
      </c>
      <c r="AO96" s="185">
        <f t="shared" si="45"/>
        <v>2.0710000000000002</v>
      </c>
      <c r="AP96" s="185">
        <f t="shared" si="45"/>
        <v>1.9912000000000001</v>
      </c>
      <c r="AQ96" s="185">
        <f t="shared" si="45"/>
        <v>1.9570000000000001</v>
      </c>
      <c r="AR96" s="185">
        <f t="shared" si="45"/>
        <v>1.9174</v>
      </c>
      <c r="AS96" s="185">
        <f t="shared" si="45"/>
        <v>1.9045000000000001</v>
      </c>
      <c r="AT96" s="185">
        <f t="shared" si="45"/>
        <v>1.867</v>
      </c>
      <c r="AU96" s="185">
        <f t="shared" si="45"/>
        <v>1.825</v>
      </c>
      <c r="AV96" s="185">
        <f t="shared" si="45"/>
        <v>1.7848999999999999</v>
      </c>
      <c r="AW96" s="185">
        <f t="shared" si="45"/>
        <v>1.7253000000000001</v>
      </c>
      <c r="AX96" s="185">
        <f t="shared" si="45"/>
        <v>1.6266</v>
      </c>
      <c r="AY96" s="185">
        <f t="shared" si="45"/>
        <v>1.5303</v>
      </c>
      <c r="AZ96" s="185">
        <f t="shared" si="45"/>
        <v>1.4429000000000001</v>
      </c>
      <c r="BA96" s="185">
        <f t="shared" si="45"/>
        <v>1.3951</v>
      </c>
      <c r="BB96" s="185">
        <f t="shared" si="45"/>
        <v>1.3666</v>
      </c>
      <c r="BC96" s="185">
        <f t="shared" si="45"/>
        <v>1.3361000000000001</v>
      </c>
      <c r="BD96" s="185">
        <f t="shared" si="45"/>
        <v>1.3329</v>
      </c>
      <c r="BE96" s="185">
        <f t="shared" si="45"/>
        <v>1.3391999999999999</v>
      </c>
      <c r="BF96" s="185">
        <f t="shared" si="45"/>
        <v>1.3455999999999999</v>
      </c>
      <c r="BG96" s="185">
        <f t="shared" si="45"/>
        <v>1.3535999999999999</v>
      </c>
      <c r="BH96" s="185">
        <f t="shared" si="45"/>
        <v>1.3440000000000001</v>
      </c>
      <c r="BI96" s="185">
        <f t="shared" si="45"/>
        <v>1.3391999999999999</v>
      </c>
      <c r="BJ96" s="185">
        <f t="shared" si="45"/>
        <v>1.3361000000000001</v>
      </c>
      <c r="BK96" s="185">
        <f t="shared" si="45"/>
        <v>1.3329</v>
      </c>
      <c r="BL96" s="185">
        <f t="shared" si="45"/>
        <v>1.3129</v>
      </c>
      <c r="BM96" s="185">
        <f t="shared" si="45"/>
        <v>1.2862</v>
      </c>
      <c r="BN96" s="185">
        <f t="shared" si="45"/>
        <v>1.2577</v>
      </c>
      <c r="BO96" s="185">
        <f t="shared" si="45"/>
        <v>1.2043999999999999</v>
      </c>
      <c r="BP96" s="185">
        <f t="shared" si="45"/>
        <v>1.1614</v>
      </c>
      <c r="BQ96" s="185">
        <f t="shared" ref="BQ96:BX96" si="46">BQ$11</f>
        <v>1.1485000000000001</v>
      </c>
      <c r="BR96" s="185">
        <f t="shared" si="46"/>
        <v>1.137</v>
      </c>
      <c r="BS96" s="185">
        <f t="shared" si="46"/>
        <v>1.1016999999999999</v>
      </c>
      <c r="BT96" s="185">
        <f t="shared" si="46"/>
        <v>1.0747</v>
      </c>
      <c r="BU96" s="185">
        <f t="shared" si="46"/>
        <v>1.0547</v>
      </c>
      <c r="BV96" s="185">
        <f t="shared" si="46"/>
        <v>1.0365</v>
      </c>
      <c r="BW96" s="185">
        <f t="shared" si="46"/>
        <v>1.0197000000000001</v>
      </c>
      <c r="BX96" s="185">
        <f t="shared" si="46"/>
        <v>1</v>
      </c>
    </row>
    <row r="97" spans="2:76">
      <c r="B97" s="184" t="s">
        <v>0</v>
      </c>
      <c r="D97" s="185"/>
      <c r="E97" s="185"/>
      <c r="F97" s="185"/>
      <c r="G97" s="185"/>
      <c r="H97" s="185"/>
      <c r="I97" s="185"/>
      <c r="J97" s="185"/>
      <c r="K97" s="185"/>
      <c r="L97" s="185"/>
      <c r="M97" s="185"/>
      <c r="N97" s="185"/>
      <c r="O97" s="185"/>
      <c r="P97" s="185"/>
      <c r="Q97" s="185"/>
      <c r="R97" s="185">
        <f t="shared" ref="R97:BP97" si="47">R$12</f>
        <v>2.2949999999999999</v>
      </c>
      <c r="S97" s="185">
        <f t="shared" si="47"/>
        <v>2.2071999999999998</v>
      </c>
      <c r="T97" s="185">
        <f t="shared" si="47"/>
        <v>2.1425999999999998</v>
      </c>
      <c r="U97" s="185">
        <f t="shared" si="47"/>
        <v>2.1551999999999998</v>
      </c>
      <c r="V97" s="185">
        <f t="shared" si="47"/>
        <v>2.1055999999999999</v>
      </c>
      <c r="W97" s="185">
        <f t="shared" si="47"/>
        <v>2.0855999999999999</v>
      </c>
      <c r="X97" s="185">
        <f t="shared" si="47"/>
        <v>1.9177999999999999</v>
      </c>
      <c r="Y97" s="185">
        <f t="shared" si="47"/>
        <v>1.8131999999999999</v>
      </c>
      <c r="Z97" s="185">
        <f t="shared" si="47"/>
        <v>1.6980999999999999</v>
      </c>
      <c r="AA97" s="185">
        <f t="shared" si="47"/>
        <v>1.8625</v>
      </c>
      <c r="AB97" s="185">
        <f t="shared" si="47"/>
        <v>1.8562000000000001</v>
      </c>
      <c r="AC97" s="185">
        <f t="shared" si="47"/>
        <v>1.7750999999999999</v>
      </c>
      <c r="AD97" s="185">
        <f t="shared" si="47"/>
        <v>1.6496</v>
      </c>
      <c r="AE97" s="185">
        <f t="shared" si="47"/>
        <v>1.6929000000000001</v>
      </c>
      <c r="AF97" s="185">
        <f t="shared" si="47"/>
        <v>1.6825000000000001</v>
      </c>
      <c r="AG97" s="185">
        <f t="shared" si="47"/>
        <v>1.5991</v>
      </c>
      <c r="AH97" s="185">
        <f t="shared" si="47"/>
        <v>1.5047999999999999</v>
      </c>
      <c r="AI97" s="185">
        <f t="shared" si="47"/>
        <v>1.5807</v>
      </c>
      <c r="AJ97" s="185">
        <f t="shared" si="47"/>
        <v>1.5450999999999999</v>
      </c>
      <c r="AK97" s="185">
        <f t="shared" si="47"/>
        <v>1.53</v>
      </c>
      <c r="AL97" s="185">
        <f t="shared" si="47"/>
        <v>1.4924999999999999</v>
      </c>
      <c r="AM97" s="185">
        <f t="shared" si="47"/>
        <v>1.3713</v>
      </c>
      <c r="AN97" s="185">
        <f t="shared" si="47"/>
        <v>1.2565999999999999</v>
      </c>
      <c r="AO97" s="185">
        <f t="shared" si="47"/>
        <v>1.2148000000000001</v>
      </c>
      <c r="AP97" s="185">
        <f t="shared" si="47"/>
        <v>1.2121999999999999</v>
      </c>
      <c r="AQ97" s="185">
        <f t="shared" si="47"/>
        <v>1.1820999999999999</v>
      </c>
      <c r="AR97" s="185">
        <f t="shared" si="47"/>
        <v>1.1584000000000001</v>
      </c>
      <c r="AS97" s="185">
        <f t="shared" si="47"/>
        <v>1.1438999999999999</v>
      </c>
      <c r="AT97" s="185">
        <f t="shared" si="47"/>
        <v>1.1559999999999999</v>
      </c>
      <c r="AU97" s="185">
        <f t="shared" si="47"/>
        <v>1.1415</v>
      </c>
      <c r="AV97" s="185">
        <f t="shared" si="47"/>
        <v>1.0948</v>
      </c>
      <c r="AW97" s="185">
        <f t="shared" si="47"/>
        <v>1.0629999999999999</v>
      </c>
      <c r="AX97" s="185">
        <f t="shared" si="47"/>
        <v>1.0620000000000001</v>
      </c>
      <c r="AY97" s="185">
        <f t="shared" si="47"/>
        <v>1.03</v>
      </c>
      <c r="AZ97" s="185">
        <f t="shared" si="47"/>
        <v>1.0111000000000001</v>
      </c>
      <c r="BA97" s="185">
        <f t="shared" si="47"/>
        <v>1.0195000000000001</v>
      </c>
      <c r="BB97" s="185">
        <f t="shared" si="47"/>
        <v>1.0281</v>
      </c>
      <c r="BC97" s="185">
        <f t="shared" si="47"/>
        <v>1.0398000000000001</v>
      </c>
      <c r="BD97" s="185">
        <f t="shared" si="47"/>
        <v>1.0861000000000001</v>
      </c>
      <c r="BE97" s="185">
        <f t="shared" si="47"/>
        <v>1.1333</v>
      </c>
      <c r="BF97" s="185">
        <f t="shared" si="47"/>
        <v>1.1547000000000001</v>
      </c>
      <c r="BG97" s="185">
        <f t="shared" si="47"/>
        <v>1.1657999999999999</v>
      </c>
      <c r="BH97" s="185">
        <f t="shared" si="47"/>
        <v>1.1355999999999999</v>
      </c>
      <c r="BI97" s="185">
        <f t="shared" si="47"/>
        <v>1.1391</v>
      </c>
      <c r="BJ97" s="185">
        <f t="shared" si="47"/>
        <v>1.1511</v>
      </c>
      <c r="BK97" s="185">
        <f t="shared" si="47"/>
        <v>1.1645000000000001</v>
      </c>
      <c r="BL97" s="185">
        <f t="shared" si="47"/>
        <v>1.1645000000000001</v>
      </c>
      <c r="BM97" s="185">
        <f t="shared" si="47"/>
        <v>1.1733</v>
      </c>
      <c r="BN97" s="185">
        <f t="shared" si="47"/>
        <v>1.1309</v>
      </c>
      <c r="BO97" s="185">
        <f t="shared" si="47"/>
        <v>1.0992</v>
      </c>
      <c r="BP97" s="185">
        <f t="shared" si="47"/>
        <v>1.0905</v>
      </c>
      <c r="BQ97" s="185">
        <f t="shared" ref="BQ97:BX97" si="48">BQ$12</f>
        <v>1.107</v>
      </c>
      <c r="BR97" s="185">
        <f t="shared" si="48"/>
        <v>1.097</v>
      </c>
      <c r="BS97" s="185">
        <f t="shared" si="48"/>
        <v>1.0458000000000001</v>
      </c>
      <c r="BT97" s="185">
        <f t="shared" si="48"/>
        <v>1.032</v>
      </c>
      <c r="BU97" s="185">
        <f t="shared" si="48"/>
        <v>1.0329999999999999</v>
      </c>
      <c r="BV97" s="185">
        <f t="shared" si="48"/>
        <v>1.03</v>
      </c>
      <c r="BW97" s="185">
        <f t="shared" si="48"/>
        <v>1</v>
      </c>
      <c r="BX97" s="185">
        <f t="shared" si="48"/>
        <v>1</v>
      </c>
    </row>
    <row r="98" spans="2:76">
      <c r="B98" s="184" t="s">
        <v>1</v>
      </c>
      <c r="D98" s="185"/>
      <c r="E98" s="185"/>
      <c r="F98" s="185"/>
      <c r="G98" s="185"/>
      <c r="H98" s="185"/>
      <c r="I98" s="185"/>
      <c r="J98" s="185"/>
      <c r="K98" s="185"/>
      <c r="L98" s="185"/>
      <c r="M98" s="185"/>
      <c r="N98" s="185"/>
      <c r="O98" s="185"/>
      <c r="P98" s="185"/>
      <c r="Q98" s="185"/>
      <c r="R98" s="185">
        <f t="shared" ref="R98:BP98" si="49">R$13</f>
        <v>2.6484999999999999</v>
      </c>
      <c r="S98" s="185">
        <f t="shared" si="49"/>
        <v>2.5783</v>
      </c>
      <c r="T98" s="185">
        <f t="shared" si="49"/>
        <v>2.4710999999999999</v>
      </c>
      <c r="U98" s="185">
        <f t="shared" si="49"/>
        <v>2.4098999999999999</v>
      </c>
      <c r="V98" s="185">
        <f t="shared" si="49"/>
        <v>2.3620000000000001</v>
      </c>
      <c r="W98" s="185">
        <f t="shared" si="49"/>
        <v>2.3831000000000002</v>
      </c>
      <c r="X98" s="185">
        <f t="shared" si="49"/>
        <v>2.2911999999999999</v>
      </c>
      <c r="Y98" s="185">
        <f t="shared" si="49"/>
        <v>2.2107000000000001</v>
      </c>
      <c r="Z98" s="185">
        <f t="shared" si="49"/>
        <v>2.0817000000000001</v>
      </c>
      <c r="AA98" s="185">
        <f t="shared" si="49"/>
        <v>2.2911999999999999</v>
      </c>
      <c r="AB98" s="185">
        <f t="shared" si="49"/>
        <v>2.3260999999999998</v>
      </c>
      <c r="AC98" s="185">
        <f t="shared" si="49"/>
        <v>2.1486000000000001</v>
      </c>
      <c r="AD98" s="185">
        <f t="shared" si="49"/>
        <v>1.9278999999999999</v>
      </c>
      <c r="AE98" s="185">
        <f t="shared" si="49"/>
        <v>1.9419</v>
      </c>
      <c r="AF98" s="185">
        <f t="shared" si="49"/>
        <v>1.9525999999999999</v>
      </c>
      <c r="AG98" s="185">
        <f t="shared" si="49"/>
        <v>1.8706</v>
      </c>
      <c r="AH98" s="185">
        <f t="shared" si="49"/>
        <v>1.7512000000000001</v>
      </c>
      <c r="AI98" s="185">
        <f t="shared" si="49"/>
        <v>1.8259000000000001</v>
      </c>
      <c r="AJ98" s="185">
        <f t="shared" si="49"/>
        <v>1.7685999999999999</v>
      </c>
      <c r="AK98" s="185">
        <f t="shared" si="49"/>
        <v>1.7426999999999999</v>
      </c>
      <c r="AL98" s="185">
        <f t="shared" si="49"/>
        <v>1.7512000000000001</v>
      </c>
      <c r="AM98" s="185">
        <f t="shared" si="49"/>
        <v>1.6236999999999999</v>
      </c>
      <c r="AN98" s="185">
        <f t="shared" si="49"/>
        <v>1.4738</v>
      </c>
      <c r="AO98" s="185">
        <f t="shared" si="49"/>
        <v>1.4041999999999999</v>
      </c>
      <c r="AP98" s="185">
        <f t="shared" si="49"/>
        <v>1.3683000000000001</v>
      </c>
      <c r="AQ98" s="185">
        <f t="shared" si="49"/>
        <v>1.37</v>
      </c>
      <c r="AR98" s="185">
        <f t="shared" si="49"/>
        <v>1.3665</v>
      </c>
      <c r="AS98" s="185">
        <f t="shared" si="49"/>
        <v>1.3579000000000001</v>
      </c>
      <c r="AT98" s="185">
        <f t="shared" si="49"/>
        <v>1.3358000000000001</v>
      </c>
      <c r="AU98" s="185">
        <f t="shared" si="49"/>
        <v>1.3161</v>
      </c>
      <c r="AV98" s="185">
        <f t="shared" si="49"/>
        <v>1.2861</v>
      </c>
      <c r="AW98" s="185">
        <f t="shared" si="49"/>
        <v>1.2544</v>
      </c>
      <c r="AX98" s="185">
        <f t="shared" si="49"/>
        <v>1.2173</v>
      </c>
      <c r="AY98" s="185">
        <f t="shared" si="49"/>
        <v>1.1719999999999999</v>
      </c>
      <c r="AZ98" s="185">
        <f t="shared" si="49"/>
        <v>1.1371</v>
      </c>
      <c r="BA98" s="185">
        <f t="shared" si="49"/>
        <v>1.1323000000000001</v>
      </c>
      <c r="BB98" s="185">
        <f t="shared" si="49"/>
        <v>1.1335</v>
      </c>
      <c r="BC98" s="185">
        <f t="shared" si="49"/>
        <v>1.1358999999999999</v>
      </c>
      <c r="BD98" s="185">
        <f t="shared" si="49"/>
        <v>1.1668000000000001</v>
      </c>
      <c r="BE98" s="185">
        <f t="shared" si="49"/>
        <v>1.1901999999999999</v>
      </c>
      <c r="BF98" s="185">
        <f t="shared" si="49"/>
        <v>1.1941999999999999</v>
      </c>
      <c r="BG98" s="185">
        <f t="shared" si="49"/>
        <v>1.1941999999999999</v>
      </c>
      <c r="BH98" s="185">
        <f t="shared" si="49"/>
        <v>1.1617999999999999</v>
      </c>
      <c r="BI98" s="185">
        <f t="shared" si="49"/>
        <v>1.1579999999999999</v>
      </c>
      <c r="BJ98" s="185">
        <f t="shared" si="49"/>
        <v>1.1783999999999999</v>
      </c>
      <c r="BK98" s="185">
        <f t="shared" si="49"/>
        <v>1.1981999999999999</v>
      </c>
      <c r="BL98" s="185">
        <f t="shared" si="49"/>
        <v>1.1783999999999999</v>
      </c>
      <c r="BM98" s="185">
        <f t="shared" si="49"/>
        <v>1.1468</v>
      </c>
      <c r="BN98" s="185">
        <f t="shared" si="49"/>
        <v>1.1181000000000001</v>
      </c>
      <c r="BO98" s="185">
        <f t="shared" si="49"/>
        <v>1.0721000000000001</v>
      </c>
      <c r="BP98" s="185">
        <f t="shared" si="49"/>
        <v>1.0398000000000001</v>
      </c>
      <c r="BQ98" s="185">
        <f t="shared" ref="BQ98:BX98" si="50">BQ$13</f>
        <v>1.0510999999999999</v>
      </c>
      <c r="BR98" s="185">
        <f t="shared" si="50"/>
        <v>1.07</v>
      </c>
      <c r="BS98" s="185">
        <f t="shared" si="50"/>
        <v>1.0338000000000001</v>
      </c>
      <c r="BT98" s="185">
        <f t="shared" si="50"/>
        <v>1.0298</v>
      </c>
      <c r="BU98" s="185">
        <f t="shared" si="50"/>
        <v>1.0298</v>
      </c>
      <c r="BV98" s="185">
        <f t="shared" si="50"/>
        <v>1.0228999999999999</v>
      </c>
      <c r="BW98" s="185">
        <f t="shared" si="50"/>
        <v>1</v>
      </c>
      <c r="BX98" s="185">
        <f t="shared" si="50"/>
        <v>1</v>
      </c>
    </row>
    <row r="99" spans="2:76">
      <c r="B99" s="184" t="s">
        <v>2</v>
      </c>
      <c r="D99" s="185"/>
      <c r="E99" s="185"/>
      <c r="F99" s="185"/>
      <c r="G99" s="185"/>
      <c r="H99" s="185"/>
      <c r="I99" s="185"/>
      <c r="J99" s="185"/>
      <c r="K99" s="185"/>
      <c r="L99" s="185"/>
      <c r="M99" s="185"/>
      <c r="N99" s="185"/>
      <c r="O99" s="185"/>
      <c r="P99" s="185"/>
      <c r="Q99" s="185"/>
      <c r="R99" s="185">
        <f t="shared" ref="R99:BP99" si="51">R$14</f>
        <v>3.4983</v>
      </c>
      <c r="S99" s="185">
        <f t="shared" si="51"/>
        <v>3.4416000000000002</v>
      </c>
      <c r="T99" s="185">
        <f t="shared" si="51"/>
        <v>3.3332999999999999</v>
      </c>
      <c r="U99" s="185">
        <f t="shared" si="51"/>
        <v>3.2317</v>
      </c>
      <c r="V99" s="185">
        <f t="shared" si="51"/>
        <v>3.1547999999999998</v>
      </c>
      <c r="W99" s="185">
        <f t="shared" si="51"/>
        <v>3.0994000000000002</v>
      </c>
      <c r="X99" s="185">
        <f t="shared" si="51"/>
        <v>3.0459999999999998</v>
      </c>
      <c r="Y99" s="185">
        <f t="shared" si="51"/>
        <v>3.0286</v>
      </c>
      <c r="Z99" s="185">
        <f t="shared" si="51"/>
        <v>2.9944000000000002</v>
      </c>
      <c r="AA99" s="185">
        <f t="shared" si="51"/>
        <v>3.0548000000000002</v>
      </c>
      <c r="AB99" s="185">
        <f t="shared" si="51"/>
        <v>3.0114000000000001</v>
      </c>
      <c r="AC99" s="185">
        <f t="shared" si="51"/>
        <v>2.9363000000000001</v>
      </c>
      <c r="AD99" s="185">
        <f t="shared" si="51"/>
        <v>2.6972</v>
      </c>
      <c r="AE99" s="185">
        <f t="shared" si="51"/>
        <v>2.5480999999999998</v>
      </c>
      <c r="AF99" s="185">
        <f t="shared" si="51"/>
        <v>2.4765999999999999</v>
      </c>
      <c r="AG99" s="185">
        <f t="shared" si="51"/>
        <v>2.3451</v>
      </c>
      <c r="AH99" s="185">
        <f t="shared" si="51"/>
        <v>2.1158000000000001</v>
      </c>
      <c r="AI99" s="185">
        <f t="shared" si="51"/>
        <v>2.0385</v>
      </c>
      <c r="AJ99" s="185">
        <f t="shared" si="51"/>
        <v>1.9776</v>
      </c>
      <c r="AK99" s="185">
        <f t="shared" si="51"/>
        <v>1.9168000000000001</v>
      </c>
      <c r="AL99" s="185">
        <f t="shared" si="51"/>
        <v>1.8662000000000001</v>
      </c>
      <c r="AM99" s="185">
        <f t="shared" si="51"/>
        <v>1.7637</v>
      </c>
      <c r="AN99" s="185">
        <f t="shared" si="51"/>
        <v>1.6333</v>
      </c>
      <c r="AO99" s="185">
        <f t="shared" si="51"/>
        <v>1.552</v>
      </c>
      <c r="AP99" s="185">
        <f t="shared" si="51"/>
        <v>1.5014000000000001</v>
      </c>
      <c r="AQ99" s="185">
        <f t="shared" si="51"/>
        <v>1.4845999999999999</v>
      </c>
      <c r="AR99" s="185">
        <f t="shared" si="51"/>
        <v>1.4520999999999999</v>
      </c>
      <c r="AS99" s="185">
        <f t="shared" si="51"/>
        <v>1.4286000000000001</v>
      </c>
      <c r="AT99" s="185">
        <f t="shared" si="51"/>
        <v>1.4266000000000001</v>
      </c>
      <c r="AU99" s="185">
        <f t="shared" si="51"/>
        <v>1.4401999999999999</v>
      </c>
      <c r="AV99" s="185">
        <f t="shared" si="51"/>
        <v>1.419</v>
      </c>
      <c r="AW99" s="185">
        <f t="shared" si="51"/>
        <v>1.3819999999999999</v>
      </c>
      <c r="AX99" s="185">
        <f t="shared" si="51"/>
        <v>1.3367</v>
      </c>
      <c r="AY99" s="185">
        <f t="shared" si="51"/>
        <v>1.2847999999999999</v>
      </c>
      <c r="AZ99" s="185">
        <f t="shared" si="51"/>
        <v>1.2456</v>
      </c>
      <c r="BA99" s="185">
        <f t="shared" si="51"/>
        <v>1.2311000000000001</v>
      </c>
      <c r="BB99" s="185">
        <f t="shared" si="51"/>
        <v>1.224</v>
      </c>
      <c r="BC99" s="185">
        <f t="shared" si="51"/>
        <v>1.2059</v>
      </c>
      <c r="BD99" s="185">
        <f t="shared" si="51"/>
        <v>1.2269000000000001</v>
      </c>
      <c r="BE99" s="185">
        <f t="shared" si="51"/>
        <v>1.2269000000000001</v>
      </c>
      <c r="BF99" s="185">
        <f t="shared" si="51"/>
        <v>1.234</v>
      </c>
      <c r="BG99" s="185">
        <f t="shared" si="51"/>
        <v>1.2484999999999999</v>
      </c>
      <c r="BH99" s="185">
        <f t="shared" si="51"/>
        <v>1.2325999999999999</v>
      </c>
      <c r="BI99" s="185">
        <f t="shared" si="51"/>
        <v>1.2087000000000001</v>
      </c>
      <c r="BJ99" s="185">
        <f t="shared" si="51"/>
        <v>1.2141999999999999</v>
      </c>
      <c r="BK99" s="185">
        <f t="shared" si="51"/>
        <v>1.2044999999999999</v>
      </c>
      <c r="BL99" s="185">
        <f t="shared" si="51"/>
        <v>1.1937</v>
      </c>
      <c r="BM99" s="185">
        <f t="shared" si="51"/>
        <v>1.1648000000000001</v>
      </c>
      <c r="BN99" s="185">
        <f t="shared" si="51"/>
        <v>1.117</v>
      </c>
      <c r="BO99" s="185">
        <f t="shared" si="51"/>
        <v>1.0962000000000001</v>
      </c>
      <c r="BP99" s="185">
        <f t="shared" si="51"/>
        <v>1.0505</v>
      </c>
      <c r="BQ99" s="185">
        <f t="shared" ref="BQ99:BX99" si="52">BQ$14</f>
        <v>1.0674999999999999</v>
      </c>
      <c r="BR99" s="185">
        <f t="shared" si="52"/>
        <v>1.06</v>
      </c>
      <c r="BS99" s="185">
        <f t="shared" si="52"/>
        <v>1.0212000000000001</v>
      </c>
      <c r="BT99" s="185">
        <f t="shared" si="52"/>
        <v>1.0038</v>
      </c>
      <c r="BU99" s="185">
        <f t="shared" si="52"/>
        <v>0.99619999999999997</v>
      </c>
      <c r="BV99" s="185">
        <f t="shared" si="52"/>
        <v>0.99619999999999997</v>
      </c>
      <c r="BW99" s="185">
        <f t="shared" si="52"/>
        <v>0.99719999999999998</v>
      </c>
      <c r="BX99" s="185">
        <f t="shared" si="52"/>
        <v>1</v>
      </c>
    </row>
    <row r="100" spans="2:76">
      <c r="B100" s="184" t="s">
        <v>3</v>
      </c>
      <c r="D100" s="185"/>
      <c r="E100" s="185"/>
      <c r="F100" s="185"/>
      <c r="G100" s="185"/>
      <c r="H100" s="185"/>
      <c r="I100" s="185">
        <f t="shared" ref="I100:BP100" si="53">I$15</f>
        <v>3.5571000000000002</v>
      </c>
      <c r="J100" s="185">
        <f t="shared" si="53"/>
        <v>3.6454</v>
      </c>
      <c r="K100" s="185">
        <f t="shared" si="53"/>
        <v>3.0777999999999999</v>
      </c>
      <c r="L100" s="185">
        <f t="shared" si="53"/>
        <v>3.0146999999999999</v>
      </c>
      <c r="M100" s="185">
        <f t="shared" si="53"/>
        <v>3.0871</v>
      </c>
      <c r="N100" s="185">
        <f t="shared" si="53"/>
        <v>3.1436999999999999</v>
      </c>
      <c r="O100" s="185">
        <f t="shared" si="53"/>
        <v>3.0777999999999999</v>
      </c>
      <c r="P100" s="185">
        <f t="shared" si="53"/>
        <v>3.0324</v>
      </c>
      <c r="Q100" s="185">
        <f t="shared" si="53"/>
        <v>2.9796999999999998</v>
      </c>
      <c r="R100" s="185">
        <f t="shared" si="53"/>
        <v>2.9971000000000001</v>
      </c>
      <c r="S100" s="185">
        <f t="shared" si="53"/>
        <v>3.0146999999999999</v>
      </c>
      <c r="T100" s="185">
        <f t="shared" si="53"/>
        <v>2.9796999999999998</v>
      </c>
      <c r="U100" s="185">
        <f t="shared" si="53"/>
        <v>2.9371</v>
      </c>
      <c r="V100" s="185">
        <f t="shared" si="53"/>
        <v>2.9205000000000001</v>
      </c>
      <c r="W100" s="185">
        <f t="shared" si="53"/>
        <v>2.9039999999999999</v>
      </c>
      <c r="X100" s="185">
        <f t="shared" si="53"/>
        <v>2.8555999999999999</v>
      </c>
      <c r="Y100" s="185">
        <f t="shared" si="53"/>
        <v>2.7934999999999999</v>
      </c>
      <c r="Z100" s="185">
        <f t="shared" si="53"/>
        <v>2.7559999999999998</v>
      </c>
      <c r="AA100" s="185">
        <f t="shared" si="53"/>
        <v>2.7858999999999998</v>
      </c>
      <c r="AB100" s="185">
        <f t="shared" si="53"/>
        <v>2.7934999999999999</v>
      </c>
      <c r="AC100" s="185">
        <f t="shared" si="53"/>
        <v>2.7486999999999999</v>
      </c>
      <c r="AD100" s="185">
        <f t="shared" si="53"/>
        <v>2.6158000000000001</v>
      </c>
      <c r="AE100" s="185">
        <f t="shared" si="53"/>
        <v>2.5072999999999999</v>
      </c>
      <c r="AF100" s="185">
        <f t="shared" si="53"/>
        <v>2.4418000000000002</v>
      </c>
      <c r="AG100" s="185">
        <f t="shared" si="53"/>
        <v>2.2946</v>
      </c>
      <c r="AH100" s="185">
        <f t="shared" si="53"/>
        <v>2.0236000000000001</v>
      </c>
      <c r="AI100" s="185">
        <f t="shared" si="53"/>
        <v>1.9322999999999999</v>
      </c>
      <c r="AJ100" s="185">
        <f t="shared" si="53"/>
        <v>1.8623000000000001</v>
      </c>
      <c r="AK100" s="185">
        <f t="shared" si="53"/>
        <v>1.8099000000000001</v>
      </c>
      <c r="AL100" s="185">
        <f t="shared" si="53"/>
        <v>1.7878000000000001</v>
      </c>
      <c r="AM100" s="185">
        <f t="shared" si="53"/>
        <v>1.7248000000000001</v>
      </c>
      <c r="AN100" s="185">
        <f t="shared" si="53"/>
        <v>1.6189</v>
      </c>
      <c r="AO100" s="185">
        <f t="shared" si="53"/>
        <v>1.5162</v>
      </c>
      <c r="AP100" s="185">
        <f t="shared" si="53"/>
        <v>1.4278</v>
      </c>
      <c r="AQ100" s="185">
        <f t="shared" si="53"/>
        <v>1.4025000000000001</v>
      </c>
      <c r="AR100" s="185">
        <f t="shared" si="53"/>
        <v>1.3633999999999999</v>
      </c>
      <c r="AS100" s="185">
        <f t="shared" si="53"/>
        <v>1.3332999999999999</v>
      </c>
      <c r="AT100" s="185">
        <f t="shared" si="53"/>
        <v>1.3438000000000001</v>
      </c>
      <c r="AU100" s="185">
        <f t="shared" si="53"/>
        <v>1.3762000000000001</v>
      </c>
      <c r="AV100" s="185">
        <f t="shared" si="53"/>
        <v>1.3562000000000001</v>
      </c>
      <c r="AW100" s="185">
        <f t="shared" si="53"/>
        <v>1.3212999999999999</v>
      </c>
      <c r="AX100" s="185">
        <f t="shared" si="53"/>
        <v>1.3012999999999999</v>
      </c>
      <c r="AY100" s="185">
        <f t="shared" si="53"/>
        <v>1.2739</v>
      </c>
      <c r="AZ100" s="185">
        <f t="shared" si="53"/>
        <v>1.2552000000000001</v>
      </c>
      <c r="BA100" s="185">
        <f t="shared" si="53"/>
        <v>1.2537</v>
      </c>
      <c r="BB100" s="185">
        <f t="shared" si="53"/>
        <v>1.2505999999999999</v>
      </c>
      <c r="BC100" s="185">
        <f t="shared" si="53"/>
        <v>1.2297</v>
      </c>
      <c r="BD100" s="185">
        <f t="shared" si="53"/>
        <v>1.2491000000000001</v>
      </c>
      <c r="BE100" s="185">
        <f t="shared" si="53"/>
        <v>1.2356</v>
      </c>
      <c r="BF100" s="185">
        <f t="shared" si="53"/>
        <v>1.2356</v>
      </c>
      <c r="BG100" s="185">
        <f t="shared" si="53"/>
        <v>1.2537</v>
      </c>
      <c r="BH100" s="185">
        <f t="shared" si="53"/>
        <v>1.2311000000000001</v>
      </c>
      <c r="BI100" s="185">
        <f t="shared" si="53"/>
        <v>1.1926000000000001</v>
      </c>
      <c r="BJ100" s="185">
        <f t="shared" si="53"/>
        <v>1.1995</v>
      </c>
      <c r="BK100" s="185">
        <f t="shared" si="53"/>
        <v>1.1816</v>
      </c>
      <c r="BL100" s="185">
        <f t="shared" si="53"/>
        <v>1.1655</v>
      </c>
      <c r="BM100" s="185">
        <f t="shared" si="53"/>
        <v>1.1223000000000001</v>
      </c>
      <c r="BN100" s="185">
        <f t="shared" si="53"/>
        <v>1.0664</v>
      </c>
      <c r="BO100" s="185">
        <f t="shared" si="53"/>
        <v>1.0532999999999999</v>
      </c>
      <c r="BP100" s="185">
        <f t="shared" si="53"/>
        <v>1.0019</v>
      </c>
      <c r="BQ100" s="185">
        <f t="shared" ref="BQ100:BX100" si="54">BQ$15</f>
        <v>1.0363</v>
      </c>
      <c r="BR100" s="185">
        <f t="shared" si="54"/>
        <v>1.028</v>
      </c>
      <c r="BS100" s="185">
        <f t="shared" si="54"/>
        <v>0.98089999999999999</v>
      </c>
      <c r="BT100" s="185">
        <f t="shared" si="54"/>
        <v>0.96799999999999997</v>
      </c>
      <c r="BU100" s="185">
        <f t="shared" si="54"/>
        <v>0.96619999999999995</v>
      </c>
      <c r="BV100" s="185">
        <f t="shared" si="54"/>
        <v>0.97350000000000003</v>
      </c>
      <c r="BW100" s="185">
        <f t="shared" si="54"/>
        <v>0.98560000000000003</v>
      </c>
      <c r="BX100" s="185">
        <f t="shared" si="54"/>
        <v>1</v>
      </c>
    </row>
    <row r="102" spans="2:76">
      <c r="B102" s="158" t="s">
        <v>60</v>
      </c>
    </row>
    <row r="103" spans="2:76">
      <c r="B103" s="165">
        <v>2016</v>
      </c>
    </row>
    <row r="104" spans="2:76">
      <c r="B104" s="184" t="s">
        <v>144</v>
      </c>
      <c r="D104" s="162"/>
      <c r="E104" s="162"/>
      <c r="F104" s="162"/>
      <c r="G104" s="162">
        <f t="shared" ref="G104:BP104" si="55">G$19</f>
        <v>12.358700000000001</v>
      </c>
      <c r="H104" s="162">
        <f t="shared" si="55"/>
        <v>11.257400000000001</v>
      </c>
      <c r="I104" s="162">
        <f t="shared" si="55"/>
        <v>9.9736999999999991</v>
      </c>
      <c r="J104" s="162">
        <f t="shared" si="55"/>
        <v>10.336399999999999</v>
      </c>
      <c r="K104" s="162">
        <f t="shared" si="55"/>
        <v>8.8827999999999996</v>
      </c>
      <c r="L104" s="162">
        <f t="shared" si="55"/>
        <v>8.3603000000000005</v>
      </c>
      <c r="M104" s="162">
        <f t="shared" si="55"/>
        <v>8.6135999999999999</v>
      </c>
      <c r="N104" s="162">
        <f t="shared" si="55"/>
        <v>8.6135999999999999</v>
      </c>
      <c r="O104" s="162">
        <f t="shared" si="55"/>
        <v>8.0638000000000005</v>
      </c>
      <c r="P104" s="162">
        <f t="shared" si="55"/>
        <v>8.0638000000000005</v>
      </c>
      <c r="Q104" s="162">
        <f t="shared" si="55"/>
        <v>7.58</v>
      </c>
      <c r="R104" s="162">
        <f t="shared" si="55"/>
        <v>7.3830999999999998</v>
      </c>
      <c r="S104" s="162">
        <f t="shared" si="55"/>
        <v>7.1063000000000001</v>
      </c>
      <c r="T104" s="162">
        <f t="shared" si="55"/>
        <v>6.6490999999999998</v>
      </c>
      <c r="U104" s="162">
        <f t="shared" si="55"/>
        <v>6.2817999999999996</v>
      </c>
      <c r="V104" s="162">
        <f t="shared" si="55"/>
        <v>5.8308</v>
      </c>
      <c r="W104" s="162">
        <f t="shared" si="55"/>
        <v>5.5735000000000001</v>
      </c>
      <c r="X104" s="162">
        <f t="shared" si="55"/>
        <v>5.3632</v>
      </c>
      <c r="Y104" s="162">
        <f t="shared" si="55"/>
        <v>5.1917999999999997</v>
      </c>
      <c r="Z104" s="162">
        <f t="shared" si="55"/>
        <v>5.0309999999999997</v>
      </c>
      <c r="AA104" s="162">
        <f t="shared" si="55"/>
        <v>5.2884000000000002</v>
      </c>
      <c r="AB104" s="162">
        <f t="shared" si="55"/>
        <v>5.0309999999999997</v>
      </c>
      <c r="AC104" s="162">
        <f t="shared" si="55"/>
        <v>4.6597999999999997</v>
      </c>
      <c r="AD104" s="162">
        <f t="shared" si="55"/>
        <v>3.9479000000000002</v>
      </c>
      <c r="AE104" s="162">
        <f t="shared" si="55"/>
        <v>3.5642999999999998</v>
      </c>
      <c r="AF104" s="162">
        <f t="shared" si="55"/>
        <v>3.3940000000000001</v>
      </c>
      <c r="AG104" s="162">
        <f t="shared" si="55"/>
        <v>3.1938</v>
      </c>
      <c r="AH104" s="162">
        <f t="shared" si="55"/>
        <v>3.0158999999999998</v>
      </c>
      <c r="AI104" s="162">
        <f t="shared" si="55"/>
        <v>2.9380000000000002</v>
      </c>
      <c r="AJ104" s="162">
        <f t="shared" si="55"/>
        <v>2.8283999999999998</v>
      </c>
      <c r="AK104" s="162">
        <f t="shared" si="55"/>
        <v>2.7136</v>
      </c>
      <c r="AL104" s="162">
        <f t="shared" si="55"/>
        <v>2.6017999999999999</v>
      </c>
      <c r="AM104" s="162">
        <f t="shared" si="55"/>
        <v>2.4190999999999998</v>
      </c>
      <c r="AN104" s="162">
        <f t="shared" si="55"/>
        <v>2.1991999999999998</v>
      </c>
      <c r="AO104" s="162">
        <f t="shared" si="55"/>
        <v>2.0710000000000002</v>
      </c>
      <c r="AP104" s="162">
        <f t="shared" si="55"/>
        <v>1.9912000000000001</v>
      </c>
      <c r="AQ104" s="162">
        <f t="shared" si="55"/>
        <v>1.9570000000000001</v>
      </c>
      <c r="AR104" s="162">
        <f t="shared" si="55"/>
        <v>1.9174</v>
      </c>
      <c r="AS104" s="162">
        <f t="shared" si="55"/>
        <v>1.9045000000000001</v>
      </c>
      <c r="AT104" s="162">
        <f t="shared" si="55"/>
        <v>1.867</v>
      </c>
      <c r="AU104" s="162">
        <f t="shared" si="55"/>
        <v>1.825</v>
      </c>
      <c r="AV104" s="162">
        <f t="shared" si="55"/>
        <v>1.7848999999999999</v>
      </c>
      <c r="AW104" s="162">
        <f t="shared" si="55"/>
        <v>1.7253000000000001</v>
      </c>
      <c r="AX104" s="162">
        <f t="shared" si="55"/>
        <v>1.6266</v>
      </c>
      <c r="AY104" s="162">
        <f t="shared" si="55"/>
        <v>1.5303</v>
      </c>
      <c r="AZ104" s="162">
        <f t="shared" si="55"/>
        <v>1.4429000000000001</v>
      </c>
      <c r="BA104" s="162">
        <f t="shared" si="55"/>
        <v>1.3951</v>
      </c>
      <c r="BB104" s="162">
        <f t="shared" si="55"/>
        <v>1.3666</v>
      </c>
      <c r="BC104" s="162">
        <f t="shared" si="55"/>
        <v>1.3361000000000001</v>
      </c>
      <c r="BD104" s="162">
        <f t="shared" si="55"/>
        <v>1.3329</v>
      </c>
      <c r="BE104" s="162">
        <f t="shared" si="55"/>
        <v>1.3391999999999999</v>
      </c>
      <c r="BF104" s="162">
        <f t="shared" si="55"/>
        <v>1.3455999999999999</v>
      </c>
      <c r="BG104" s="162">
        <f t="shared" si="55"/>
        <v>1.3535999999999999</v>
      </c>
      <c r="BH104" s="162">
        <f t="shared" si="55"/>
        <v>1.3440000000000001</v>
      </c>
      <c r="BI104" s="162">
        <f t="shared" si="55"/>
        <v>1.3391999999999999</v>
      </c>
      <c r="BJ104" s="162">
        <f t="shared" si="55"/>
        <v>1.3361000000000001</v>
      </c>
      <c r="BK104" s="162">
        <f t="shared" si="55"/>
        <v>1.3329</v>
      </c>
      <c r="BL104" s="162">
        <f t="shared" si="55"/>
        <v>1.3129</v>
      </c>
      <c r="BM104" s="162">
        <f t="shared" si="55"/>
        <v>1.2862</v>
      </c>
      <c r="BN104" s="162">
        <f t="shared" si="55"/>
        <v>1.2577</v>
      </c>
      <c r="BO104" s="162">
        <f t="shared" si="55"/>
        <v>1.2043999999999999</v>
      </c>
      <c r="BP104" s="162">
        <f t="shared" si="55"/>
        <v>1.1614</v>
      </c>
      <c r="BQ104" s="162">
        <f t="shared" ref="BQ104:BX104" si="56">BQ$19</f>
        <v>1.1485000000000001</v>
      </c>
      <c r="BR104" s="162">
        <f t="shared" si="56"/>
        <v>1.137</v>
      </c>
      <c r="BS104" s="162">
        <f t="shared" si="56"/>
        <v>1.1016999999999999</v>
      </c>
      <c r="BT104" s="162">
        <f t="shared" si="56"/>
        <v>1.0747</v>
      </c>
      <c r="BU104" s="162">
        <f t="shared" si="56"/>
        <v>1.0547</v>
      </c>
      <c r="BV104" s="162">
        <f t="shared" si="56"/>
        <v>1.0365</v>
      </c>
      <c r="BW104" s="162">
        <f t="shared" si="56"/>
        <v>1.0197000000000001</v>
      </c>
      <c r="BX104" s="162">
        <f t="shared" si="56"/>
        <v>1</v>
      </c>
    </row>
    <row r="105" spans="2:76">
      <c r="B105" s="184" t="s">
        <v>0</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f t="shared" ref="AA105:BP105" si="57">AA$20</f>
        <v>1.8625</v>
      </c>
      <c r="AB105" s="162">
        <f t="shared" si="57"/>
        <v>1.8562000000000001</v>
      </c>
      <c r="AC105" s="162">
        <f t="shared" si="57"/>
        <v>1.7750999999999999</v>
      </c>
      <c r="AD105" s="162">
        <f t="shared" si="57"/>
        <v>1.6496</v>
      </c>
      <c r="AE105" s="162">
        <f t="shared" si="57"/>
        <v>1.6929000000000001</v>
      </c>
      <c r="AF105" s="162">
        <f t="shared" si="57"/>
        <v>1.6825000000000001</v>
      </c>
      <c r="AG105" s="162">
        <f t="shared" si="57"/>
        <v>1.5991</v>
      </c>
      <c r="AH105" s="162">
        <f t="shared" si="57"/>
        <v>1.5047999999999999</v>
      </c>
      <c r="AI105" s="162">
        <f t="shared" si="57"/>
        <v>1.5807</v>
      </c>
      <c r="AJ105" s="162">
        <f t="shared" si="57"/>
        <v>1.5450999999999999</v>
      </c>
      <c r="AK105" s="162">
        <f t="shared" si="57"/>
        <v>1.53</v>
      </c>
      <c r="AL105" s="162">
        <f t="shared" si="57"/>
        <v>1.4924999999999999</v>
      </c>
      <c r="AM105" s="162">
        <f t="shared" si="57"/>
        <v>1.3713</v>
      </c>
      <c r="AN105" s="162">
        <f t="shared" si="57"/>
        <v>1.2565999999999999</v>
      </c>
      <c r="AO105" s="162">
        <f t="shared" si="57"/>
        <v>1.2148000000000001</v>
      </c>
      <c r="AP105" s="162">
        <f t="shared" si="57"/>
        <v>1.2121999999999999</v>
      </c>
      <c r="AQ105" s="162">
        <f t="shared" si="57"/>
        <v>1.1820999999999999</v>
      </c>
      <c r="AR105" s="162">
        <f t="shared" si="57"/>
        <v>1.1584000000000001</v>
      </c>
      <c r="AS105" s="162">
        <f t="shared" si="57"/>
        <v>1.1438999999999999</v>
      </c>
      <c r="AT105" s="162">
        <f t="shared" si="57"/>
        <v>1.1559999999999999</v>
      </c>
      <c r="AU105" s="162">
        <f t="shared" si="57"/>
        <v>1.1415</v>
      </c>
      <c r="AV105" s="162">
        <f t="shared" si="57"/>
        <v>1.0948</v>
      </c>
      <c r="AW105" s="162">
        <f t="shared" si="57"/>
        <v>1.0629999999999999</v>
      </c>
      <c r="AX105" s="162">
        <f t="shared" si="57"/>
        <v>1.0620000000000001</v>
      </c>
      <c r="AY105" s="162">
        <f t="shared" si="57"/>
        <v>1.03</v>
      </c>
      <c r="AZ105" s="162">
        <f t="shared" si="57"/>
        <v>1.0111000000000001</v>
      </c>
      <c r="BA105" s="162">
        <f t="shared" si="57"/>
        <v>1.0195000000000001</v>
      </c>
      <c r="BB105" s="162">
        <f t="shared" si="57"/>
        <v>1.0281</v>
      </c>
      <c r="BC105" s="162">
        <f t="shared" si="57"/>
        <v>1.0398000000000001</v>
      </c>
      <c r="BD105" s="162">
        <f t="shared" si="57"/>
        <v>1.0861000000000001</v>
      </c>
      <c r="BE105" s="162">
        <f t="shared" si="57"/>
        <v>1.1333</v>
      </c>
      <c r="BF105" s="162">
        <f t="shared" si="57"/>
        <v>1.1547000000000001</v>
      </c>
      <c r="BG105" s="162">
        <f t="shared" si="57"/>
        <v>1.1657999999999999</v>
      </c>
      <c r="BH105" s="162">
        <f t="shared" si="57"/>
        <v>1.1355999999999999</v>
      </c>
      <c r="BI105" s="162">
        <f t="shared" si="57"/>
        <v>1.1391</v>
      </c>
      <c r="BJ105" s="162">
        <f t="shared" si="57"/>
        <v>1.1511</v>
      </c>
      <c r="BK105" s="162">
        <f t="shared" si="57"/>
        <v>1.1645000000000001</v>
      </c>
      <c r="BL105" s="162">
        <f t="shared" si="57"/>
        <v>1.1645000000000001</v>
      </c>
      <c r="BM105" s="162">
        <f t="shared" si="57"/>
        <v>1.1733</v>
      </c>
      <c r="BN105" s="162">
        <f t="shared" si="57"/>
        <v>1.1309</v>
      </c>
      <c r="BO105" s="162">
        <f t="shared" si="57"/>
        <v>1.0992</v>
      </c>
      <c r="BP105" s="162">
        <f t="shared" si="57"/>
        <v>1.0905</v>
      </c>
      <c r="BQ105" s="162">
        <f t="shared" ref="BQ105:BX105" si="58">BQ$20</f>
        <v>1.107</v>
      </c>
      <c r="BR105" s="162">
        <f t="shared" si="58"/>
        <v>1.097</v>
      </c>
      <c r="BS105" s="162">
        <f t="shared" si="58"/>
        <v>1.0458000000000001</v>
      </c>
      <c r="BT105" s="162">
        <f t="shared" si="58"/>
        <v>1.032</v>
      </c>
      <c r="BU105" s="162">
        <f t="shared" si="58"/>
        <v>1.0329999999999999</v>
      </c>
      <c r="BV105" s="162">
        <f t="shared" si="58"/>
        <v>1.03</v>
      </c>
      <c r="BW105" s="162">
        <f t="shared" si="58"/>
        <v>1</v>
      </c>
      <c r="BX105" s="162">
        <f t="shared" si="58"/>
        <v>1</v>
      </c>
    </row>
    <row r="106" spans="2:76">
      <c r="B106" s="184" t="s">
        <v>1</v>
      </c>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f t="shared" ref="AA106:BP106" si="59">AA$21</f>
        <v>2.2911999999999999</v>
      </c>
      <c r="AB106" s="162">
        <f t="shared" si="59"/>
        <v>2.3260999999999998</v>
      </c>
      <c r="AC106" s="162">
        <f t="shared" si="59"/>
        <v>2.1486000000000001</v>
      </c>
      <c r="AD106" s="162">
        <f t="shared" si="59"/>
        <v>1.9278999999999999</v>
      </c>
      <c r="AE106" s="162">
        <f t="shared" si="59"/>
        <v>1.9419</v>
      </c>
      <c r="AF106" s="162">
        <f t="shared" si="59"/>
        <v>1.9525999999999999</v>
      </c>
      <c r="AG106" s="162">
        <f t="shared" si="59"/>
        <v>1.8706</v>
      </c>
      <c r="AH106" s="162">
        <f t="shared" si="59"/>
        <v>1.7512000000000001</v>
      </c>
      <c r="AI106" s="162">
        <f t="shared" si="59"/>
        <v>1.8259000000000001</v>
      </c>
      <c r="AJ106" s="162">
        <f t="shared" si="59"/>
        <v>1.7685999999999999</v>
      </c>
      <c r="AK106" s="162">
        <f t="shared" si="59"/>
        <v>1.7426999999999999</v>
      </c>
      <c r="AL106" s="162">
        <f t="shared" si="59"/>
        <v>1.7512000000000001</v>
      </c>
      <c r="AM106" s="162">
        <f t="shared" si="59"/>
        <v>1.6236999999999999</v>
      </c>
      <c r="AN106" s="162">
        <f t="shared" si="59"/>
        <v>1.4738</v>
      </c>
      <c r="AO106" s="162">
        <f t="shared" si="59"/>
        <v>1.4041999999999999</v>
      </c>
      <c r="AP106" s="162">
        <f t="shared" si="59"/>
        <v>1.3683000000000001</v>
      </c>
      <c r="AQ106" s="162">
        <f t="shared" si="59"/>
        <v>1.37</v>
      </c>
      <c r="AR106" s="162">
        <f t="shared" si="59"/>
        <v>1.3665</v>
      </c>
      <c r="AS106" s="162">
        <f t="shared" si="59"/>
        <v>1.3579000000000001</v>
      </c>
      <c r="AT106" s="162">
        <f t="shared" si="59"/>
        <v>1.3358000000000001</v>
      </c>
      <c r="AU106" s="162">
        <f t="shared" si="59"/>
        <v>1.3161</v>
      </c>
      <c r="AV106" s="162">
        <f t="shared" si="59"/>
        <v>1.2861</v>
      </c>
      <c r="AW106" s="162">
        <f t="shared" si="59"/>
        <v>1.2544</v>
      </c>
      <c r="AX106" s="162">
        <f t="shared" si="59"/>
        <v>1.2173</v>
      </c>
      <c r="AY106" s="162">
        <f t="shared" si="59"/>
        <v>1.1719999999999999</v>
      </c>
      <c r="AZ106" s="162">
        <f t="shared" si="59"/>
        <v>1.1371</v>
      </c>
      <c r="BA106" s="162">
        <f t="shared" si="59"/>
        <v>1.1323000000000001</v>
      </c>
      <c r="BB106" s="162">
        <f t="shared" si="59"/>
        <v>1.1335</v>
      </c>
      <c r="BC106" s="162">
        <f t="shared" si="59"/>
        <v>1.1358999999999999</v>
      </c>
      <c r="BD106" s="162">
        <f t="shared" si="59"/>
        <v>1.1668000000000001</v>
      </c>
      <c r="BE106" s="162">
        <f t="shared" si="59"/>
        <v>1.1901999999999999</v>
      </c>
      <c r="BF106" s="162">
        <f t="shared" si="59"/>
        <v>1.1941999999999999</v>
      </c>
      <c r="BG106" s="162">
        <f t="shared" si="59"/>
        <v>1.1941999999999999</v>
      </c>
      <c r="BH106" s="162">
        <f t="shared" si="59"/>
        <v>1.1617999999999999</v>
      </c>
      <c r="BI106" s="162">
        <f t="shared" si="59"/>
        <v>1.1579999999999999</v>
      </c>
      <c r="BJ106" s="162">
        <f t="shared" si="59"/>
        <v>1.1783999999999999</v>
      </c>
      <c r="BK106" s="162">
        <f t="shared" si="59"/>
        <v>1.1981999999999999</v>
      </c>
      <c r="BL106" s="162">
        <f t="shared" si="59"/>
        <v>1.1783999999999999</v>
      </c>
      <c r="BM106" s="162">
        <f t="shared" si="59"/>
        <v>1.1468</v>
      </c>
      <c r="BN106" s="162">
        <f t="shared" si="59"/>
        <v>1.1181000000000001</v>
      </c>
      <c r="BO106" s="162">
        <f t="shared" si="59"/>
        <v>1.0721000000000001</v>
      </c>
      <c r="BP106" s="162">
        <f t="shared" si="59"/>
        <v>1.0398000000000001</v>
      </c>
      <c r="BQ106" s="162">
        <f t="shared" ref="BQ106:BX106" si="60">BQ$21</f>
        <v>1.0510999999999999</v>
      </c>
      <c r="BR106" s="162">
        <f t="shared" si="60"/>
        <v>1.07</v>
      </c>
      <c r="BS106" s="162">
        <f t="shared" si="60"/>
        <v>1.0338000000000001</v>
      </c>
      <c r="BT106" s="162">
        <f t="shared" si="60"/>
        <v>1.0298</v>
      </c>
      <c r="BU106" s="162">
        <f t="shared" si="60"/>
        <v>1.0298</v>
      </c>
      <c r="BV106" s="162">
        <f t="shared" si="60"/>
        <v>1.0228999999999999</v>
      </c>
      <c r="BW106" s="162">
        <f t="shared" si="60"/>
        <v>1</v>
      </c>
      <c r="BX106" s="162">
        <f t="shared" si="60"/>
        <v>1</v>
      </c>
    </row>
    <row r="107" spans="2:76">
      <c r="B107" s="184" t="s">
        <v>2</v>
      </c>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f t="shared" ref="AA107:BP107" si="61">AA$22</f>
        <v>3.0548000000000002</v>
      </c>
      <c r="AB107" s="162">
        <f t="shared" si="61"/>
        <v>3.0114000000000001</v>
      </c>
      <c r="AC107" s="162">
        <f t="shared" si="61"/>
        <v>2.9363000000000001</v>
      </c>
      <c r="AD107" s="162">
        <f t="shared" si="61"/>
        <v>2.6972</v>
      </c>
      <c r="AE107" s="162">
        <f t="shared" si="61"/>
        <v>2.5480999999999998</v>
      </c>
      <c r="AF107" s="162">
        <f t="shared" si="61"/>
        <v>2.4765999999999999</v>
      </c>
      <c r="AG107" s="162">
        <f t="shared" si="61"/>
        <v>2.3451</v>
      </c>
      <c r="AH107" s="162">
        <f t="shared" si="61"/>
        <v>2.1158000000000001</v>
      </c>
      <c r="AI107" s="162">
        <f t="shared" si="61"/>
        <v>2.0385</v>
      </c>
      <c r="AJ107" s="162">
        <f t="shared" si="61"/>
        <v>1.9776</v>
      </c>
      <c r="AK107" s="162">
        <f t="shared" si="61"/>
        <v>1.9168000000000001</v>
      </c>
      <c r="AL107" s="162">
        <f t="shared" si="61"/>
        <v>1.8662000000000001</v>
      </c>
      <c r="AM107" s="162">
        <f t="shared" si="61"/>
        <v>1.7637</v>
      </c>
      <c r="AN107" s="162">
        <f t="shared" si="61"/>
        <v>1.6333</v>
      </c>
      <c r="AO107" s="162">
        <f t="shared" si="61"/>
        <v>1.552</v>
      </c>
      <c r="AP107" s="162">
        <f t="shared" si="61"/>
        <v>1.5014000000000001</v>
      </c>
      <c r="AQ107" s="162">
        <f t="shared" si="61"/>
        <v>1.4845999999999999</v>
      </c>
      <c r="AR107" s="162">
        <f t="shared" si="61"/>
        <v>1.4520999999999999</v>
      </c>
      <c r="AS107" s="162">
        <f t="shared" si="61"/>
        <v>1.4286000000000001</v>
      </c>
      <c r="AT107" s="162">
        <f t="shared" si="61"/>
        <v>1.4266000000000001</v>
      </c>
      <c r="AU107" s="162">
        <f t="shared" si="61"/>
        <v>1.4401999999999999</v>
      </c>
      <c r="AV107" s="162">
        <f t="shared" si="61"/>
        <v>1.419</v>
      </c>
      <c r="AW107" s="162">
        <f t="shared" si="61"/>
        <v>1.3819999999999999</v>
      </c>
      <c r="AX107" s="162">
        <f t="shared" si="61"/>
        <v>1.3367</v>
      </c>
      <c r="AY107" s="162">
        <f t="shared" si="61"/>
        <v>1.2847999999999999</v>
      </c>
      <c r="AZ107" s="162">
        <f t="shared" si="61"/>
        <v>1.2456</v>
      </c>
      <c r="BA107" s="162">
        <f t="shared" si="61"/>
        <v>1.2311000000000001</v>
      </c>
      <c r="BB107" s="162">
        <f t="shared" si="61"/>
        <v>1.224</v>
      </c>
      <c r="BC107" s="162">
        <f t="shared" si="61"/>
        <v>1.2059</v>
      </c>
      <c r="BD107" s="162">
        <f t="shared" si="61"/>
        <v>1.2269000000000001</v>
      </c>
      <c r="BE107" s="162">
        <f t="shared" si="61"/>
        <v>1.2269000000000001</v>
      </c>
      <c r="BF107" s="162">
        <f t="shared" si="61"/>
        <v>1.234</v>
      </c>
      <c r="BG107" s="162">
        <f t="shared" si="61"/>
        <v>1.2484999999999999</v>
      </c>
      <c r="BH107" s="162">
        <f t="shared" si="61"/>
        <v>1.2325999999999999</v>
      </c>
      <c r="BI107" s="162">
        <f t="shared" si="61"/>
        <v>1.2087000000000001</v>
      </c>
      <c r="BJ107" s="162">
        <f t="shared" si="61"/>
        <v>1.2141999999999999</v>
      </c>
      <c r="BK107" s="162">
        <f t="shared" si="61"/>
        <v>1.2044999999999999</v>
      </c>
      <c r="BL107" s="162">
        <f t="shared" si="61"/>
        <v>1.1937</v>
      </c>
      <c r="BM107" s="162">
        <f t="shared" si="61"/>
        <v>1.1648000000000001</v>
      </c>
      <c r="BN107" s="162">
        <f t="shared" si="61"/>
        <v>1.117</v>
      </c>
      <c r="BO107" s="162">
        <f t="shared" si="61"/>
        <v>1.0962000000000001</v>
      </c>
      <c r="BP107" s="162">
        <f t="shared" si="61"/>
        <v>1.0505</v>
      </c>
      <c r="BQ107" s="162">
        <f t="shared" ref="BQ107:BX107" si="62">BQ$22</f>
        <v>1.0674999999999999</v>
      </c>
      <c r="BR107" s="162">
        <f t="shared" si="62"/>
        <v>1.06</v>
      </c>
      <c r="BS107" s="162">
        <f t="shared" si="62"/>
        <v>1.0212000000000001</v>
      </c>
      <c r="BT107" s="162">
        <f t="shared" si="62"/>
        <v>1.0038</v>
      </c>
      <c r="BU107" s="162">
        <f t="shared" si="62"/>
        <v>0.99619999999999997</v>
      </c>
      <c r="BV107" s="162">
        <f t="shared" si="62"/>
        <v>0.99619999999999997</v>
      </c>
      <c r="BW107" s="162">
        <f t="shared" si="62"/>
        <v>0.99719999999999998</v>
      </c>
      <c r="BX107" s="162">
        <f t="shared" si="62"/>
        <v>1</v>
      </c>
    </row>
    <row r="108" spans="2:76">
      <c r="B108" s="184" t="s">
        <v>3</v>
      </c>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f t="shared" ref="AA108:BP108" si="63">AA$23</f>
        <v>2.7858999999999998</v>
      </c>
      <c r="AB108" s="162">
        <f t="shared" si="63"/>
        <v>2.7934999999999999</v>
      </c>
      <c r="AC108" s="162">
        <f t="shared" si="63"/>
        <v>2.7486999999999999</v>
      </c>
      <c r="AD108" s="162">
        <f t="shared" si="63"/>
        <v>2.6158000000000001</v>
      </c>
      <c r="AE108" s="162">
        <f t="shared" si="63"/>
        <v>2.5072999999999999</v>
      </c>
      <c r="AF108" s="162">
        <f t="shared" si="63"/>
        <v>2.4418000000000002</v>
      </c>
      <c r="AG108" s="162">
        <f t="shared" si="63"/>
        <v>2.2946</v>
      </c>
      <c r="AH108" s="162">
        <f t="shared" si="63"/>
        <v>2.0236000000000001</v>
      </c>
      <c r="AI108" s="162">
        <f t="shared" si="63"/>
        <v>1.9322999999999999</v>
      </c>
      <c r="AJ108" s="162">
        <f t="shared" si="63"/>
        <v>1.8623000000000001</v>
      </c>
      <c r="AK108" s="162">
        <f t="shared" si="63"/>
        <v>1.8099000000000001</v>
      </c>
      <c r="AL108" s="162">
        <f t="shared" si="63"/>
        <v>1.7878000000000001</v>
      </c>
      <c r="AM108" s="162">
        <f t="shared" si="63"/>
        <v>1.7248000000000001</v>
      </c>
      <c r="AN108" s="162">
        <f t="shared" si="63"/>
        <v>1.6189</v>
      </c>
      <c r="AO108" s="162">
        <f t="shared" si="63"/>
        <v>1.5162</v>
      </c>
      <c r="AP108" s="162">
        <f t="shared" si="63"/>
        <v>1.4278</v>
      </c>
      <c r="AQ108" s="162">
        <f t="shared" si="63"/>
        <v>1.4025000000000001</v>
      </c>
      <c r="AR108" s="162">
        <f t="shared" si="63"/>
        <v>1.3633999999999999</v>
      </c>
      <c r="AS108" s="162">
        <f t="shared" si="63"/>
        <v>1.3332999999999999</v>
      </c>
      <c r="AT108" s="162">
        <f t="shared" si="63"/>
        <v>1.3438000000000001</v>
      </c>
      <c r="AU108" s="162">
        <f t="shared" si="63"/>
        <v>1.3762000000000001</v>
      </c>
      <c r="AV108" s="162">
        <f t="shared" si="63"/>
        <v>1.3562000000000001</v>
      </c>
      <c r="AW108" s="162">
        <f t="shared" si="63"/>
        <v>1.3212999999999999</v>
      </c>
      <c r="AX108" s="162">
        <f t="shared" si="63"/>
        <v>1.3012999999999999</v>
      </c>
      <c r="AY108" s="162">
        <f t="shared" si="63"/>
        <v>1.2739</v>
      </c>
      <c r="AZ108" s="162">
        <f t="shared" si="63"/>
        <v>1.2552000000000001</v>
      </c>
      <c r="BA108" s="162">
        <f t="shared" si="63"/>
        <v>1.2537</v>
      </c>
      <c r="BB108" s="162">
        <f t="shared" si="63"/>
        <v>1.2505999999999999</v>
      </c>
      <c r="BC108" s="162">
        <f t="shared" si="63"/>
        <v>1.2297</v>
      </c>
      <c r="BD108" s="162">
        <f t="shared" si="63"/>
        <v>1.2491000000000001</v>
      </c>
      <c r="BE108" s="162">
        <f t="shared" si="63"/>
        <v>1.2356</v>
      </c>
      <c r="BF108" s="162">
        <f t="shared" si="63"/>
        <v>1.2356</v>
      </c>
      <c r="BG108" s="162">
        <f t="shared" si="63"/>
        <v>1.2537</v>
      </c>
      <c r="BH108" s="162">
        <f t="shared" si="63"/>
        <v>1.2311000000000001</v>
      </c>
      <c r="BI108" s="162">
        <f t="shared" si="63"/>
        <v>1.1926000000000001</v>
      </c>
      <c r="BJ108" s="162">
        <f t="shared" si="63"/>
        <v>1.1995</v>
      </c>
      <c r="BK108" s="162">
        <f t="shared" si="63"/>
        <v>1.1816</v>
      </c>
      <c r="BL108" s="162">
        <f t="shared" si="63"/>
        <v>1.1655</v>
      </c>
      <c r="BM108" s="162">
        <f t="shared" si="63"/>
        <v>1.1223000000000001</v>
      </c>
      <c r="BN108" s="162">
        <f t="shared" si="63"/>
        <v>1.0664</v>
      </c>
      <c r="BO108" s="162">
        <f t="shared" si="63"/>
        <v>1.0532999999999999</v>
      </c>
      <c r="BP108" s="162">
        <f t="shared" si="63"/>
        <v>1.0019</v>
      </c>
      <c r="BQ108" s="162">
        <f t="shared" ref="BQ108:BX108" si="64">BQ$23</f>
        <v>1.0363</v>
      </c>
      <c r="BR108" s="162">
        <f t="shared" si="64"/>
        <v>1.028</v>
      </c>
      <c r="BS108" s="162">
        <f t="shared" si="64"/>
        <v>0.98089999999999999</v>
      </c>
      <c r="BT108" s="162">
        <f t="shared" si="64"/>
        <v>0.96799999999999997</v>
      </c>
      <c r="BU108" s="162">
        <f t="shared" si="64"/>
        <v>0.96619999999999995</v>
      </c>
      <c r="BV108" s="162">
        <f t="shared" si="64"/>
        <v>0.97350000000000003</v>
      </c>
      <c r="BW108" s="162">
        <f t="shared" si="64"/>
        <v>0.98560000000000003</v>
      </c>
      <c r="BX108" s="162">
        <f t="shared" si="64"/>
        <v>1</v>
      </c>
    </row>
  </sheetData>
  <sheetProtection algorithmName="SHA-512" hashValue="3yE6elpcYgfeRY7PtVVC1BDr5Dq8wWXXQLbGKNbD3KgaKNlL6bRPaWB2NfuiBc+7yj1mwJhaLA+1pc6tW6Fzeg==" saltValue="3Cmr+2KM5PdFBTSg/zPX2A==" spinCount="100000" sheet="1" objects="1" scenarios="1"/>
  <mergeCells count="1">
    <mergeCell ref="A1:A2"/>
  </mergeCells>
  <conditionalFormatting sqref="D25:BX29">
    <cfRule type="cellIs" dxfId="3" priority="2" operator="notEqual">
      <formula>0</formula>
    </cfRule>
  </conditionalFormatting>
  <conditionalFormatting sqref="D40:BX45">
    <cfRule type="cellIs" dxfId="2" priority="1" operator="notEqual">
      <formula>0</formula>
    </cfRule>
  </conditionalFormatting>
  <hyperlinks>
    <hyperlink ref="A1:A2" location="Start!A1" display="Start" xr:uid="{0BF1B01D-49DB-41F8-831F-8FD720AF9632}"/>
  </hyperlinks>
  <pageMargins left="0.70866141732283472" right="0.70866141732283472" top="0.78740157480314965" bottom="0.78740157480314965" header="0.31496062992125984" footer="0.31496062992125984"/>
  <pageSetup fitToWidth="0" orientation="landscape" r:id="rId1"/>
  <headerFooter>
    <oddHeader>&amp;R&amp;"Arial,Kursiv"&amp;8&amp;K00-048© Copyright by ANPLICON GmbH  &amp;G</oddHeader>
    <oddFooter>&amp;L&amp;"Arial,Standard"&amp;8&amp;K00-043&amp;F / &amp;A&amp;C&amp;"Arial,Standard"&amp;8&amp;K00-037                                             &amp;D&amp;R&amp;"Arial,Standard"&amp;8&amp;K00-037Seite &amp;P von &amp;N</oddFooter>
  </headerFooter>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0911-7780-4994-BDAA-0BE30E642489}">
  <sheetPr>
    <tabColor rgb="FF264F87"/>
    <pageSetUpPr fitToPage="1"/>
  </sheetPr>
  <dimension ref="A1:AU98"/>
  <sheetViews>
    <sheetView zoomScale="80" zoomScaleNormal="80" workbookViewId="0">
      <pane xSplit="2" ySplit="8" topLeftCell="C9"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84" t="s">
        <v>72</v>
      </c>
    </row>
    <row r="2" spans="1:47" ht="15" customHeight="1">
      <c r="A2" s="484"/>
      <c r="C2" s="156"/>
      <c r="D2" s="156"/>
    </row>
    <row r="3" spans="1:47">
      <c r="A3" s="156"/>
    </row>
    <row r="4" spans="1:47">
      <c r="A4" s="156"/>
    </row>
    <row r="5" spans="1:47">
      <c r="A5" s="156"/>
      <c r="B5" s="164" t="s">
        <v>211</v>
      </c>
      <c r="C5" s="3"/>
    </row>
    <row r="7" spans="1:47" s="189" customFormat="1">
      <c r="B7" s="376"/>
      <c r="C7" s="377"/>
      <c r="D7" s="378"/>
      <c r="E7" s="379" t="s">
        <v>213</v>
      </c>
      <c r="F7" s="377"/>
      <c r="G7" s="377"/>
      <c r="H7" s="380"/>
      <c r="J7" s="376"/>
      <c r="K7" s="377"/>
      <c r="L7" s="377"/>
      <c r="M7" s="378"/>
      <c r="N7" s="379" t="s">
        <v>214</v>
      </c>
      <c r="O7" s="377"/>
      <c r="P7" s="377"/>
      <c r="Q7" s="377"/>
      <c r="R7" s="380"/>
      <c r="T7" s="376"/>
      <c r="U7" s="377"/>
      <c r="V7" s="377"/>
      <c r="W7" s="377"/>
      <c r="X7" s="377"/>
      <c r="Y7" s="378" t="s">
        <v>215</v>
      </c>
      <c r="Z7" s="377"/>
      <c r="AA7" s="377"/>
      <c r="AB7" s="377"/>
      <c r="AC7" s="377"/>
      <c r="AD7" s="377"/>
      <c r="AE7" s="380"/>
      <c r="AG7" s="376"/>
      <c r="AH7" s="377"/>
      <c r="AI7" s="377"/>
      <c r="AJ7" s="377"/>
      <c r="AK7" s="379" t="s">
        <v>216</v>
      </c>
      <c r="AL7" s="377"/>
      <c r="AM7" s="377"/>
      <c r="AN7" s="377"/>
      <c r="AO7" s="380"/>
      <c r="AQ7" s="376"/>
      <c r="AR7" s="378"/>
      <c r="AS7" s="379" t="s">
        <v>217</v>
      </c>
      <c r="AT7" s="377"/>
      <c r="AU7" s="380"/>
    </row>
    <row r="8" spans="1:47" s="190" customFormat="1" ht="82.15" customHeight="1">
      <c r="B8" s="404" t="s">
        <v>5</v>
      </c>
      <c r="C8" s="303" t="str">
        <f>Übersicht!$B$10</f>
        <v>Gewerbliche Betriebsgebäude, Bauleistungen am Bauwerk ohne USt</v>
      </c>
      <c r="D8" s="307" t="str">
        <f>Übersicht!$B$19</f>
        <v>Gewerbliche Betriebsgebäude, Bauleistungen am Bauwerk, mit USt</v>
      </c>
      <c r="E8" s="307" t="s">
        <v>6</v>
      </c>
      <c r="F8" s="307" t="str">
        <f>Übersicht!$B$21</f>
        <v>Wiederherstellungswerte für 1913/1914 erstellte Wohngebäude</v>
      </c>
      <c r="G8" s="306" t="s">
        <v>221</v>
      </c>
      <c r="H8" s="405" t="s">
        <v>8</v>
      </c>
      <c r="I8" s="191"/>
      <c r="J8" s="411" t="s">
        <v>5</v>
      </c>
      <c r="K8" s="303" t="str">
        <f>Übersicht!$B$11</f>
        <v>Ortskanäle, Bauleistungen am Bauwerk (Tiefbau), ohne USt</v>
      </c>
      <c r="L8" s="307" t="str">
        <f>Übersicht!$B$20</f>
        <v>Ortskanäle, Bauleistungen am Bauwerk (Tiefbau), mit USt</v>
      </c>
      <c r="M8" s="307" t="s">
        <v>223</v>
      </c>
      <c r="N8" s="307" t="str">
        <f>Übersicht!$B$12</f>
        <v>Andere elektrische Leiter für eine Spannung von mehr als 1 000 Volt</v>
      </c>
      <c r="O8" s="307" t="str">
        <f>Übersicht!$B$27</f>
        <v>Kabel</v>
      </c>
      <c r="P8" s="307" t="s">
        <v>229</v>
      </c>
      <c r="Q8" s="306" t="s">
        <v>175</v>
      </c>
      <c r="R8" s="405" t="s">
        <v>8</v>
      </c>
      <c r="T8" s="411" t="s">
        <v>5</v>
      </c>
      <c r="U8" s="303" t="str">
        <f>Übersicht!$B$11</f>
        <v>Ortskanäle, Bauleistungen am Bauwerk (Tiefbau), ohne USt</v>
      </c>
      <c r="V8" s="307" t="str">
        <f>Übersicht!$B$20</f>
        <v>Ortskanäle, Bauleistungen am Bauwerk (Tiefbau), mit USt</v>
      </c>
      <c r="W8" s="307" t="s">
        <v>223</v>
      </c>
      <c r="X8" s="307" t="str">
        <f>Übersicht!$B$12</f>
        <v>Andere elektrische Leiter für eine Spannung von mehr als 1 000 Volt</v>
      </c>
      <c r="Y8" s="307" t="str">
        <f>Übersicht!$B$28</f>
        <v>Isolierte Drähte und Leitungen</v>
      </c>
      <c r="Z8" s="307" t="s">
        <v>228</v>
      </c>
      <c r="AA8" s="307" t="str">
        <f>Übersicht!$B$13</f>
        <v>Türme und Gittermaste, aus Eisen oder Stahl</v>
      </c>
      <c r="AB8" s="307" t="str">
        <f>Übersicht!$B$29</f>
        <v>Fertigteilbauten überwiegend aus Metall, Konstruktionen aus Stahl und Aluminium</v>
      </c>
      <c r="AC8" s="307" t="s">
        <v>222</v>
      </c>
      <c r="AD8" s="306" t="s">
        <v>174</v>
      </c>
      <c r="AE8" s="405" t="s">
        <v>8</v>
      </c>
      <c r="AG8" s="411" t="s">
        <v>5</v>
      </c>
      <c r="AH8" s="303" t="str">
        <f>Übersicht!$B$11</f>
        <v>Ortskanäle, Bauleistungen am Bauwerk (Tiefbau), ohne USt</v>
      </c>
      <c r="AI8" s="307" t="str">
        <f>Übersicht!$B$20</f>
        <v>Ortskanäle, Bauleistungen am Bauwerk (Tiefbau), mit USt</v>
      </c>
      <c r="AJ8" s="307" t="s">
        <v>223</v>
      </c>
      <c r="AK8" s="307" t="str">
        <f>Übersicht!$B$14</f>
        <v>Erzeugerpreise gewerblicher Produkte gesamt (ohne Mineralölerz.)</v>
      </c>
      <c r="AL8" s="307" t="str">
        <f>Übersicht!$B$30</f>
        <v>Erzeugerpreise gewerblicher Produkte gesamt</v>
      </c>
      <c r="AM8" s="307" t="s">
        <v>15</v>
      </c>
      <c r="AN8" s="306" t="s">
        <v>188</v>
      </c>
      <c r="AO8" s="405" t="s">
        <v>8</v>
      </c>
      <c r="AQ8" s="411" t="s">
        <v>5</v>
      </c>
      <c r="AR8" s="303" t="str">
        <f>Übersicht!$B$14</f>
        <v>Erzeugerpreise gewerblicher Produkte gesamt (ohne Mineralölerz.)</v>
      </c>
      <c r="AS8" s="307" t="str">
        <f>Übersicht!$B$30</f>
        <v>Erzeugerpreise gewerblicher Produkte gesamt</v>
      </c>
      <c r="AT8" s="306" t="s">
        <v>15</v>
      </c>
      <c r="AU8" s="405" t="s">
        <v>8</v>
      </c>
    </row>
    <row r="9" spans="1:47">
      <c r="B9" s="412">
        <v>2016</v>
      </c>
      <c r="C9" s="312">
        <f>VLOOKUP(B9,'Basisreihen Destatis 2016'!$B$7:$H$80,2,FALSE)</f>
        <v>113.7</v>
      </c>
      <c r="D9" s="314"/>
      <c r="E9" s="314">
        <f>ROUND(IF(C9&gt;0,C9,D9*$C$57/$D$57),1)</f>
        <v>113.7</v>
      </c>
      <c r="F9" s="314"/>
      <c r="G9" s="315">
        <f>ROUND(IF(E9&gt;0,E9,F9*$E$67/$F$67),1)</f>
        <v>113.7</v>
      </c>
      <c r="H9" s="384">
        <f>ROUND($G$9/G9,4)</f>
        <v>1</v>
      </c>
      <c r="I9" s="192"/>
      <c r="J9" s="412">
        <v>2016</v>
      </c>
      <c r="K9" s="312">
        <f>VLOOKUP(J9,'Basisreihen Destatis 2016'!$B$7:$H$80,3,FALSE)</f>
        <v>111.9</v>
      </c>
      <c r="L9" s="314"/>
      <c r="M9" s="314">
        <f t="shared" ref="M9:M56" si="0">ROUND(IF(K9&gt;0,K9,L9*$K$57/$L$57),1)</f>
        <v>111.9</v>
      </c>
      <c r="N9" s="314">
        <f>VLOOKUP(J9,'Basisreihen Destatis 2016'!$B$7:$H$80,4,FALSE)</f>
        <v>104.4</v>
      </c>
      <c r="O9" s="314"/>
      <c r="P9" s="314">
        <f t="shared" ref="P9:P29" si="1">ROUND(IF(N9&gt;0,N9,O9*$N$30/$O$30),1)</f>
        <v>104.4</v>
      </c>
      <c r="Q9" s="315">
        <f t="shared" ref="Q9:Q67" si="2">ROUND(0.7*M9+0.3*P9,1)</f>
        <v>109.7</v>
      </c>
      <c r="R9" s="384">
        <f>ROUND($Q$9/Q9,4)</f>
        <v>1</v>
      </c>
      <c r="T9" s="383">
        <v>2016</v>
      </c>
      <c r="U9" s="312">
        <f>VLOOKUP(T9,'Basisreihen Destatis 2016'!$B$7:$H$80,3,FALSE)</f>
        <v>111.9</v>
      </c>
      <c r="V9" s="314"/>
      <c r="W9" s="314">
        <f t="shared" ref="W9:W56" si="3">ROUND(IF(U9&gt;0,U9,V9*$U$57/$V$57),1)</f>
        <v>111.9</v>
      </c>
      <c r="X9" s="314">
        <f>VLOOKUP(T9,'Basisreihen Destatis 2016'!$B$7:$H$80,4,FALSE)</f>
        <v>104.4</v>
      </c>
      <c r="Y9" s="314"/>
      <c r="Z9" s="314">
        <f t="shared" ref="Z9:Z29" si="4">ROUND(IF(X9&gt;0,X9,Y9*$X$30/$Y$30),1)</f>
        <v>104.4</v>
      </c>
      <c r="AA9" s="314">
        <f>VLOOKUP(T9,'Basisreihen Destatis 2016'!$B$7:$H$80,5,FALSE)</f>
        <v>101.1</v>
      </c>
      <c r="AB9" s="314"/>
      <c r="AC9" s="314">
        <f t="shared" ref="AC9:AC48" si="5">ROUND(IF(AA9&gt;0,AA9,AB9*$AA$49/$AB$49),1)</f>
        <v>101.1</v>
      </c>
      <c r="AD9" s="315">
        <f>ROUND(0.5*W9+0.15*Z9+0.35*AC9,1)</f>
        <v>107</v>
      </c>
      <c r="AE9" s="384">
        <f>ROUND($AD$9/AD9,4)</f>
        <v>1</v>
      </c>
      <c r="AG9" s="383">
        <v>2016</v>
      </c>
      <c r="AH9" s="312">
        <f>VLOOKUP(AG9,'Basisreihen Destatis 2016'!$B$7:$H$80,3,FALSE)</f>
        <v>111.9</v>
      </c>
      <c r="AI9" s="314"/>
      <c r="AJ9" s="314">
        <f t="shared" ref="AJ9:AJ56" si="6">ROUND(IF(AH9&gt;0,AH9,AI9*$AH$57/$AI$57),1)</f>
        <v>111.9</v>
      </c>
      <c r="AK9" s="314">
        <f>VLOOKUP(AG9,'Basisreihen Destatis 2016'!$B$7:$H$80,6,FALSE)</f>
        <v>102.8</v>
      </c>
      <c r="AL9" s="314"/>
      <c r="AM9" s="314">
        <f t="shared" ref="AM9:AM48" si="7">ROUND(IF(AK9&gt;0,AK9,AL9*$AK$49/$AL$49),1)</f>
        <v>102.8</v>
      </c>
      <c r="AN9" s="315">
        <f>ROUND(0.35*AJ9+0.65*AM9,1)</f>
        <v>106</v>
      </c>
      <c r="AO9" s="384">
        <f>ROUND($AN$9/AN9,4)</f>
        <v>1</v>
      </c>
      <c r="AP9" s="156"/>
      <c r="AQ9" s="383">
        <v>2016</v>
      </c>
      <c r="AR9" s="312">
        <f>VLOOKUP(AQ9,'Basisreihen Destatis 2016'!$B$7:$H$80,6,FALSE)</f>
        <v>102.8</v>
      </c>
      <c r="AS9" s="314"/>
      <c r="AT9" s="315">
        <f t="shared" ref="AT9:AT48" si="8">ROUND(IF(AR9&gt;0,AR9,AS9*$AR$49/$AS$49),1)</f>
        <v>102.8</v>
      </c>
      <c r="AU9" s="384">
        <f>ROUND($AT$9/AT9,4)</f>
        <v>1</v>
      </c>
    </row>
    <row r="10" spans="1:47">
      <c r="B10" s="387">
        <v>2015</v>
      </c>
      <c r="C10" s="308">
        <f>VLOOKUP(B10,'Basisreihen Destatis 2016'!$B$7:$H$80,2,FALSE)</f>
        <v>111.5</v>
      </c>
      <c r="D10" s="309"/>
      <c r="E10" s="309">
        <f t="shared" ref="E10:E56" si="9">ROUND(IF(C10&gt;0,C10,D10*$C$57/$D$57),1)</f>
        <v>111.5</v>
      </c>
      <c r="F10" s="309"/>
      <c r="G10" s="310">
        <f t="shared" ref="G10:G73" si="10">ROUND(IF(E10&gt;0,E10,F10*$E$67/$F$67),1)</f>
        <v>111.5</v>
      </c>
      <c r="H10" s="386">
        <f t="shared" ref="H10:H73" si="11">ROUND($G$9/G10,4)</f>
        <v>1.0197000000000001</v>
      </c>
      <c r="I10" s="192"/>
      <c r="J10" s="387">
        <v>2015</v>
      </c>
      <c r="K10" s="308">
        <f>VLOOKUP(J10,'Basisreihen Destatis 2016'!$B$7:$H$80,3,FALSE)</f>
        <v>110.1</v>
      </c>
      <c r="L10" s="309"/>
      <c r="M10" s="309">
        <f t="shared" si="0"/>
        <v>110.1</v>
      </c>
      <c r="N10" s="309">
        <f>VLOOKUP(J10,'Basisreihen Destatis 2016'!$B$7:$H$80,4,FALSE)</f>
        <v>108.8</v>
      </c>
      <c r="O10" s="309"/>
      <c r="P10" s="309">
        <f t="shared" si="1"/>
        <v>108.8</v>
      </c>
      <c r="Q10" s="310">
        <f t="shared" si="2"/>
        <v>109.7</v>
      </c>
      <c r="R10" s="386">
        <f t="shared" ref="R10:R67" si="12">ROUND($Q$9/Q10,4)</f>
        <v>1</v>
      </c>
      <c r="T10" s="387">
        <v>2015</v>
      </c>
      <c r="U10" s="308">
        <f>VLOOKUP(T10,'Basisreihen Destatis 2016'!$B$7:$H$80,3,FALSE)</f>
        <v>110.1</v>
      </c>
      <c r="V10" s="309"/>
      <c r="W10" s="309">
        <f t="shared" si="3"/>
        <v>110.1</v>
      </c>
      <c r="X10" s="309">
        <f>VLOOKUP(T10,'Basisreihen Destatis 2016'!$B$7:$H$80,4,FALSE)</f>
        <v>108.8</v>
      </c>
      <c r="Y10" s="309"/>
      <c r="Z10" s="309">
        <f t="shared" si="4"/>
        <v>108.8</v>
      </c>
      <c r="AA10" s="309">
        <f>VLOOKUP(T10,'Basisreihen Destatis 2016'!$B$7:$H$80,5,FALSE)</f>
        <v>101.8</v>
      </c>
      <c r="AB10" s="309"/>
      <c r="AC10" s="309">
        <f t="shared" si="5"/>
        <v>101.8</v>
      </c>
      <c r="AD10" s="310">
        <f t="shared" ref="AD10:AD67" si="13">ROUND(0.5*W10+0.15*Z10+0.35*AC10,1)</f>
        <v>107</v>
      </c>
      <c r="AE10" s="386">
        <f t="shared" ref="AE10:AE67" si="14">ROUND($AD$9/AD10,4)</f>
        <v>1</v>
      </c>
      <c r="AG10" s="387">
        <v>2015</v>
      </c>
      <c r="AH10" s="308">
        <f>VLOOKUP(AG10,'Basisreihen Destatis 2016'!$B$7:$H$80,3,FALSE)</f>
        <v>110.1</v>
      </c>
      <c r="AI10" s="309"/>
      <c r="AJ10" s="309">
        <f t="shared" si="6"/>
        <v>110.1</v>
      </c>
      <c r="AK10" s="309">
        <f>VLOOKUP(AG10,'Basisreihen Destatis 2016'!$B$7:$H$80,6,FALSE)</f>
        <v>104.3</v>
      </c>
      <c r="AL10" s="309"/>
      <c r="AM10" s="309">
        <f t="shared" si="7"/>
        <v>104.3</v>
      </c>
      <c r="AN10" s="310">
        <f t="shared" ref="AN10:AN67" si="15">ROUND(0.35*AJ10+0.65*AM10,1)</f>
        <v>106.3</v>
      </c>
      <c r="AO10" s="386">
        <f t="shared" ref="AO10:AO67" si="16">ROUND($AN$9/AN10,4)</f>
        <v>0.99719999999999998</v>
      </c>
      <c r="AP10" s="156"/>
      <c r="AQ10" s="387">
        <v>2015</v>
      </c>
      <c r="AR10" s="308">
        <f>VLOOKUP(AQ10,'Basisreihen Destatis 2016'!$B$7:$H$80,6,FALSE)</f>
        <v>104.3</v>
      </c>
      <c r="AS10" s="309"/>
      <c r="AT10" s="310">
        <f t="shared" si="8"/>
        <v>104.3</v>
      </c>
      <c r="AU10" s="386">
        <f t="shared" ref="AU10:AU73" si="17">ROUND($AT$9/AT10,4)</f>
        <v>0.98560000000000003</v>
      </c>
    </row>
    <row r="11" spans="1:47">
      <c r="B11" s="387">
        <v>2014</v>
      </c>
      <c r="C11" s="308">
        <f>VLOOKUP(B11,'Basisreihen Destatis 2016'!$B$7:$H$80,2,FALSE)</f>
        <v>109.7</v>
      </c>
      <c r="D11" s="309"/>
      <c r="E11" s="309">
        <f t="shared" si="9"/>
        <v>109.7</v>
      </c>
      <c r="F11" s="309"/>
      <c r="G11" s="310">
        <f t="shared" si="10"/>
        <v>109.7</v>
      </c>
      <c r="H11" s="386">
        <f t="shared" si="11"/>
        <v>1.0365</v>
      </c>
      <c r="I11" s="192"/>
      <c r="J11" s="387">
        <v>2014</v>
      </c>
      <c r="K11" s="308">
        <f>VLOOKUP(J11,'Basisreihen Destatis 2016'!$B$7:$H$80,3,FALSE)</f>
        <v>108</v>
      </c>
      <c r="L11" s="309"/>
      <c r="M11" s="309">
        <f t="shared" si="0"/>
        <v>108</v>
      </c>
      <c r="N11" s="309">
        <f>VLOOKUP(J11,'Basisreihen Destatis 2016'!$B$7:$H$80,4,FALSE)</f>
        <v>102.9</v>
      </c>
      <c r="O11" s="309"/>
      <c r="P11" s="309">
        <f t="shared" si="1"/>
        <v>102.9</v>
      </c>
      <c r="Q11" s="310">
        <f t="shared" si="2"/>
        <v>106.5</v>
      </c>
      <c r="R11" s="386">
        <f t="shared" si="12"/>
        <v>1.03</v>
      </c>
      <c r="T11" s="387">
        <v>2014</v>
      </c>
      <c r="U11" s="308">
        <f>VLOOKUP(T11,'Basisreihen Destatis 2016'!$B$7:$H$80,3,FALSE)</f>
        <v>108</v>
      </c>
      <c r="V11" s="309"/>
      <c r="W11" s="309">
        <f t="shared" si="3"/>
        <v>108</v>
      </c>
      <c r="X11" s="309">
        <f>VLOOKUP(T11,'Basisreihen Destatis 2016'!$B$7:$H$80,4,FALSE)</f>
        <v>102.9</v>
      </c>
      <c r="Y11" s="309"/>
      <c r="Z11" s="309">
        <f t="shared" si="4"/>
        <v>102.9</v>
      </c>
      <c r="AA11" s="309">
        <f>VLOOKUP(T11,'Basisreihen Destatis 2016'!$B$7:$H$80,5,FALSE)</f>
        <v>100.4</v>
      </c>
      <c r="AB11" s="309"/>
      <c r="AC11" s="309">
        <f t="shared" si="5"/>
        <v>100.4</v>
      </c>
      <c r="AD11" s="310">
        <f>ROUND(0.5*W11+0.15*Z11+0.35*AC11,1)</f>
        <v>104.6</v>
      </c>
      <c r="AE11" s="386">
        <f t="shared" si="14"/>
        <v>1.0228999999999999</v>
      </c>
      <c r="AG11" s="387">
        <v>2014</v>
      </c>
      <c r="AH11" s="308">
        <f>VLOOKUP(AG11,'Basisreihen Destatis 2016'!$B$7:$H$80,3,FALSE)</f>
        <v>108</v>
      </c>
      <c r="AI11" s="309"/>
      <c r="AJ11" s="309">
        <f t="shared" si="6"/>
        <v>108</v>
      </c>
      <c r="AK11" s="309">
        <f>VLOOKUP(AG11,'Basisreihen Destatis 2016'!$B$7:$H$80,6,FALSE)</f>
        <v>105.6</v>
      </c>
      <c r="AL11" s="309"/>
      <c r="AM11" s="309">
        <f t="shared" si="7"/>
        <v>105.6</v>
      </c>
      <c r="AN11" s="310">
        <f t="shared" si="15"/>
        <v>106.4</v>
      </c>
      <c r="AO11" s="386">
        <f t="shared" si="16"/>
        <v>0.99619999999999997</v>
      </c>
      <c r="AP11" s="156"/>
      <c r="AQ11" s="387">
        <v>2014</v>
      </c>
      <c r="AR11" s="308">
        <f>VLOOKUP(AQ11,'Basisreihen Destatis 2016'!$B$7:$H$80,6,FALSE)</f>
        <v>105.6</v>
      </c>
      <c r="AS11" s="309"/>
      <c r="AT11" s="310">
        <f t="shared" si="8"/>
        <v>105.6</v>
      </c>
      <c r="AU11" s="386">
        <f t="shared" si="17"/>
        <v>0.97350000000000003</v>
      </c>
    </row>
    <row r="12" spans="1:47">
      <c r="B12" s="387">
        <v>2013</v>
      </c>
      <c r="C12" s="308">
        <f>VLOOKUP(B12,'Basisreihen Destatis 2016'!$B$7:$H$80,2,FALSE)</f>
        <v>107.8</v>
      </c>
      <c r="D12" s="309"/>
      <c r="E12" s="309">
        <f t="shared" si="9"/>
        <v>107.8</v>
      </c>
      <c r="F12" s="309"/>
      <c r="G12" s="310">
        <f t="shared" si="10"/>
        <v>107.8</v>
      </c>
      <c r="H12" s="386">
        <f t="shared" si="11"/>
        <v>1.0547</v>
      </c>
      <c r="I12" s="192"/>
      <c r="J12" s="387">
        <v>2013</v>
      </c>
      <c r="K12" s="308">
        <f>VLOOKUP(J12,'Basisreihen Destatis 2016'!$B$7:$H$80,3,FALSE)</f>
        <v>106.4</v>
      </c>
      <c r="L12" s="309"/>
      <c r="M12" s="309">
        <f t="shared" si="0"/>
        <v>106.4</v>
      </c>
      <c r="N12" s="309">
        <f>VLOOKUP(J12,'Basisreihen Destatis 2016'!$B$7:$H$80,4,FALSE)</f>
        <v>105.8</v>
      </c>
      <c r="O12" s="309"/>
      <c r="P12" s="309">
        <f t="shared" si="1"/>
        <v>105.8</v>
      </c>
      <c r="Q12" s="310">
        <f t="shared" si="2"/>
        <v>106.2</v>
      </c>
      <c r="R12" s="386">
        <f t="shared" si="12"/>
        <v>1.0329999999999999</v>
      </c>
      <c r="T12" s="387">
        <v>2013</v>
      </c>
      <c r="U12" s="308">
        <f>VLOOKUP(T12,'Basisreihen Destatis 2016'!$B$7:$H$80,3,FALSE)</f>
        <v>106.4</v>
      </c>
      <c r="V12" s="309"/>
      <c r="W12" s="309">
        <f t="shared" si="3"/>
        <v>106.4</v>
      </c>
      <c r="X12" s="309">
        <f>VLOOKUP(T12,'Basisreihen Destatis 2016'!$B$7:$H$80,4,FALSE)</f>
        <v>105.8</v>
      </c>
      <c r="Y12" s="309"/>
      <c r="Z12" s="309">
        <f t="shared" si="4"/>
        <v>105.8</v>
      </c>
      <c r="AA12" s="309">
        <f>VLOOKUP(T12,'Basisreihen Destatis 2016'!$B$7:$H$80,5,FALSE)</f>
        <v>99.6</v>
      </c>
      <c r="AB12" s="309"/>
      <c r="AC12" s="309">
        <f t="shared" si="5"/>
        <v>99.6</v>
      </c>
      <c r="AD12" s="310">
        <f t="shared" si="13"/>
        <v>103.9</v>
      </c>
      <c r="AE12" s="386">
        <f t="shared" si="14"/>
        <v>1.0298</v>
      </c>
      <c r="AG12" s="387">
        <v>2013</v>
      </c>
      <c r="AH12" s="308">
        <f>VLOOKUP(AG12,'Basisreihen Destatis 2016'!$B$7:$H$80,3,FALSE)</f>
        <v>106.4</v>
      </c>
      <c r="AI12" s="309"/>
      <c r="AJ12" s="309">
        <f t="shared" si="6"/>
        <v>106.4</v>
      </c>
      <c r="AK12" s="309">
        <f>VLOOKUP(AG12,'Basisreihen Destatis 2016'!$B$7:$H$80,6,FALSE)</f>
        <v>106.4</v>
      </c>
      <c r="AL12" s="309"/>
      <c r="AM12" s="309">
        <f t="shared" si="7"/>
        <v>106.4</v>
      </c>
      <c r="AN12" s="310">
        <f t="shared" si="15"/>
        <v>106.4</v>
      </c>
      <c r="AO12" s="386">
        <f t="shared" si="16"/>
        <v>0.99619999999999997</v>
      </c>
      <c r="AP12" s="156"/>
      <c r="AQ12" s="387">
        <v>2013</v>
      </c>
      <c r="AR12" s="308">
        <f>VLOOKUP(AQ12,'Basisreihen Destatis 2016'!$B$7:$H$80,6,FALSE)</f>
        <v>106.4</v>
      </c>
      <c r="AS12" s="309"/>
      <c r="AT12" s="310">
        <f t="shared" si="8"/>
        <v>106.4</v>
      </c>
      <c r="AU12" s="386">
        <f t="shared" si="17"/>
        <v>0.96619999999999995</v>
      </c>
    </row>
    <row r="13" spans="1:47">
      <c r="B13" s="387">
        <v>2012</v>
      </c>
      <c r="C13" s="308">
        <f>VLOOKUP(B13,'Basisreihen Destatis 2016'!$B$7:$H$80,2,FALSE)</f>
        <v>105.8</v>
      </c>
      <c r="D13" s="309"/>
      <c r="E13" s="309">
        <f t="shared" si="9"/>
        <v>105.8</v>
      </c>
      <c r="F13" s="309"/>
      <c r="G13" s="310">
        <f t="shared" si="10"/>
        <v>105.8</v>
      </c>
      <c r="H13" s="386">
        <f t="shared" si="11"/>
        <v>1.0747</v>
      </c>
      <c r="I13" s="192"/>
      <c r="J13" s="387">
        <v>2012</v>
      </c>
      <c r="K13" s="308">
        <f>VLOOKUP(J13,'Basisreihen Destatis 2016'!$B$7:$H$80,3,FALSE)</f>
        <v>104.5</v>
      </c>
      <c r="L13" s="309"/>
      <c r="M13" s="309">
        <f t="shared" si="0"/>
        <v>104.5</v>
      </c>
      <c r="N13" s="309">
        <f>VLOOKUP(J13,'Basisreihen Destatis 2016'!$B$7:$H$80,4,FALSE)</f>
        <v>110.6</v>
      </c>
      <c r="O13" s="309"/>
      <c r="P13" s="309">
        <f t="shared" si="1"/>
        <v>110.6</v>
      </c>
      <c r="Q13" s="310">
        <f t="shared" si="2"/>
        <v>106.3</v>
      </c>
      <c r="R13" s="386">
        <f t="shared" si="12"/>
        <v>1.032</v>
      </c>
      <c r="T13" s="387">
        <v>2012</v>
      </c>
      <c r="U13" s="308">
        <f>VLOOKUP(T13,'Basisreihen Destatis 2016'!$B$7:$H$80,3,FALSE)</f>
        <v>104.5</v>
      </c>
      <c r="V13" s="309"/>
      <c r="W13" s="309">
        <f t="shared" si="3"/>
        <v>104.5</v>
      </c>
      <c r="X13" s="309">
        <f>VLOOKUP(T13,'Basisreihen Destatis 2016'!$B$7:$H$80,4,FALSE)</f>
        <v>110.6</v>
      </c>
      <c r="Y13" s="309"/>
      <c r="Z13" s="309">
        <f t="shared" si="4"/>
        <v>110.6</v>
      </c>
      <c r="AA13" s="309">
        <f>VLOOKUP(T13,'Basisreihen Destatis 2016'!$B$7:$H$80,5,FALSE)</f>
        <v>100.1</v>
      </c>
      <c r="AB13" s="309"/>
      <c r="AC13" s="309">
        <f t="shared" si="5"/>
        <v>100.1</v>
      </c>
      <c r="AD13" s="310">
        <f t="shared" si="13"/>
        <v>103.9</v>
      </c>
      <c r="AE13" s="386">
        <f t="shared" si="14"/>
        <v>1.0298</v>
      </c>
      <c r="AG13" s="387">
        <v>2012</v>
      </c>
      <c r="AH13" s="308">
        <f>VLOOKUP(AG13,'Basisreihen Destatis 2016'!$B$7:$H$80,3,FALSE)</f>
        <v>104.5</v>
      </c>
      <c r="AI13" s="309"/>
      <c r="AJ13" s="309">
        <f t="shared" si="6"/>
        <v>104.5</v>
      </c>
      <c r="AK13" s="309">
        <f>VLOOKUP(AG13,'Basisreihen Destatis 2016'!$B$7:$H$80,6,FALSE)</f>
        <v>106.2</v>
      </c>
      <c r="AL13" s="309"/>
      <c r="AM13" s="309">
        <f t="shared" si="7"/>
        <v>106.2</v>
      </c>
      <c r="AN13" s="310">
        <f t="shared" si="15"/>
        <v>105.6</v>
      </c>
      <c r="AO13" s="386">
        <f t="shared" si="16"/>
        <v>1.0038</v>
      </c>
      <c r="AP13" s="156"/>
      <c r="AQ13" s="387">
        <v>2012</v>
      </c>
      <c r="AR13" s="308">
        <f>VLOOKUP(AQ13,'Basisreihen Destatis 2016'!$B$7:$H$80,6,FALSE)</f>
        <v>106.2</v>
      </c>
      <c r="AS13" s="309"/>
      <c r="AT13" s="310">
        <f t="shared" si="8"/>
        <v>106.2</v>
      </c>
      <c r="AU13" s="386">
        <f t="shared" si="17"/>
        <v>0.96799999999999997</v>
      </c>
    </row>
    <row r="14" spans="1:47">
      <c r="B14" s="387">
        <v>2011</v>
      </c>
      <c r="C14" s="308">
        <f>VLOOKUP(B14,'Basisreihen Destatis 2016'!$B$7:$H$80,2,FALSE)</f>
        <v>103.2</v>
      </c>
      <c r="D14" s="309"/>
      <c r="E14" s="309">
        <f t="shared" si="9"/>
        <v>103.2</v>
      </c>
      <c r="F14" s="309"/>
      <c r="G14" s="310">
        <f t="shared" si="10"/>
        <v>103.2</v>
      </c>
      <c r="H14" s="386">
        <f t="shared" si="11"/>
        <v>1.1016999999999999</v>
      </c>
      <c r="J14" s="387">
        <v>2011</v>
      </c>
      <c r="K14" s="308">
        <f>VLOOKUP(J14,'Basisreihen Destatis 2016'!$B$7:$H$80,3,FALSE)</f>
        <v>101.9</v>
      </c>
      <c r="L14" s="309"/>
      <c r="M14" s="309">
        <f t="shared" si="0"/>
        <v>101.9</v>
      </c>
      <c r="N14" s="309">
        <f>VLOOKUP(J14,'Basisreihen Destatis 2016'!$B$7:$H$80,4,FALSE)</f>
        <v>112</v>
      </c>
      <c r="O14" s="309"/>
      <c r="P14" s="309">
        <f t="shared" si="1"/>
        <v>112</v>
      </c>
      <c r="Q14" s="310">
        <f t="shared" si="2"/>
        <v>104.9</v>
      </c>
      <c r="R14" s="386">
        <f t="shared" si="12"/>
        <v>1.0458000000000001</v>
      </c>
      <c r="S14" s="193"/>
      <c r="T14" s="387">
        <v>2011</v>
      </c>
      <c r="U14" s="308">
        <f>VLOOKUP(T14,'Basisreihen Destatis 2016'!$B$7:$H$80,3,FALSE)</f>
        <v>101.9</v>
      </c>
      <c r="V14" s="309"/>
      <c r="W14" s="309">
        <f t="shared" si="3"/>
        <v>101.9</v>
      </c>
      <c r="X14" s="309">
        <f>VLOOKUP(T14,'Basisreihen Destatis 2016'!$B$7:$H$80,4,FALSE)</f>
        <v>112</v>
      </c>
      <c r="Y14" s="309"/>
      <c r="Z14" s="309">
        <f t="shared" si="4"/>
        <v>112</v>
      </c>
      <c r="AA14" s="309">
        <f>VLOOKUP(T14,'Basisreihen Destatis 2016'!$B$7:$H$80,5,FALSE)</f>
        <v>102</v>
      </c>
      <c r="AB14" s="309"/>
      <c r="AC14" s="309">
        <f t="shared" si="5"/>
        <v>102</v>
      </c>
      <c r="AD14" s="310">
        <f t="shared" si="13"/>
        <v>103.5</v>
      </c>
      <c r="AE14" s="386">
        <f t="shared" si="14"/>
        <v>1.0338000000000001</v>
      </c>
      <c r="AG14" s="387">
        <v>2011</v>
      </c>
      <c r="AH14" s="308">
        <f>VLOOKUP(AG14,'Basisreihen Destatis 2016'!$B$7:$H$80,3,FALSE)</f>
        <v>101.9</v>
      </c>
      <c r="AI14" s="309"/>
      <c r="AJ14" s="309">
        <f t="shared" si="6"/>
        <v>101.9</v>
      </c>
      <c r="AK14" s="309">
        <f>VLOOKUP(AG14,'Basisreihen Destatis 2016'!$B$7:$H$80,6,FALSE)</f>
        <v>104.8</v>
      </c>
      <c r="AL14" s="309"/>
      <c r="AM14" s="309">
        <f t="shared" si="7"/>
        <v>104.8</v>
      </c>
      <c r="AN14" s="310">
        <f t="shared" si="15"/>
        <v>103.8</v>
      </c>
      <c r="AO14" s="386">
        <f t="shared" si="16"/>
        <v>1.0212000000000001</v>
      </c>
      <c r="AP14" s="156"/>
      <c r="AQ14" s="387">
        <v>2011</v>
      </c>
      <c r="AR14" s="308">
        <f>VLOOKUP(AQ14,'Basisreihen Destatis 2016'!$B$7:$H$80,6,FALSE)</f>
        <v>104.8</v>
      </c>
      <c r="AS14" s="309"/>
      <c r="AT14" s="310">
        <f t="shared" si="8"/>
        <v>104.8</v>
      </c>
      <c r="AU14" s="386">
        <f t="shared" si="17"/>
        <v>0.98089999999999999</v>
      </c>
    </row>
    <row r="15" spans="1:47">
      <c r="B15" s="387">
        <v>2010</v>
      </c>
      <c r="C15" s="308">
        <f>VLOOKUP(B15,'Basisreihen Destatis 2016'!$B$7:$H$80,2,FALSE)</f>
        <v>100</v>
      </c>
      <c r="D15" s="309"/>
      <c r="E15" s="309">
        <f t="shared" si="9"/>
        <v>100</v>
      </c>
      <c r="F15" s="309"/>
      <c r="G15" s="310">
        <f t="shared" si="10"/>
        <v>100</v>
      </c>
      <c r="H15" s="386">
        <f t="shared" si="11"/>
        <v>1.137</v>
      </c>
      <c r="J15" s="387">
        <v>2010</v>
      </c>
      <c r="K15" s="308">
        <f>VLOOKUP(J15,'Basisreihen Destatis 2016'!$B$7:$H$80,3,FALSE)</f>
        <v>100</v>
      </c>
      <c r="L15" s="309"/>
      <c r="M15" s="309">
        <f t="shared" si="0"/>
        <v>100</v>
      </c>
      <c r="N15" s="309">
        <f>VLOOKUP(J15,'Basisreihen Destatis 2016'!$B$7:$H$80,4,FALSE)</f>
        <v>100</v>
      </c>
      <c r="O15" s="309"/>
      <c r="P15" s="309">
        <f t="shared" si="1"/>
        <v>100</v>
      </c>
      <c r="Q15" s="310">
        <f t="shared" si="2"/>
        <v>100</v>
      </c>
      <c r="R15" s="386">
        <f t="shared" si="12"/>
        <v>1.097</v>
      </c>
      <c r="S15" s="193"/>
      <c r="T15" s="387">
        <v>2010</v>
      </c>
      <c r="U15" s="308">
        <f>VLOOKUP(T15,'Basisreihen Destatis 2016'!$B$7:$H$80,3,FALSE)</f>
        <v>100</v>
      </c>
      <c r="V15" s="309"/>
      <c r="W15" s="309">
        <f t="shared" si="3"/>
        <v>100</v>
      </c>
      <c r="X15" s="309">
        <f>VLOOKUP(T15,'Basisreihen Destatis 2016'!$B$7:$H$80,4,FALSE)</f>
        <v>100</v>
      </c>
      <c r="Y15" s="309"/>
      <c r="Z15" s="309">
        <f t="shared" si="4"/>
        <v>100</v>
      </c>
      <c r="AA15" s="309">
        <f>VLOOKUP(T15,'Basisreihen Destatis 2016'!$B$7:$H$80,5,FALSE)</f>
        <v>100</v>
      </c>
      <c r="AB15" s="309"/>
      <c r="AC15" s="309">
        <f t="shared" si="5"/>
        <v>100</v>
      </c>
      <c r="AD15" s="310">
        <f t="shared" si="13"/>
        <v>100</v>
      </c>
      <c r="AE15" s="386">
        <f t="shared" si="14"/>
        <v>1.07</v>
      </c>
      <c r="AG15" s="387">
        <v>2010</v>
      </c>
      <c r="AH15" s="308">
        <f>VLOOKUP(AG15,'Basisreihen Destatis 2016'!$B$7:$H$80,3,FALSE)</f>
        <v>100</v>
      </c>
      <c r="AI15" s="309"/>
      <c r="AJ15" s="309">
        <f t="shared" si="6"/>
        <v>100</v>
      </c>
      <c r="AK15" s="309">
        <f>VLOOKUP(AG15,'Basisreihen Destatis 2016'!$B$7:$H$80,6,FALSE)</f>
        <v>100</v>
      </c>
      <c r="AL15" s="309"/>
      <c r="AM15" s="309">
        <f t="shared" si="7"/>
        <v>100</v>
      </c>
      <c r="AN15" s="310">
        <f t="shared" si="15"/>
        <v>100</v>
      </c>
      <c r="AO15" s="386">
        <f t="shared" si="16"/>
        <v>1.06</v>
      </c>
      <c r="AP15" s="156"/>
      <c r="AQ15" s="387">
        <v>2010</v>
      </c>
      <c r="AR15" s="308">
        <f>VLOOKUP(AQ15,'Basisreihen Destatis 2016'!$B$7:$H$80,6,FALSE)</f>
        <v>100</v>
      </c>
      <c r="AS15" s="309"/>
      <c r="AT15" s="310">
        <f t="shared" si="8"/>
        <v>100</v>
      </c>
      <c r="AU15" s="386">
        <f t="shared" si="17"/>
        <v>1.028</v>
      </c>
    </row>
    <row r="16" spans="1:47">
      <c r="B16" s="387">
        <v>2009</v>
      </c>
      <c r="C16" s="308">
        <f>VLOOKUP(B16,'Basisreihen Destatis 2016'!$B$7:$H$80,2,FALSE)</f>
        <v>99</v>
      </c>
      <c r="D16" s="309"/>
      <c r="E16" s="309">
        <f t="shared" si="9"/>
        <v>99</v>
      </c>
      <c r="F16" s="309"/>
      <c r="G16" s="310">
        <f t="shared" si="10"/>
        <v>99</v>
      </c>
      <c r="H16" s="386">
        <f t="shared" si="11"/>
        <v>1.1485000000000001</v>
      </c>
      <c r="J16" s="387">
        <v>2009</v>
      </c>
      <c r="K16" s="308">
        <f>VLOOKUP(J16,'Basisreihen Destatis 2016'!$B$7:$H$80,3,FALSE)</f>
        <v>99.5</v>
      </c>
      <c r="L16" s="309"/>
      <c r="M16" s="309">
        <f t="shared" si="0"/>
        <v>99.5</v>
      </c>
      <c r="N16" s="309">
        <f>VLOOKUP(J16,'Basisreihen Destatis 2016'!$B$7:$H$80,4,FALSE)</f>
        <v>98.3</v>
      </c>
      <c r="O16" s="309"/>
      <c r="P16" s="309">
        <f t="shared" si="1"/>
        <v>98.3</v>
      </c>
      <c r="Q16" s="310">
        <f t="shared" si="2"/>
        <v>99.1</v>
      </c>
      <c r="R16" s="386">
        <f t="shared" si="12"/>
        <v>1.107</v>
      </c>
      <c r="S16" s="193"/>
      <c r="T16" s="387">
        <v>2009</v>
      </c>
      <c r="U16" s="308">
        <f>VLOOKUP(T16,'Basisreihen Destatis 2016'!$B$7:$H$80,3,FALSE)</f>
        <v>99.5</v>
      </c>
      <c r="V16" s="309"/>
      <c r="W16" s="309">
        <f t="shared" si="3"/>
        <v>99.5</v>
      </c>
      <c r="X16" s="309">
        <f>VLOOKUP(T16,'Basisreihen Destatis 2016'!$B$7:$H$80,4,FALSE)</f>
        <v>98.3</v>
      </c>
      <c r="Y16" s="309"/>
      <c r="Z16" s="309">
        <f t="shared" si="4"/>
        <v>98.3</v>
      </c>
      <c r="AA16" s="309">
        <f>VLOOKUP(T16,'Basisreihen Destatis 2016'!$B$7:$H$80,5,FALSE)</f>
        <v>106.6</v>
      </c>
      <c r="AB16" s="309"/>
      <c r="AC16" s="309">
        <f t="shared" si="5"/>
        <v>106.6</v>
      </c>
      <c r="AD16" s="310">
        <f t="shared" si="13"/>
        <v>101.8</v>
      </c>
      <c r="AE16" s="386">
        <f t="shared" si="14"/>
        <v>1.0510999999999999</v>
      </c>
      <c r="AG16" s="387">
        <v>2009</v>
      </c>
      <c r="AH16" s="308">
        <f>VLOOKUP(AG16,'Basisreihen Destatis 2016'!$B$7:$H$80,3,FALSE)</f>
        <v>99.5</v>
      </c>
      <c r="AI16" s="309"/>
      <c r="AJ16" s="309">
        <f t="shared" si="6"/>
        <v>99.5</v>
      </c>
      <c r="AK16" s="309">
        <f>VLOOKUP(AG16,'Basisreihen Destatis 2016'!$B$7:$H$80,6,FALSE)</f>
        <v>99.2</v>
      </c>
      <c r="AL16" s="309"/>
      <c r="AM16" s="309">
        <f t="shared" si="7"/>
        <v>99.2</v>
      </c>
      <c r="AN16" s="310">
        <f t="shared" si="15"/>
        <v>99.3</v>
      </c>
      <c r="AO16" s="386">
        <f t="shared" si="16"/>
        <v>1.0674999999999999</v>
      </c>
      <c r="AP16" s="156"/>
      <c r="AQ16" s="387">
        <v>2009</v>
      </c>
      <c r="AR16" s="308">
        <f>VLOOKUP(AQ16,'Basisreihen Destatis 2016'!$B$7:$H$80,6,FALSE)</f>
        <v>99.2</v>
      </c>
      <c r="AS16" s="309"/>
      <c r="AT16" s="310">
        <f t="shared" si="8"/>
        <v>99.2</v>
      </c>
      <c r="AU16" s="386">
        <f t="shared" si="17"/>
        <v>1.0363</v>
      </c>
    </row>
    <row r="17" spans="2:47">
      <c r="B17" s="387">
        <v>2008</v>
      </c>
      <c r="C17" s="308">
        <f>VLOOKUP(B17,'Basisreihen Destatis 2016'!$B$7:$H$80,2,FALSE)</f>
        <v>97.9</v>
      </c>
      <c r="D17" s="309"/>
      <c r="E17" s="309">
        <f t="shared" si="9"/>
        <v>97.9</v>
      </c>
      <c r="F17" s="309"/>
      <c r="G17" s="310">
        <f t="shared" si="10"/>
        <v>97.9</v>
      </c>
      <c r="H17" s="386">
        <f t="shared" si="11"/>
        <v>1.1614</v>
      </c>
      <c r="J17" s="387">
        <v>2008</v>
      </c>
      <c r="K17" s="308">
        <f>VLOOKUP(J17,'Basisreihen Destatis 2016'!$B$7:$H$80,3,FALSE)</f>
        <v>97.8</v>
      </c>
      <c r="L17" s="309"/>
      <c r="M17" s="309">
        <f t="shared" si="0"/>
        <v>97.8</v>
      </c>
      <c r="N17" s="309">
        <f>VLOOKUP(J17,'Basisreihen Destatis 2016'!$B$7:$H$80,4,FALSE)</f>
        <v>107.2</v>
      </c>
      <c r="O17" s="309"/>
      <c r="P17" s="309">
        <f t="shared" si="1"/>
        <v>107.2</v>
      </c>
      <c r="Q17" s="310">
        <f t="shared" si="2"/>
        <v>100.6</v>
      </c>
      <c r="R17" s="386">
        <f t="shared" si="12"/>
        <v>1.0905</v>
      </c>
      <c r="S17" s="193"/>
      <c r="T17" s="387">
        <v>2008</v>
      </c>
      <c r="U17" s="308">
        <f>VLOOKUP(T17,'Basisreihen Destatis 2016'!$B$7:$H$80,3,FALSE)</f>
        <v>97.8</v>
      </c>
      <c r="V17" s="309"/>
      <c r="W17" s="309">
        <f t="shared" si="3"/>
        <v>97.8</v>
      </c>
      <c r="X17" s="309">
        <f>VLOOKUP(T17,'Basisreihen Destatis 2016'!$B$7:$H$80,4,FALSE)</f>
        <v>107.2</v>
      </c>
      <c r="Y17" s="309"/>
      <c r="Z17" s="309">
        <f t="shared" si="4"/>
        <v>107.2</v>
      </c>
      <c r="AA17" s="309">
        <f>VLOOKUP(T17,'Basisreihen Destatis 2016'!$B$7:$H$80,5,FALSE)</f>
        <v>108.2</v>
      </c>
      <c r="AB17" s="309"/>
      <c r="AC17" s="309">
        <f t="shared" si="5"/>
        <v>108.2</v>
      </c>
      <c r="AD17" s="310">
        <f t="shared" si="13"/>
        <v>102.9</v>
      </c>
      <c r="AE17" s="386">
        <f t="shared" si="14"/>
        <v>1.0398000000000001</v>
      </c>
      <c r="AG17" s="387">
        <v>2008</v>
      </c>
      <c r="AH17" s="308">
        <f>VLOOKUP(AG17,'Basisreihen Destatis 2016'!$B$7:$H$80,3,FALSE)</f>
        <v>97.8</v>
      </c>
      <c r="AI17" s="309"/>
      <c r="AJ17" s="309">
        <f t="shared" si="6"/>
        <v>97.8</v>
      </c>
      <c r="AK17" s="309">
        <f>VLOOKUP(AG17,'Basisreihen Destatis 2016'!$B$7:$H$80,6,FALSE)</f>
        <v>102.6</v>
      </c>
      <c r="AL17" s="309"/>
      <c r="AM17" s="309">
        <f t="shared" si="7"/>
        <v>102.6</v>
      </c>
      <c r="AN17" s="310">
        <f t="shared" si="15"/>
        <v>100.9</v>
      </c>
      <c r="AO17" s="386">
        <f t="shared" si="16"/>
        <v>1.0505</v>
      </c>
      <c r="AP17" s="156"/>
      <c r="AQ17" s="387">
        <v>2008</v>
      </c>
      <c r="AR17" s="308">
        <f>VLOOKUP(AQ17,'Basisreihen Destatis 2016'!$B$7:$H$80,6,FALSE)</f>
        <v>102.6</v>
      </c>
      <c r="AS17" s="309"/>
      <c r="AT17" s="310">
        <f t="shared" si="8"/>
        <v>102.6</v>
      </c>
      <c r="AU17" s="386">
        <f t="shared" si="17"/>
        <v>1.0019</v>
      </c>
    </row>
    <row r="18" spans="2:47">
      <c r="B18" s="387">
        <v>2007</v>
      </c>
      <c r="C18" s="308">
        <f>VLOOKUP(B18,'Basisreihen Destatis 2016'!$B$7:$H$80,2,FALSE)</f>
        <v>94.4</v>
      </c>
      <c r="D18" s="309"/>
      <c r="E18" s="309">
        <f t="shared" si="9"/>
        <v>94.4</v>
      </c>
      <c r="F18" s="309"/>
      <c r="G18" s="310">
        <f t="shared" si="10"/>
        <v>94.4</v>
      </c>
      <c r="H18" s="386">
        <f t="shared" si="11"/>
        <v>1.2043999999999999</v>
      </c>
      <c r="J18" s="387">
        <v>2007</v>
      </c>
      <c r="K18" s="308">
        <f>VLOOKUP(J18,'Basisreihen Destatis 2016'!$B$7:$H$80,3,FALSE)</f>
        <v>95</v>
      </c>
      <c r="L18" s="309"/>
      <c r="M18" s="309">
        <f t="shared" si="0"/>
        <v>95</v>
      </c>
      <c r="N18" s="309">
        <f>VLOOKUP(J18,'Basisreihen Destatis 2016'!$B$7:$H$80,4,FALSE)</f>
        <v>110.9</v>
      </c>
      <c r="O18" s="309"/>
      <c r="P18" s="309">
        <f t="shared" si="1"/>
        <v>110.9</v>
      </c>
      <c r="Q18" s="310">
        <f t="shared" si="2"/>
        <v>99.8</v>
      </c>
      <c r="R18" s="386">
        <f t="shared" si="12"/>
        <v>1.0992</v>
      </c>
      <c r="S18" s="193"/>
      <c r="T18" s="387">
        <v>2007</v>
      </c>
      <c r="U18" s="308">
        <f>VLOOKUP(T18,'Basisreihen Destatis 2016'!$B$7:$H$80,3,FALSE)</f>
        <v>95</v>
      </c>
      <c r="V18" s="309"/>
      <c r="W18" s="309">
        <f t="shared" si="3"/>
        <v>95</v>
      </c>
      <c r="X18" s="309">
        <f>VLOOKUP(T18,'Basisreihen Destatis 2016'!$B$7:$H$80,4,FALSE)</f>
        <v>110.9</v>
      </c>
      <c r="Y18" s="309"/>
      <c r="Z18" s="309">
        <f t="shared" si="4"/>
        <v>110.9</v>
      </c>
      <c r="AA18" s="309">
        <f>VLOOKUP(T18,'Basisreihen Destatis 2016'!$B$7:$H$80,5,FALSE)</f>
        <v>102</v>
      </c>
      <c r="AB18" s="309"/>
      <c r="AC18" s="309">
        <f t="shared" si="5"/>
        <v>102</v>
      </c>
      <c r="AD18" s="310">
        <f t="shared" si="13"/>
        <v>99.8</v>
      </c>
      <c r="AE18" s="386">
        <f t="shared" si="14"/>
        <v>1.0721000000000001</v>
      </c>
      <c r="AG18" s="387">
        <v>2007</v>
      </c>
      <c r="AH18" s="308">
        <f>VLOOKUP(AG18,'Basisreihen Destatis 2016'!$B$7:$H$80,3,FALSE)</f>
        <v>95</v>
      </c>
      <c r="AI18" s="309"/>
      <c r="AJ18" s="309">
        <f t="shared" si="6"/>
        <v>95</v>
      </c>
      <c r="AK18" s="309">
        <f>VLOOKUP(AG18,'Basisreihen Destatis 2016'!$B$7:$H$80,6,FALSE)</f>
        <v>97.6</v>
      </c>
      <c r="AL18" s="309"/>
      <c r="AM18" s="309">
        <f t="shared" si="7"/>
        <v>97.6</v>
      </c>
      <c r="AN18" s="310">
        <f t="shared" si="15"/>
        <v>96.7</v>
      </c>
      <c r="AO18" s="386">
        <f t="shared" si="16"/>
        <v>1.0962000000000001</v>
      </c>
      <c r="AP18" s="156"/>
      <c r="AQ18" s="387">
        <v>2007</v>
      </c>
      <c r="AR18" s="308">
        <f>VLOOKUP(AQ18,'Basisreihen Destatis 2016'!$B$7:$H$80,6,FALSE)</f>
        <v>97.6</v>
      </c>
      <c r="AS18" s="309"/>
      <c r="AT18" s="310">
        <f t="shared" si="8"/>
        <v>97.6</v>
      </c>
      <c r="AU18" s="386">
        <f t="shared" si="17"/>
        <v>1.0532999999999999</v>
      </c>
    </row>
    <row r="19" spans="2:47">
      <c r="B19" s="387">
        <v>2006</v>
      </c>
      <c r="C19" s="308">
        <f>VLOOKUP(B19,'Basisreihen Destatis 2016'!$B$7:$H$80,2,FALSE)</f>
        <v>90.4</v>
      </c>
      <c r="D19" s="309"/>
      <c r="E19" s="309">
        <f t="shared" si="9"/>
        <v>90.4</v>
      </c>
      <c r="F19" s="309"/>
      <c r="G19" s="310">
        <f t="shared" si="10"/>
        <v>90.4</v>
      </c>
      <c r="H19" s="386">
        <f t="shared" si="11"/>
        <v>1.2577</v>
      </c>
      <c r="J19" s="387">
        <v>2006</v>
      </c>
      <c r="K19" s="308">
        <f>VLOOKUP(J19,'Basisreihen Destatis 2016'!$B$7:$H$80,3,FALSE)</f>
        <v>92.1</v>
      </c>
      <c r="L19" s="309"/>
      <c r="M19" s="309">
        <f t="shared" si="0"/>
        <v>92.1</v>
      </c>
      <c r="N19" s="309">
        <f>VLOOKUP(J19,'Basisreihen Destatis 2016'!$B$7:$H$80,4,FALSE)</f>
        <v>108.5</v>
      </c>
      <c r="O19" s="309"/>
      <c r="P19" s="309">
        <f t="shared" si="1"/>
        <v>108.5</v>
      </c>
      <c r="Q19" s="310">
        <f>ROUND(0.7*M19+0.3*P19,1)</f>
        <v>97</v>
      </c>
      <c r="R19" s="386">
        <f t="shared" si="12"/>
        <v>1.1309</v>
      </c>
      <c r="S19" s="193"/>
      <c r="T19" s="387">
        <v>2006</v>
      </c>
      <c r="U19" s="308">
        <f>VLOOKUP(T19,'Basisreihen Destatis 2016'!$B$7:$H$80,3,FALSE)</f>
        <v>92.1</v>
      </c>
      <c r="V19" s="309"/>
      <c r="W19" s="309">
        <f t="shared" si="3"/>
        <v>92.1</v>
      </c>
      <c r="X19" s="309">
        <f>VLOOKUP(T19,'Basisreihen Destatis 2016'!$B$7:$H$80,4,FALSE)</f>
        <v>108.5</v>
      </c>
      <c r="Y19" s="309"/>
      <c r="Z19" s="309">
        <f t="shared" si="4"/>
        <v>108.5</v>
      </c>
      <c r="AA19" s="309">
        <f>VLOOKUP(T19,'Basisreihen Destatis 2016'!$B$7:$H$80,5,FALSE)</f>
        <v>95.4</v>
      </c>
      <c r="AB19" s="309"/>
      <c r="AC19" s="309">
        <f t="shared" si="5"/>
        <v>95.4</v>
      </c>
      <c r="AD19" s="310">
        <f t="shared" si="13"/>
        <v>95.7</v>
      </c>
      <c r="AE19" s="386">
        <f t="shared" si="14"/>
        <v>1.1181000000000001</v>
      </c>
      <c r="AG19" s="387">
        <v>2006</v>
      </c>
      <c r="AH19" s="308">
        <f>VLOOKUP(AG19,'Basisreihen Destatis 2016'!$B$7:$H$80,3,FALSE)</f>
        <v>92.1</v>
      </c>
      <c r="AI19" s="309"/>
      <c r="AJ19" s="309">
        <f t="shared" si="6"/>
        <v>92.1</v>
      </c>
      <c r="AK19" s="309">
        <f>VLOOKUP(AG19,'Basisreihen Destatis 2016'!$B$7:$H$80,6,FALSE)</f>
        <v>96.4</v>
      </c>
      <c r="AL19" s="309"/>
      <c r="AM19" s="309">
        <f t="shared" si="7"/>
        <v>96.4</v>
      </c>
      <c r="AN19" s="310">
        <f t="shared" si="15"/>
        <v>94.9</v>
      </c>
      <c r="AO19" s="386">
        <f t="shared" si="16"/>
        <v>1.117</v>
      </c>
      <c r="AP19" s="156"/>
      <c r="AQ19" s="387">
        <v>2006</v>
      </c>
      <c r="AR19" s="308">
        <f>VLOOKUP(AQ19,'Basisreihen Destatis 2016'!$B$7:$H$80,6,FALSE)</f>
        <v>96.4</v>
      </c>
      <c r="AS19" s="309"/>
      <c r="AT19" s="310">
        <f t="shared" si="8"/>
        <v>96.4</v>
      </c>
      <c r="AU19" s="386">
        <f t="shared" si="17"/>
        <v>1.0664</v>
      </c>
    </row>
    <row r="20" spans="2:47">
      <c r="B20" s="387">
        <v>2005</v>
      </c>
      <c r="C20" s="308">
        <f>VLOOKUP(B20,'Basisreihen Destatis 2016'!$B$7:$H$80,2,FALSE)</f>
        <v>88.4</v>
      </c>
      <c r="D20" s="309"/>
      <c r="E20" s="309">
        <f t="shared" si="9"/>
        <v>88.4</v>
      </c>
      <c r="F20" s="309"/>
      <c r="G20" s="310">
        <f t="shared" si="10"/>
        <v>88.4</v>
      </c>
      <c r="H20" s="386">
        <f t="shared" si="11"/>
        <v>1.2862</v>
      </c>
      <c r="J20" s="387">
        <v>2005</v>
      </c>
      <c r="K20" s="308">
        <f>VLOOKUP(J20,'Basisreihen Destatis 2016'!$B$7:$H$80,3,FALSE)</f>
        <v>89.9</v>
      </c>
      <c r="L20" s="309"/>
      <c r="M20" s="309">
        <f t="shared" si="0"/>
        <v>89.9</v>
      </c>
      <c r="N20" s="309">
        <f>VLOOKUP(J20,'Basisreihen Destatis 2016'!$B$7:$H$80,4,FALSE)</f>
        <v>101.9</v>
      </c>
      <c r="O20" s="309"/>
      <c r="P20" s="309">
        <f t="shared" si="1"/>
        <v>101.9</v>
      </c>
      <c r="Q20" s="310">
        <f t="shared" si="2"/>
        <v>93.5</v>
      </c>
      <c r="R20" s="386">
        <f t="shared" si="12"/>
        <v>1.1733</v>
      </c>
      <c r="S20" s="193"/>
      <c r="T20" s="387">
        <v>2005</v>
      </c>
      <c r="U20" s="308">
        <f>VLOOKUP(T20,'Basisreihen Destatis 2016'!$B$7:$H$80,3,FALSE)</f>
        <v>89.9</v>
      </c>
      <c r="V20" s="309"/>
      <c r="W20" s="309">
        <f t="shared" si="3"/>
        <v>89.9</v>
      </c>
      <c r="X20" s="309">
        <f>VLOOKUP(T20,'Basisreihen Destatis 2016'!$B$7:$H$80,4,FALSE)</f>
        <v>101.9</v>
      </c>
      <c r="Y20" s="309"/>
      <c r="Z20" s="309">
        <f t="shared" si="4"/>
        <v>101.9</v>
      </c>
      <c r="AA20" s="309">
        <f>VLOOKUP(T20,'Basisreihen Destatis 2016'!$B$7:$H$80,5,FALSE)</f>
        <v>94.5</v>
      </c>
      <c r="AB20" s="309"/>
      <c r="AC20" s="309">
        <f t="shared" si="5"/>
        <v>94.5</v>
      </c>
      <c r="AD20" s="310">
        <f t="shared" si="13"/>
        <v>93.3</v>
      </c>
      <c r="AE20" s="386">
        <f t="shared" si="14"/>
        <v>1.1468</v>
      </c>
      <c r="AG20" s="387">
        <v>2005</v>
      </c>
      <c r="AH20" s="308">
        <f>VLOOKUP(AG20,'Basisreihen Destatis 2016'!$B$7:$H$80,3,FALSE)</f>
        <v>89.9</v>
      </c>
      <c r="AI20" s="309"/>
      <c r="AJ20" s="309">
        <f t="shared" si="6"/>
        <v>89.9</v>
      </c>
      <c r="AK20" s="309">
        <f>VLOOKUP(AG20,'Basisreihen Destatis 2016'!$B$7:$H$80,6,FALSE)</f>
        <v>91.6</v>
      </c>
      <c r="AL20" s="309"/>
      <c r="AM20" s="309">
        <f t="shared" si="7"/>
        <v>91.6</v>
      </c>
      <c r="AN20" s="310">
        <f t="shared" si="15"/>
        <v>91</v>
      </c>
      <c r="AO20" s="386">
        <f t="shared" si="16"/>
        <v>1.1648000000000001</v>
      </c>
      <c r="AP20" s="156"/>
      <c r="AQ20" s="387">
        <v>2005</v>
      </c>
      <c r="AR20" s="308">
        <f>VLOOKUP(AQ20,'Basisreihen Destatis 2016'!$B$7:$H$80,6,FALSE)</f>
        <v>91.6</v>
      </c>
      <c r="AS20" s="309"/>
      <c r="AT20" s="310">
        <f t="shared" si="8"/>
        <v>91.6</v>
      </c>
      <c r="AU20" s="386">
        <f t="shared" si="17"/>
        <v>1.1223000000000001</v>
      </c>
    </row>
    <row r="21" spans="2:47">
      <c r="B21" s="387">
        <v>2004</v>
      </c>
      <c r="C21" s="308">
        <f>VLOOKUP(B21,'Basisreihen Destatis 2016'!$B$7:$H$80,2,FALSE)</f>
        <v>86.6</v>
      </c>
      <c r="D21" s="309"/>
      <c r="E21" s="309">
        <f t="shared" si="9"/>
        <v>86.6</v>
      </c>
      <c r="F21" s="309"/>
      <c r="G21" s="310">
        <f t="shared" si="10"/>
        <v>86.6</v>
      </c>
      <c r="H21" s="386">
        <f t="shared" si="11"/>
        <v>1.3129</v>
      </c>
      <c r="J21" s="387">
        <v>2004</v>
      </c>
      <c r="K21" s="308">
        <f>VLOOKUP(J21,'Basisreihen Destatis 2016'!$B$7:$H$80,3,FALSE)</f>
        <v>89.8</v>
      </c>
      <c r="L21" s="309"/>
      <c r="M21" s="309">
        <f t="shared" si="0"/>
        <v>89.8</v>
      </c>
      <c r="N21" s="309">
        <f>VLOOKUP(J21,'Basisreihen Destatis 2016'!$B$7:$H$80,4,FALSE)</f>
        <v>104.3</v>
      </c>
      <c r="O21" s="309"/>
      <c r="P21" s="309">
        <f t="shared" si="1"/>
        <v>104.3</v>
      </c>
      <c r="Q21" s="310">
        <f t="shared" si="2"/>
        <v>94.2</v>
      </c>
      <c r="R21" s="386">
        <f t="shared" si="12"/>
        <v>1.1645000000000001</v>
      </c>
      <c r="S21" s="193"/>
      <c r="T21" s="387">
        <v>2004</v>
      </c>
      <c r="U21" s="308">
        <f>VLOOKUP(T21,'Basisreihen Destatis 2016'!$B$7:$H$80,3,FALSE)</f>
        <v>89.8</v>
      </c>
      <c r="V21" s="309"/>
      <c r="W21" s="309">
        <f t="shared" si="3"/>
        <v>89.8</v>
      </c>
      <c r="X21" s="309">
        <f>VLOOKUP(T21,'Basisreihen Destatis 2016'!$B$7:$H$80,4,FALSE)</f>
        <v>104.3</v>
      </c>
      <c r="Y21" s="309"/>
      <c r="Z21" s="309">
        <f t="shared" si="4"/>
        <v>104.3</v>
      </c>
      <c r="AA21" s="309">
        <f>VLOOKUP(T21,'Basisreihen Destatis 2016'!$B$7:$H$80,5,FALSE)</f>
        <v>86.5</v>
      </c>
      <c r="AB21" s="309"/>
      <c r="AC21" s="309">
        <f t="shared" si="5"/>
        <v>86.5</v>
      </c>
      <c r="AD21" s="310">
        <f t="shared" si="13"/>
        <v>90.8</v>
      </c>
      <c r="AE21" s="386">
        <f t="shared" si="14"/>
        <v>1.1783999999999999</v>
      </c>
      <c r="AG21" s="387">
        <v>2004</v>
      </c>
      <c r="AH21" s="308">
        <f>VLOOKUP(AG21,'Basisreihen Destatis 2016'!$B$7:$H$80,3,FALSE)</f>
        <v>89.8</v>
      </c>
      <c r="AI21" s="309"/>
      <c r="AJ21" s="309">
        <f t="shared" si="6"/>
        <v>89.8</v>
      </c>
      <c r="AK21" s="309">
        <f>VLOOKUP(AG21,'Basisreihen Destatis 2016'!$B$7:$H$80,6,FALSE)</f>
        <v>88.2</v>
      </c>
      <c r="AL21" s="309"/>
      <c r="AM21" s="309">
        <f t="shared" si="7"/>
        <v>88.2</v>
      </c>
      <c r="AN21" s="310">
        <f t="shared" si="15"/>
        <v>88.8</v>
      </c>
      <c r="AO21" s="386">
        <f t="shared" si="16"/>
        <v>1.1937</v>
      </c>
      <c r="AP21" s="156"/>
      <c r="AQ21" s="387">
        <v>2004</v>
      </c>
      <c r="AR21" s="308">
        <f>VLOOKUP(AQ21,'Basisreihen Destatis 2016'!$B$7:$H$80,6,FALSE)</f>
        <v>88.2</v>
      </c>
      <c r="AS21" s="309"/>
      <c r="AT21" s="310">
        <f t="shared" si="8"/>
        <v>88.2</v>
      </c>
      <c r="AU21" s="386">
        <f t="shared" si="17"/>
        <v>1.1655</v>
      </c>
    </row>
    <row r="22" spans="2:47">
      <c r="B22" s="387">
        <v>2003</v>
      </c>
      <c r="C22" s="308">
        <f>VLOOKUP(B22,'Basisreihen Destatis 2016'!$B$7:$H$80,2,FALSE)</f>
        <v>85.3</v>
      </c>
      <c r="D22" s="309"/>
      <c r="E22" s="309">
        <f t="shared" si="9"/>
        <v>85.3</v>
      </c>
      <c r="F22" s="309"/>
      <c r="G22" s="310">
        <f t="shared" si="10"/>
        <v>85.3</v>
      </c>
      <c r="H22" s="386">
        <f t="shared" si="11"/>
        <v>1.3329</v>
      </c>
      <c r="J22" s="387">
        <v>2003</v>
      </c>
      <c r="K22" s="308">
        <f>VLOOKUP(J22,'Basisreihen Destatis 2016'!$B$7:$H$80,3,FALSE)</f>
        <v>89.8</v>
      </c>
      <c r="L22" s="309"/>
      <c r="M22" s="309">
        <f t="shared" si="0"/>
        <v>89.8</v>
      </c>
      <c r="N22" s="309">
        <f>VLOOKUP(J22,'Basisreihen Destatis 2016'!$B$7:$H$80,4,FALSE)</f>
        <v>104.5</v>
      </c>
      <c r="O22" s="309"/>
      <c r="P22" s="309">
        <f t="shared" si="1"/>
        <v>104.5</v>
      </c>
      <c r="Q22" s="310">
        <f t="shared" si="2"/>
        <v>94.2</v>
      </c>
      <c r="R22" s="386">
        <f t="shared" si="12"/>
        <v>1.1645000000000001</v>
      </c>
      <c r="S22" s="193"/>
      <c r="T22" s="387">
        <v>2003</v>
      </c>
      <c r="U22" s="308">
        <f>VLOOKUP(T22,'Basisreihen Destatis 2016'!$B$7:$H$80,3,FALSE)</f>
        <v>89.8</v>
      </c>
      <c r="V22" s="309"/>
      <c r="W22" s="309">
        <f t="shared" si="3"/>
        <v>89.8</v>
      </c>
      <c r="X22" s="309">
        <f>VLOOKUP(T22,'Basisreihen Destatis 2016'!$B$7:$H$80,4,FALSE)</f>
        <v>104.5</v>
      </c>
      <c r="Y22" s="309"/>
      <c r="Z22" s="309">
        <f t="shared" si="4"/>
        <v>104.5</v>
      </c>
      <c r="AA22" s="309">
        <f>VLOOKUP(T22,'Basisreihen Destatis 2016'!$B$7:$H$80,5,FALSE)</f>
        <v>82.1</v>
      </c>
      <c r="AB22" s="309"/>
      <c r="AC22" s="309">
        <f t="shared" si="5"/>
        <v>82.1</v>
      </c>
      <c r="AD22" s="310">
        <f t="shared" si="13"/>
        <v>89.3</v>
      </c>
      <c r="AE22" s="386">
        <f t="shared" si="14"/>
        <v>1.1981999999999999</v>
      </c>
      <c r="AG22" s="387">
        <v>2003</v>
      </c>
      <c r="AH22" s="308">
        <f>VLOOKUP(AG22,'Basisreihen Destatis 2016'!$B$7:$H$80,3,FALSE)</f>
        <v>89.8</v>
      </c>
      <c r="AI22" s="309"/>
      <c r="AJ22" s="309">
        <f t="shared" si="6"/>
        <v>89.8</v>
      </c>
      <c r="AK22" s="309">
        <f>VLOOKUP(AG22,'Basisreihen Destatis 2016'!$B$7:$H$80,6,FALSE)</f>
        <v>87</v>
      </c>
      <c r="AL22" s="309"/>
      <c r="AM22" s="309">
        <f t="shared" si="7"/>
        <v>87</v>
      </c>
      <c r="AN22" s="310">
        <f t="shared" si="15"/>
        <v>88</v>
      </c>
      <c r="AO22" s="386">
        <f t="shared" si="16"/>
        <v>1.2044999999999999</v>
      </c>
      <c r="AP22" s="156"/>
      <c r="AQ22" s="387">
        <v>2003</v>
      </c>
      <c r="AR22" s="308">
        <f>VLOOKUP(AQ22,'Basisreihen Destatis 2016'!$B$7:$H$80,6,FALSE)</f>
        <v>87</v>
      </c>
      <c r="AS22" s="309"/>
      <c r="AT22" s="310">
        <f t="shared" si="8"/>
        <v>87</v>
      </c>
      <c r="AU22" s="386">
        <f t="shared" si="17"/>
        <v>1.1816</v>
      </c>
    </row>
    <row r="23" spans="2:47">
      <c r="B23" s="387">
        <v>2002</v>
      </c>
      <c r="C23" s="308">
        <f>VLOOKUP(B23,'Basisreihen Destatis 2016'!$B$7:$H$80,2,FALSE)</f>
        <v>85.1</v>
      </c>
      <c r="D23" s="309"/>
      <c r="E23" s="309">
        <f>ROUND(IF(C23&gt;0,C23,D23*$C$57/$D$57),1)</f>
        <v>85.1</v>
      </c>
      <c r="F23" s="309"/>
      <c r="G23" s="310">
        <f t="shared" si="10"/>
        <v>85.1</v>
      </c>
      <c r="H23" s="386">
        <f t="shared" si="11"/>
        <v>1.3361000000000001</v>
      </c>
      <c r="J23" s="387">
        <v>2002</v>
      </c>
      <c r="K23" s="308">
        <f>VLOOKUP(J23,'Basisreihen Destatis 2016'!$B$7:$H$80,3,FALSE)</f>
        <v>90.2</v>
      </c>
      <c r="L23" s="309"/>
      <c r="M23" s="309">
        <f t="shared" si="0"/>
        <v>90.2</v>
      </c>
      <c r="N23" s="309">
        <f>VLOOKUP(J23,'Basisreihen Destatis 2016'!$B$7:$H$80,4,FALSE)</f>
        <v>107.2</v>
      </c>
      <c r="O23" s="309"/>
      <c r="P23" s="309">
        <f t="shared" si="1"/>
        <v>107.2</v>
      </c>
      <c r="Q23" s="310">
        <f t="shared" si="2"/>
        <v>95.3</v>
      </c>
      <c r="R23" s="386">
        <f t="shared" si="12"/>
        <v>1.1511</v>
      </c>
      <c r="S23" s="193"/>
      <c r="T23" s="387">
        <v>2002</v>
      </c>
      <c r="U23" s="308">
        <f>VLOOKUP(T23,'Basisreihen Destatis 2016'!$B$7:$H$80,3,FALSE)</f>
        <v>90.2</v>
      </c>
      <c r="V23" s="309"/>
      <c r="W23" s="309">
        <f t="shared" si="3"/>
        <v>90.2</v>
      </c>
      <c r="X23" s="309">
        <f>VLOOKUP(T23,'Basisreihen Destatis 2016'!$B$7:$H$80,4,FALSE)</f>
        <v>107.2</v>
      </c>
      <c r="Y23" s="309"/>
      <c r="Z23" s="309">
        <f t="shared" si="4"/>
        <v>107.2</v>
      </c>
      <c r="AA23" s="309">
        <f>VLOOKUP(T23,'Basisreihen Destatis 2016'!$B$7:$H$80,5,FALSE)</f>
        <v>84.6</v>
      </c>
      <c r="AB23" s="309"/>
      <c r="AC23" s="309">
        <f t="shared" si="5"/>
        <v>84.6</v>
      </c>
      <c r="AD23" s="310">
        <f t="shared" si="13"/>
        <v>90.8</v>
      </c>
      <c r="AE23" s="386">
        <f t="shared" si="14"/>
        <v>1.1783999999999999</v>
      </c>
      <c r="AG23" s="387">
        <v>2002</v>
      </c>
      <c r="AH23" s="308">
        <f>VLOOKUP(AG23,'Basisreihen Destatis 2016'!$B$7:$H$80,3,FALSE)</f>
        <v>90.2</v>
      </c>
      <c r="AI23" s="309"/>
      <c r="AJ23" s="309">
        <f t="shared" si="6"/>
        <v>90.2</v>
      </c>
      <c r="AK23" s="309">
        <f>VLOOKUP(AG23,'Basisreihen Destatis 2016'!$B$7:$H$80,6,FALSE)</f>
        <v>85.7</v>
      </c>
      <c r="AL23" s="309"/>
      <c r="AM23" s="309">
        <f t="shared" si="7"/>
        <v>85.7</v>
      </c>
      <c r="AN23" s="310">
        <f t="shared" si="15"/>
        <v>87.3</v>
      </c>
      <c r="AO23" s="386">
        <f t="shared" si="16"/>
        <v>1.2141999999999999</v>
      </c>
      <c r="AP23" s="156"/>
      <c r="AQ23" s="387">
        <v>2002</v>
      </c>
      <c r="AR23" s="308">
        <f>VLOOKUP(AQ23,'Basisreihen Destatis 2016'!$B$7:$H$80,6,FALSE)</f>
        <v>85.7</v>
      </c>
      <c r="AS23" s="309"/>
      <c r="AT23" s="310">
        <f t="shared" si="8"/>
        <v>85.7</v>
      </c>
      <c r="AU23" s="386">
        <f t="shared" si="17"/>
        <v>1.1995</v>
      </c>
    </row>
    <row r="24" spans="2:47">
      <c r="B24" s="387">
        <v>2001</v>
      </c>
      <c r="C24" s="308">
        <f>VLOOKUP(B24,'Basisreihen Destatis 2016'!$B$7:$H$80,2,FALSE)</f>
        <v>84.9</v>
      </c>
      <c r="D24" s="309"/>
      <c r="E24" s="309">
        <f t="shared" si="9"/>
        <v>84.9</v>
      </c>
      <c r="F24" s="309"/>
      <c r="G24" s="310">
        <f t="shared" si="10"/>
        <v>84.9</v>
      </c>
      <c r="H24" s="386">
        <f t="shared" si="11"/>
        <v>1.3391999999999999</v>
      </c>
      <c r="J24" s="387">
        <v>2001</v>
      </c>
      <c r="K24" s="308">
        <f>VLOOKUP(J24,'Basisreihen Destatis 2016'!$B$7:$H$80,3,FALSE)</f>
        <v>90.4</v>
      </c>
      <c r="L24" s="309"/>
      <c r="M24" s="309">
        <f t="shared" si="0"/>
        <v>90.4</v>
      </c>
      <c r="N24" s="309">
        <f>VLOOKUP(J24,'Basisreihen Destatis 2016'!$B$7:$H$80,4,FALSE)</f>
        <v>109.9</v>
      </c>
      <c r="O24" s="309"/>
      <c r="P24" s="309">
        <f t="shared" si="1"/>
        <v>109.9</v>
      </c>
      <c r="Q24" s="310">
        <f t="shared" si="2"/>
        <v>96.3</v>
      </c>
      <c r="R24" s="386">
        <f t="shared" si="12"/>
        <v>1.1391</v>
      </c>
      <c r="S24" s="193"/>
      <c r="T24" s="387">
        <v>2001</v>
      </c>
      <c r="U24" s="308">
        <f>VLOOKUP(T24,'Basisreihen Destatis 2016'!$B$7:$H$80,3,FALSE)</f>
        <v>90.4</v>
      </c>
      <c r="V24" s="309"/>
      <c r="W24" s="309">
        <f t="shared" si="3"/>
        <v>90.4</v>
      </c>
      <c r="X24" s="309">
        <f>VLOOKUP(T24,'Basisreihen Destatis 2016'!$B$7:$H$80,4,FALSE)</f>
        <v>109.9</v>
      </c>
      <c r="Y24" s="309"/>
      <c r="Z24" s="309">
        <f t="shared" si="4"/>
        <v>109.9</v>
      </c>
      <c r="AA24" s="309">
        <f>VLOOKUP(T24,'Basisreihen Destatis 2016'!$B$7:$H$80,5,FALSE)</f>
        <v>87.7</v>
      </c>
      <c r="AB24" s="309"/>
      <c r="AC24" s="309">
        <f t="shared" si="5"/>
        <v>87.7</v>
      </c>
      <c r="AD24" s="310">
        <f t="shared" si="13"/>
        <v>92.4</v>
      </c>
      <c r="AE24" s="386">
        <f t="shared" si="14"/>
        <v>1.1579999999999999</v>
      </c>
      <c r="AG24" s="387">
        <v>2001</v>
      </c>
      <c r="AH24" s="308">
        <f>VLOOKUP(AG24,'Basisreihen Destatis 2016'!$B$7:$H$80,3,FALSE)</f>
        <v>90.4</v>
      </c>
      <c r="AI24" s="309"/>
      <c r="AJ24" s="309">
        <f t="shared" si="6"/>
        <v>90.4</v>
      </c>
      <c r="AK24" s="309">
        <f>VLOOKUP(AG24,'Basisreihen Destatis 2016'!$B$7:$H$80,6,FALSE)</f>
        <v>86.2</v>
      </c>
      <c r="AL24" s="309"/>
      <c r="AM24" s="309">
        <f t="shared" si="7"/>
        <v>86.2</v>
      </c>
      <c r="AN24" s="310">
        <f t="shared" si="15"/>
        <v>87.7</v>
      </c>
      <c r="AO24" s="386">
        <f t="shared" si="16"/>
        <v>1.2087000000000001</v>
      </c>
      <c r="AP24" s="156"/>
      <c r="AQ24" s="387">
        <v>2001</v>
      </c>
      <c r="AR24" s="308">
        <f>VLOOKUP(AQ24,'Basisreihen Destatis 2016'!$B$7:$H$80,6,FALSE)</f>
        <v>86.2</v>
      </c>
      <c r="AS24" s="309"/>
      <c r="AT24" s="310">
        <f t="shared" si="8"/>
        <v>86.2</v>
      </c>
      <c r="AU24" s="386">
        <f t="shared" si="17"/>
        <v>1.1926000000000001</v>
      </c>
    </row>
    <row r="25" spans="2:47">
      <c r="B25" s="387">
        <v>2000</v>
      </c>
      <c r="C25" s="308">
        <f>VLOOKUP(B25,'Basisreihen Destatis 2016'!$B$7:$H$80,2,FALSE)</f>
        <v>84.6</v>
      </c>
      <c r="D25" s="309"/>
      <c r="E25" s="309">
        <f t="shared" si="9"/>
        <v>84.6</v>
      </c>
      <c r="F25" s="309"/>
      <c r="G25" s="310">
        <f t="shared" si="10"/>
        <v>84.6</v>
      </c>
      <c r="H25" s="386">
        <f t="shared" si="11"/>
        <v>1.3440000000000001</v>
      </c>
      <c r="J25" s="387">
        <v>2000</v>
      </c>
      <c r="K25" s="308">
        <f>VLOOKUP(J25,'Basisreihen Destatis 2016'!$B$7:$H$80,3,FALSE)</f>
        <v>90.6</v>
      </c>
      <c r="L25" s="309"/>
      <c r="M25" s="309">
        <f t="shared" si="0"/>
        <v>90.6</v>
      </c>
      <c r="N25" s="309">
        <f>VLOOKUP(J25,'Basisreihen Destatis 2016'!$B$7:$H$80,4,FALSE)</f>
        <v>110.6</v>
      </c>
      <c r="O25" s="309"/>
      <c r="P25" s="309">
        <f t="shared" si="1"/>
        <v>110.6</v>
      </c>
      <c r="Q25" s="310">
        <f t="shared" si="2"/>
        <v>96.6</v>
      </c>
      <c r="R25" s="386">
        <f t="shared" si="12"/>
        <v>1.1355999999999999</v>
      </c>
      <c r="S25" s="193"/>
      <c r="T25" s="387">
        <v>2000</v>
      </c>
      <c r="U25" s="308">
        <f>VLOOKUP(T25,'Basisreihen Destatis 2016'!$B$7:$H$80,3,FALSE)</f>
        <v>90.6</v>
      </c>
      <c r="V25" s="309"/>
      <c r="W25" s="309">
        <f t="shared" si="3"/>
        <v>90.6</v>
      </c>
      <c r="X25" s="309">
        <f>VLOOKUP(T25,'Basisreihen Destatis 2016'!$B$7:$H$80,4,FALSE)</f>
        <v>110.6</v>
      </c>
      <c r="Y25" s="309"/>
      <c r="Z25" s="309">
        <f t="shared" si="4"/>
        <v>110.6</v>
      </c>
      <c r="AA25" s="309">
        <f>VLOOKUP(T25,'Basisreihen Destatis 2016'!$B$7:$H$80,5,FALSE)</f>
        <v>86.4</v>
      </c>
      <c r="AB25" s="309"/>
      <c r="AC25" s="309">
        <f t="shared" si="5"/>
        <v>86.4</v>
      </c>
      <c r="AD25" s="310">
        <f t="shared" si="13"/>
        <v>92.1</v>
      </c>
      <c r="AE25" s="386">
        <f t="shared" si="14"/>
        <v>1.1617999999999999</v>
      </c>
      <c r="AG25" s="387">
        <v>2000</v>
      </c>
      <c r="AH25" s="308">
        <f>VLOOKUP(AG25,'Basisreihen Destatis 2016'!$B$7:$H$80,3,FALSE)</f>
        <v>90.6</v>
      </c>
      <c r="AI25" s="309"/>
      <c r="AJ25" s="309">
        <f t="shared" si="6"/>
        <v>90.6</v>
      </c>
      <c r="AK25" s="309">
        <f>VLOOKUP(AG25,'Basisreihen Destatis 2016'!$B$7:$H$80,6,FALSE)</f>
        <v>83.5</v>
      </c>
      <c r="AL25" s="309"/>
      <c r="AM25" s="309">
        <f t="shared" si="7"/>
        <v>83.5</v>
      </c>
      <c r="AN25" s="310">
        <f t="shared" si="15"/>
        <v>86</v>
      </c>
      <c r="AO25" s="386">
        <f t="shared" si="16"/>
        <v>1.2325999999999999</v>
      </c>
      <c r="AP25" s="156"/>
      <c r="AQ25" s="387">
        <v>2000</v>
      </c>
      <c r="AR25" s="308">
        <f>VLOOKUP(AQ25,'Basisreihen Destatis 2016'!$B$7:$H$80,6,FALSE)</f>
        <v>83.5</v>
      </c>
      <c r="AS25" s="309"/>
      <c r="AT25" s="310">
        <f t="shared" si="8"/>
        <v>83.5</v>
      </c>
      <c r="AU25" s="386">
        <f t="shared" si="17"/>
        <v>1.2311000000000001</v>
      </c>
    </row>
    <row r="26" spans="2:47">
      <c r="B26" s="387">
        <v>1999</v>
      </c>
      <c r="C26" s="308">
        <f>VLOOKUP(B26,'Basisreihen Destatis 2016'!$B$7:$H$80,2,FALSE)</f>
        <v>84</v>
      </c>
      <c r="D26" s="309"/>
      <c r="E26" s="309">
        <f t="shared" si="9"/>
        <v>84</v>
      </c>
      <c r="F26" s="309"/>
      <c r="G26" s="310">
        <f t="shared" si="10"/>
        <v>84</v>
      </c>
      <c r="H26" s="386">
        <f t="shared" si="11"/>
        <v>1.3535999999999999</v>
      </c>
      <c r="J26" s="387">
        <v>1999</v>
      </c>
      <c r="K26" s="308">
        <f>VLOOKUP(J26,'Basisreihen Destatis 2016'!$B$7:$H$80,3,FALSE)</f>
        <v>90.4</v>
      </c>
      <c r="L26" s="309"/>
      <c r="M26" s="309">
        <f t="shared" si="0"/>
        <v>90.4</v>
      </c>
      <c r="N26" s="309">
        <f>VLOOKUP(J26,'Basisreihen Destatis 2016'!$B$7:$H$80,4,FALSE)</f>
        <v>102.6</v>
      </c>
      <c r="O26" s="309"/>
      <c r="P26" s="309">
        <f t="shared" si="1"/>
        <v>102.6</v>
      </c>
      <c r="Q26" s="310">
        <f t="shared" si="2"/>
        <v>94.1</v>
      </c>
      <c r="R26" s="386">
        <f t="shared" si="12"/>
        <v>1.1657999999999999</v>
      </c>
      <c r="S26" s="193"/>
      <c r="T26" s="387">
        <v>1999</v>
      </c>
      <c r="U26" s="308">
        <f>VLOOKUP(T26,'Basisreihen Destatis 2016'!$B$7:$H$80,3,FALSE)</f>
        <v>90.4</v>
      </c>
      <c r="V26" s="309"/>
      <c r="W26" s="309">
        <f t="shared" si="3"/>
        <v>90.4</v>
      </c>
      <c r="X26" s="309">
        <f>VLOOKUP(T26,'Basisreihen Destatis 2016'!$B$7:$H$80,4,FALSE)</f>
        <v>102.6</v>
      </c>
      <c r="Y26" s="309"/>
      <c r="Z26" s="309">
        <f t="shared" si="4"/>
        <v>102.6</v>
      </c>
      <c r="AA26" s="309">
        <f>VLOOKUP(T26,'Basisreihen Destatis 2016'!$B$7:$H$80,5,FALSE)</f>
        <v>82.8</v>
      </c>
      <c r="AB26" s="309"/>
      <c r="AC26" s="309">
        <f t="shared" si="5"/>
        <v>82.8</v>
      </c>
      <c r="AD26" s="310">
        <f t="shared" si="13"/>
        <v>89.6</v>
      </c>
      <c r="AE26" s="386">
        <f t="shared" si="14"/>
        <v>1.1941999999999999</v>
      </c>
      <c r="AG26" s="387">
        <v>1999</v>
      </c>
      <c r="AH26" s="308">
        <f>VLOOKUP(AG26,'Basisreihen Destatis 2016'!$B$7:$H$80,3,FALSE)</f>
        <v>90.4</v>
      </c>
      <c r="AI26" s="309"/>
      <c r="AJ26" s="309">
        <f t="shared" si="6"/>
        <v>90.4</v>
      </c>
      <c r="AK26" s="309">
        <f>VLOOKUP(AG26,'Basisreihen Destatis 2016'!$B$7:$H$80,6,FALSE)</f>
        <v>82</v>
      </c>
      <c r="AL26" s="309"/>
      <c r="AM26" s="309">
        <f t="shared" si="7"/>
        <v>82</v>
      </c>
      <c r="AN26" s="310">
        <f t="shared" si="15"/>
        <v>84.9</v>
      </c>
      <c r="AO26" s="386">
        <f t="shared" si="16"/>
        <v>1.2484999999999999</v>
      </c>
      <c r="AP26" s="156"/>
      <c r="AQ26" s="387">
        <v>1999</v>
      </c>
      <c r="AR26" s="308">
        <f>VLOOKUP(AQ26,'Basisreihen Destatis 2016'!$B$7:$H$80,6,FALSE)</f>
        <v>82</v>
      </c>
      <c r="AS26" s="309"/>
      <c r="AT26" s="310">
        <f t="shared" si="8"/>
        <v>82</v>
      </c>
      <c r="AU26" s="386">
        <f t="shared" si="17"/>
        <v>1.2537</v>
      </c>
    </row>
    <row r="27" spans="2:47">
      <c r="B27" s="387">
        <v>1998</v>
      </c>
      <c r="C27" s="308">
        <f>VLOOKUP(B27,'Basisreihen Destatis 2016'!$B$7:$H$80,2,FALSE)</f>
        <v>84.5</v>
      </c>
      <c r="D27" s="309"/>
      <c r="E27" s="309">
        <f t="shared" si="9"/>
        <v>84.5</v>
      </c>
      <c r="F27" s="309"/>
      <c r="G27" s="310">
        <f t="shared" si="10"/>
        <v>84.5</v>
      </c>
      <c r="H27" s="386">
        <f t="shared" si="11"/>
        <v>1.3455999999999999</v>
      </c>
      <c r="J27" s="387">
        <v>1998</v>
      </c>
      <c r="K27" s="308">
        <f>VLOOKUP(J27,'Basisreihen Destatis 2016'!$B$7:$H$80,3,FALSE)</f>
        <v>90.9</v>
      </c>
      <c r="L27" s="309"/>
      <c r="M27" s="309">
        <f t="shared" si="0"/>
        <v>90.9</v>
      </c>
      <c r="N27" s="309">
        <f>VLOOKUP(J27,'Basisreihen Destatis 2016'!$B$7:$H$80,4,FALSE)</f>
        <v>104.4</v>
      </c>
      <c r="O27" s="309"/>
      <c r="P27" s="309">
        <f t="shared" si="1"/>
        <v>104.4</v>
      </c>
      <c r="Q27" s="310">
        <f t="shared" si="2"/>
        <v>95</v>
      </c>
      <c r="R27" s="386">
        <f t="shared" si="12"/>
        <v>1.1547000000000001</v>
      </c>
      <c r="S27" s="193"/>
      <c r="T27" s="387">
        <v>1998</v>
      </c>
      <c r="U27" s="308">
        <f>VLOOKUP(T27,'Basisreihen Destatis 2016'!$B$7:$H$80,3,FALSE)</f>
        <v>90.9</v>
      </c>
      <c r="V27" s="309"/>
      <c r="W27" s="309">
        <f t="shared" si="3"/>
        <v>90.9</v>
      </c>
      <c r="X27" s="309">
        <f>VLOOKUP(T27,'Basisreihen Destatis 2016'!$B$7:$H$80,4,FALSE)</f>
        <v>104.4</v>
      </c>
      <c r="Y27" s="309"/>
      <c r="Z27" s="309">
        <f t="shared" si="4"/>
        <v>104.4</v>
      </c>
      <c r="AA27" s="309">
        <f>VLOOKUP(T27,'Basisreihen Destatis 2016'!$B$7:$H$80,5,FALSE)</f>
        <v>81.3</v>
      </c>
      <c r="AB27" s="309"/>
      <c r="AC27" s="309">
        <f t="shared" si="5"/>
        <v>81.3</v>
      </c>
      <c r="AD27" s="310">
        <f t="shared" si="13"/>
        <v>89.6</v>
      </c>
      <c r="AE27" s="386">
        <f t="shared" si="14"/>
        <v>1.1941999999999999</v>
      </c>
      <c r="AG27" s="387">
        <v>1998</v>
      </c>
      <c r="AH27" s="308">
        <f>VLOOKUP(AG27,'Basisreihen Destatis 2016'!$B$7:$H$80,3,FALSE)</f>
        <v>90.9</v>
      </c>
      <c r="AI27" s="309"/>
      <c r="AJ27" s="309">
        <f t="shared" si="6"/>
        <v>90.9</v>
      </c>
      <c r="AK27" s="309">
        <f>VLOOKUP(AG27,'Basisreihen Destatis 2016'!$B$7:$H$80,6,FALSE)</f>
        <v>83.2</v>
      </c>
      <c r="AL27" s="309"/>
      <c r="AM27" s="309">
        <f t="shared" si="7"/>
        <v>83.2</v>
      </c>
      <c r="AN27" s="310">
        <f t="shared" si="15"/>
        <v>85.9</v>
      </c>
      <c r="AO27" s="386">
        <f t="shared" si="16"/>
        <v>1.234</v>
      </c>
      <c r="AP27" s="156"/>
      <c r="AQ27" s="387">
        <v>1998</v>
      </c>
      <c r="AR27" s="308">
        <f>VLOOKUP(AQ27,'Basisreihen Destatis 2016'!$B$7:$H$80,6,FALSE)</f>
        <v>83.2</v>
      </c>
      <c r="AS27" s="309"/>
      <c r="AT27" s="310">
        <f t="shared" si="8"/>
        <v>83.2</v>
      </c>
      <c r="AU27" s="386">
        <f t="shared" si="17"/>
        <v>1.2356</v>
      </c>
    </row>
    <row r="28" spans="2:47">
      <c r="B28" s="387">
        <v>1997</v>
      </c>
      <c r="C28" s="308">
        <f>VLOOKUP(B28,'Basisreihen Destatis 2016'!$B$7:$H$80,2,FALSE)</f>
        <v>84.9</v>
      </c>
      <c r="D28" s="309"/>
      <c r="E28" s="309">
        <f t="shared" si="9"/>
        <v>84.9</v>
      </c>
      <c r="F28" s="309"/>
      <c r="G28" s="310">
        <f t="shared" si="10"/>
        <v>84.9</v>
      </c>
      <c r="H28" s="386">
        <f t="shared" si="11"/>
        <v>1.3391999999999999</v>
      </c>
      <c r="J28" s="387">
        <v>1997</v>
      </c>
      <c r="K28" s="308">
        <f>VLOOKUP(J28,'Basisreihen Destatis 2016'!$B$7:$H$80,3,FALSE)</f>
        <v>92.4</v>
      </c>
      <c r="L28" s="309"/>
      <c r="M28" s="309">
        <f t="shared" si="0"/>
        <v>92.4</v>
      </c>
      <c r="N28" s="309">
        <f>VLOOKUP(J28,'Basisreihen Destatis 2016'!$B$7:$H$80,4,FALSE)</f>
        <v>107.1</v>
      </c>
      <c r="O28" s="309"/>
      <c r="P28" s="309">
        <f t="shared" si="1"/>
        <v>107.1</v>
      </c>
      <c r="Q28" s="310">
        <f t="shared" si="2"/>
        <v>96.8</v>
      </c>
      <c r="R28" s="386">
        <f t="shared" si="12"/>
        <v>1.1333</v>
      </c>
      <c r="S28" s="193"/>
      <c r="T28" s="387">
        <v>1997</v>
      </c>
      <c r="U28" s="308">
        <f>VLOOKUP(T28,'Basisreihen Destatis 2016'!$B$7:$H$80,3,FALSE)</f>
        <v>92.4</v>
      </c>
      <c r="V28" s="309"/>
      <c r="W28" s="309">
        <f t="shared" si="3"/>
        <v>92.4</v>
      </c>
      <c r="X28" s="309">
        <f>VLOOKUP(T28,'Basisreihen Destatis 2016'!$B$7:$H$80,4,FALSE)</f>
        <v>107.1</v>
      </c>
      <c r="Y28" s="309"/>
      <c r="Z28" s="309">
        <f t="shared" si="4"/>
        <v>107.1</v>
      </c>
      <c r="AA28" s="309">
        <f>VLOOKUP(T28,'Basisreihen Destatis 2016'!$B$7:$H$80,5,FALSE)</f>
        <v>79</v>
      </c>
      <c r="AB28" s="309"/>
      <c r="AC28" s="309">
        <f t="shared" si="5"/>
        <v>79</v>
      </c>
      <c r="AD28" s="310">
        <f t="shared" si="13"/>
        <v>89.9</v>
      </c>
      <c r="AE28" s="386">
        <f t="shared" si="14"/>
        <v>1.1901999999999999</v>
      </c>
      <c r="AG28" s="387">
        <v>1997</v>
      </c>
      <c r="AH28" s="308">
        <f>VLOOKUP(AG28,'Basisreihen Destatis 2016'!$B$7:$H$80,3,FALSE)</f>
        <v>92.4</v>
      </c>
      <c r="AI28" s="309"/>
      <c r="AJ28" s="309">
        <f t="shared" si="6"/>
        <v>92.4</v>
      </c>
      <c r="AK28" s="309">
        <f>VLOOKUP(AG28,'Basisreihen Destatis 2016'!$B$7:$H$80,6,FALSE)</f>
        <v>83.2</v>
      </c>
      <c r="AL28" s="309"/>
      <c r="AM28" s="309">
        <f t="shared" si="7"/>
        <v>83.2</v>
      </c>
      <c r="AN28" s="310">
        <f t="shared" si="15"/>
        <v>86.4</v>
      </c>
      <c r="AO28" s="386">
        <f t="shared" si="16"/>
        <v>1.2269000000000001</v>
      </c>
      <c r="AP28" s="156"/>
      <c r="AQ28" s="387">
        <v>1997</v>
      </c>
      <c r="AR28" s="308">
        <f>VLOOKUP(AQ28,'Basisreihen Destatis 2016'!$B$7:$H$80,6,FALSE)</f>
        <v>83.2</v>
      </c>
      <c r="AS28" s="309"/>
      <c r="AT28" s="310">
        <f t="shared" si="8"/>
        <v>83.2</v>
      </c>
      <c r="AU28" s="386">
        <f t="shared" si="17"/>
        <v>1.2356</v>
      </c>
    </row>
    <row r="29" spans="2:47">
      <c r="B29" s="387">
        <v>1996</v>
      </c>
      <c r="C29" s="308">
        <f>VLOOKUP(B29,'Basisreihen Destatis 2016'!$B$7:$H$80,2,FALSE)</f>
        <v>85.3</v>
      </c>
      <c r="D29" s="309"/>
      <c r="E29" s="309">
        <f t="shared" si="9"/>
        <v>85.3</v>
      </c>
      <c r="F29" s="309"/>
      <c r="G29" s="310">
        <f t="shared" si="10"/>
        <v>85.3</v>
      </c>
      <c r="H29" s="386">
        <f t="shared" si="11"/>
        <v>1.3329</v>
      </c>
      <c r="J29" s="387">
        <v>1996</v>
      </c>
      <c r="K29" s="308">
        <f>VLOOKUP(J29,'Basisreihen Destatis 2016'!$B$7:$H$80,3,FALSE)</f>
        <v>94.1</v>
      </c>
      <c r="L29" s="309"/>
      <c r="M29" s="309">
        <f t="shared" si="0"/>
        <v>94.1</v>
      </c>
      <c r="N29" s="309">
        <f>VLOOKUP(J29,'Basisreihen Destatis 2016'!$B$7:$H$80,4,FALSE)</f>
        <v>117.2</v>
      </c>
      <c r="O29" s="309"/>
      <c r="P29" s="309">
        <f t="shared" si="1"/>
        <v>117.2</v>
      </c>
      <c r="Q29" s="310">
        <f t="shared" si="2"/>
        <v>101</v>
      </c>
      <c r="R29" s="386">
        <f t="shared" si="12"/>
        <v>1.0861000000000001</v>
      </c>
      <c r="S29" s="193"/>
      <c r="T29" s="387">
        <v>1996</v>
      </c>
      <c r="U29" s="308">
        <f>VLOOKUP(T29,'Basisreihen Destatis 2016'!$B$7:$H$80,3,FALSE)</f>
        <v>94.1</v>
      </c>
      <c r="V29" s="309"/>
      <c r="W29" s="309">
        <f t="shared" si="3"/>
        <v>94.1</v>
      </c>
      <c r="X29" s="309">
        <f>VLOOKUP(T29,'Basisreihen Destatis 2016'!$B$7:$H$80,4,FALSE)</f>
        <v>117.2</v>
      </c>
      <c r="Y29" s="309"/>
      <c r="Z29" s="309">
        <f t="shared" si="4"/>
        <v>117.2</v>
      </c>
      <c r="AA29" s="309">
        <f>VLOOKUP(T29,'Basisreihen Destatis 2016'!$B$7:$H$80,5,FALSE)</f>
        <v>77.2</v>
      </c>
      <c r="AB29" s="309"/>
      <c r="AC29" s="309">
        <f t="shared" si="5"/>
        <v>77.2</v>
      </c>
      <c r="AD29" s="310">
        <f t="shared" si="13"/>
        <v>91.7</v>
      </c>
      <c r="AE29" s="386">
        <f t="shared" si="14"/>
        <v>1.1668000000000001</v>
      </c>
      <c r="AG29" s="387">
        <v>1996</v>
      </c>
      <c r="AH29" s="308">
        <f>VLOOKUP(AG29,'Basisreihen Destatis 2016'!$B$7:$H$80,3,FALSE)</f>
        <v>94.1</v>
      </c>
      <c r="AI29" s="309"/>
      <c r="AJ29" s="309">
        <f t="shared" si="6"/>
        <v>94.1</v>
      </c>
      <c r="AK29" s="309">
        <f>VLOOKUP(AG29,'Basisreihen Destatis 2016'!$B$7:$H$80,6,FALSE)</f>
        <v>82.3</v>
      </c>
      <c r="AL29" s="309"/>
      <c r="AM29" s="309">
        <f t="shared" si="7"/>
        <v>82.3</v>
      </c>
      <c r="AN29" s="310">
        <f t="shared" si="15"/>
        <v>86.4</v>
      </c>
      <c r="AO29" s="386">
        <f t="shared" si="16"/>
        <v>1.2269000000000001</v>
      </c>
      <c r="AP29" s="156"/>
      <c r="AQ29" s="387">
        <v>1996</v>
      </c>
      <c r="AR29" s="308">
        <f>VLOOKUP(AQ29,'Basisreihen Destatis 2016'!$B$7:$H$80,6,FALSE)</f>
        <v>82.3</v>
      </c>
      <c r="AS29" s="309"/>
      <c r="AT29" s="310">
        <f t="shared" si="8"/>
        <v>82.3</v>
      </c>
      <c r="AU29" s="386">
        <f t="shared" si="17"/>
        <v>1.2491000000000001</v>
      </c>
    </row>
    <row r="30" spans="2:47">
      <c r="B30" s="387">
        <v>1995</v>
      </c>
      <c r="C30" s="308">
        <f>VLOOKUP(B30,'Basisreihen Destatis 2016'!$B$7:$H$80,2,FALSE)</f>
        <v>85.1</v>
      </c>
      <c r="D30" s="309"/>
      <c r="E30" s="309">
        <f t="shared" si="9"/>
        <v>85.1</v>
      </c>
      <c r="F30" s="309"/>
      <c r="G30" s="310">
        <f t="shared" si="10"/>
        <v>85.1</v>
      </c>
      <c r="H30" s="386">
        <f t="shared" si="11"/>
        <v>1.3361000000000001</v>
      </c>
      <c r="J30" s="387">
        <v>1995</v>
      </c>
      <c r="K30" s="308">
        <f>VLOOKUP(J30,'Basisreihen Destatis 2016'!$B$7:$H$80,3,FALSE)</f>
        <v>95.8</v>
      </c>
      <c r="L30" s="309"/>
      <c r="M30" s="309">
        <f t="shared" si="0"/>
        <v>95.8</v>
      </c>
      <c r="N30" s="309">
        <f>VLOOKUP(J30,'Basisreihen Destatis 2016'!$B$7:$H$80,4,FALSE)</f>
        <v>128.19999999999999</v>
      </c>
      <c r="O30" s="309">
        <f>VLOOKUP(J30,'Basisreihen Destatis 2016'!$J$7:$Q$76,5,FALSE)</f>
        <v>82.7</v>
      </c>
      <c r="P30" s="309">
        <f>ROUND(IF(N30&gt;0,N30,O30*$N$30/$O$30),1)</f>
        <v>128.19999999999999</v>
      </c>
      <c r="Q30" s="310">
        <f t="shared" si="2"/>
        <v>105.5</v>
      </c>
      <c r="R30" s="386">
        <f t="shared" si="12"/>
        <v>1.0398000000000001</v>
      </c>
      <c r="S30" s="193"/>
      <c r="T30" s="387">
        <v>1995</v>
      </c>
      <c r="U30" s="308">
        <f>VLOOKUP(T30,'Basisreihen Destatis 2016'!$B$7:$H$80,3,FALSE)</f>
        <v>95.8</v>
      </c>
      <c r="V30" s="309"/>
      <c r="W30" s="309">
        <f t="shared" si="3"/>
        <v>95.8</v>
      </c>
      <c r="X30" s="309">
        <f>VLOOKUP(T30,'Basisreihen Destatis 2016'!$B$7:$H$80,4,FALSE)</f>
        <v>128.19999999999999</v>
      </c>
      <c r="Y30" s="309">
        <f>VLOOKUP(T30,'Basisreihen Destatis 2016'!$J$7:$Q$76,6,FALSE)</f>
        <v>99.2</v>
      </c>
      <c r="Z30" s="309">
        <f>ROUND(IF(X30&gt;0,X30,Y30*$X$30/$Y$30),1)</f>
        <v>128.19999999999999</v>
      </c>
      <c r="AA30" s="309">
        <f>VLOOKUP(T30,'Basisreihen Destatis 2016'!$B$7:$H$80,5,FALSE)</f>
        <v>77.2</v>
      </c>
      <c r="AB30" s="309"/>
      <c r="AC30" s="309">
        <f t="shared" si="5"/>
        <v>77.2</v>
      </c>
      <c r="AD30" s="310">
        <f t="shared" si="13"/>
        <v>94.2</v>
      </c>
      <c r="AE30" s="386">
        <f t="shared" si="14"/>
        <v>1.1358999999999999</v>
      </c>
      <c r="AG30" s="387">
        <v>1995</v>
      </c>
      <c r="AH30" s="308">
        <f>VLOOKUP(AG30,'Basisreihen Destatis 2016'!$B$7:$H$80,3,FALSE)</f>
        <v>95.8</v>
      </c>
      <c r="AI30" s="309"/>
      <c r="AJ30" s="309">
        <f t="shared" si="6"/>
        <v>95.8</v>
      </c>
      <c r="AK30" s="309">
        <f>VLOOKUP(AG30,'Basisreihen Destatis 2016'!$B$7:$H$80,6,FALSE)</f>
        <v>83.6</v>
      </c>
      <c r="AL30" s="309"/>
      <c r="AM30" s="309">
        <f t="shared" si="7"/>
        <v>83.6</v>
      </c>
      <c r="AN30" s="310">
        <f t="shared" si="15"/>
        <v>87.9</v>
      </c>
      <c r="AO30" s="386">
        <f t="shared" si="16"/>
        <v>1.2059</v>
      </c>
      <c r="AP30" s="156"/>
      <c r="AQ30" s="387">
        <v>1995</v>
      </c>
      <c r="AR30" s="308">
        <f>VLOOKUP(AQ30,'Basisreihen Destatis 2016'!$B$7:$H$80,6,FALSE)</f>
        <v>83.6</v>
      </c>
      <c r="AS30" s="309"/>
      <c r="AT30" s="310">
        <f t="shared" si="8"/>
        <v>83.6</v>
      </c>
      <c r="AU30" s="386">
        <f t="shared" si="17"/>
        <v>1.2297</v>
      </c>
    </row>
    <row r="31" spans="2:47">
      <c r="B31" s="387">
        <v>1994</v>
      </c>
      <c r="C31" s="308">
        <f>VLOOKUP(B31,'Basisreihen Destatis 2016'!$B$7:$H$80,2,FALSE)</f>
        <v>83.2</v>
      </c>
      <c r="D31" s="309"/>
      <c r="E31" s="309">
        <f t="shared" si="9"/>
        <v>83.2</v>
      </c>
      <c r="F31" s="309"/>
      <c r="G31" s="310">
        <f t="shared" si="10"/>
        <v>83.2</v>
      </c>
      <c r="H31" s="386">
        <f t="shared" si="11"/>
        <v>1.3666</v>
      </c>
      <c r="J31" s="387">
        <v>1994</v>
      </c>
      <c r="K31" s="308">
        <f>VLOOKUP(J31,'Basisreihen Destatis 2016'!$B$7:$H$80,3,FALSE)</f>
        <v>94.8</v>
      </c>
      <c r="L31" s="309"/>
      <c r="M31" s="309">
        <f t="shared" si="0"/>
        <v>94.8</v>
      </c>
      <c r="N31" s="309"/>
      <c r="O31" s="309">
        <f>VLOOKUP(J31,'Basisreihen Destatis 2016'!$J$7:$Q$76,5,FALSE)</f>
        <v>86.7</v>
      </c>
      <c r="P31" s="309">
        <f t="shared" ref="P31:P67" si="18">ROUND(IF(N31&gt;0,N31,O31*$N$30/$O$30),1)</f>
        <v>134.4</v>
      </c>
      <c r="Q31" s="310">
        <f t="shared" si="2"/>
        <v>106.7</v>
      </c>
      <c r="R31" s="386">
        <f t="shared" si="12"/>
        <v>1.0281</v>
      </c>
      <c r="S31" s="193"/>
      <c r="T31" s="387">
        <v>1994</v>
      </c>
      <c r="U31" s="308">
        <f>VLOOKUP(T31,'Basisreihen Destatis 2016'!$B$7:$H$80,3,FALSE)</f>
        <v>94.8</v>
      </c>
      <c r="V31" s="309"/>
      <c r="W31" s="309">
        <f t="shared" si="3"/>
        <v>94.8</v>
      </c>
      <c r="X31" s="309"/>
      <c r="Y31" s="309">
        <f>VLOOKUP(T31,'Basisreihen Destatis 2016'!$J$7:$Q$76,6,FALSE)</f>
        <v>96.6</v>
      </c>
      <c r="Z31" s="309">
        <f t="shared" ref="Z31:Z67" si="19">ROUND(IF(X31&gt;0,X31,Y31*$X$30/$Y$30),1)</f>
        <v>124.8</v>
      </c>
      <c r="AA31" s="309">
        <f>VLOOKUP(T31,'Basisreihen Destatis 2016'!$B$7:$H$80,5,FALSE)</f>
        <v>80.8</v>
      </c>
      <c r="AB31" s="309"/>
      <c r="AC31" s="309">
        <f t="shared" si="5"/>
        <v>80.8</v>
      </c>
      <c r="AD31" s="310">
        <f t="shared" si="13"/>
        <v>94.4</v>
      </c>
      <c r="AE31" s="386">
        <f t="shared" si="14"/>
        <v>1.1335</v>
      </c>
      <c r="AG31" s="387">
        <v>1994</v>
      </c>
      <c r="AH31" s="308">
        <f>VLOOKUP(AG31,'Basisreihen Destatis 2016'!$B$7:$H$80,3,FALSE)</f>
        <v>94.8</v>
      </c>
      <c r="AI31" s="309"/>
      <c r="AJ31" s="309">
        <f t="shared" si="6"/>
        <v>94.8</v>
      </c>
      <c r="AK31" s="309">
        <f>VLOOKUP(AG31,'Basisreihen Destatis 2016'!$B$7:$H$80,6,FALSE)</f>
        <v>82.2</v>
      </c>
      <c r="AL31" s="309"/>
      <c r="AM31" s="309">
        <f t="shared" si="7"/>
        <v>82.2</v>
      </c>
      <c r="AN31" s="310">
        <f t="shared" si="15"/>
        <v>86.6</v>
      </c>
      <c r="AO31" s="386">
        <f t="shared" si="16"/>
        <v>1.224</v>
      </c>
      <c r="AP31" s="156"/>
      <c r="AQ31" s="387">
        <v>1994</v>
      </c>
      <c r="AR31" s="308">
        <f>VLOOKUP(AQ31,'Basisreihen Destatis 2016'!$B$7:$H$80,6,FALSE)</f>
        <v>82.2</v>
      </c>
      <c r="AS31" s="309"/>
      <c r="AT31" s="310">
        <f t="shared" si="8"/>
        <v>82.2</v>
      </c>
      <c r="AU31" s="386">
        <f t="shared" si="17"/>
        <v>1.2505999999999999</v>
      </c>
    </row>
    <row r="32" spans="2:47">
      <c r="B32" s="387">
        <v>1993</v>
      </c>
      <c r="C32" s="308">
        <f>VLOOKUP(B32,'Basisreihen Destatis 2016'!$B$7:$H$80,2,FALSE)</f>
        <v>81.5</v>
      </c>
      <c r="D32" s="309"/>
      <c r="E32" s="309">
        <f t="shared" si="9"/>
        <v>81.5</v>
      </c>
      <c r="F32" s="309"/>
      <c r="G32" s="310">
        <f t="shared" si="10"/>
        <v>81.5</v>
      </c>
      <c r="H32" s="386">
        <f t="shared" si="11"/>
        <v>1.3951</v>
      </c>
      <c r="J32" s="387">
        <v>1993</v>
      </c>
      <c r="K32" s="308">
        <f>VLOOKUP(J32,'Basisreihen Destatis 2016'!$B$7:$H$80,3,FALSE)</f>
        <v>93.8</v>
      </c>
      <c r="L32" s="309"/>
      <c r="M32" s="309">
        <f t="shared" si="0"/>
        <v>93.8</v>
      </c>
      <c r="N32" s="309"/>
      <c r="O32" s="309">
        <f>VLOOKUP(J32,'Basisreihen Destatis 2016'!$J$7:$Q$76,5,FALSE)</f>
        <v>90.2</v>
      </c>
      <c r="P32" s="309">
        <f t="shared" si="18"/>
        <v>139.80000000000001</v>
      </c>
      <c r="Q32" s="310">
        <f t="shared" si="2"/>
        <v>107.6</v>
      </c>
      <c r="R32" s="386">
        <f t="shared" si="12"/>
        <v>1.0195000000000001</v>
      </c>
      <c r="S32" s="193"/>
      <c r="T32" s="387">
        <v>1993</v>
      </c>
      <c r="U32" s="308">
        <f>VLOOKUP(T32,'Basisreihen Destatis 2016'!$B$7:$H$80,3,FALSE)</f>
        <v>93.8</v>
      </c>
      <c r="V32" s="309"/>
      <c r="W32" s="309">
        <f t="shared" si="3"/>
        <v>93.8</v>
      </c>
      <c r="X32" s="309"/>
      <c r="Y32" s="309">
        <f>VLOOKUP(T32,'Basisreihen Destatis 2016'!$J$7:$Q$76,6,FALSE)</f>
        <v>96.5</v>
      </c>
      <c r="Z32" s="309">
        <f t="shared" si="19"/>
        <v>124.7</v>
      </c>
      <c r="AA32" s="309">
        <f>VLOOKUP(T32,'Basisreihen Destatis 2016'!$B$7:$H$80,5,FALSE)</f>
        <v>82.6</v>
      </c>
      <c r="AB32" s="309"/>
      <c r="AC32" s="309">
        <f t="shared" si="5"/>
        <v>82.6</v>
      </c>
      <c r="AD32" s="310">
        <f t="shared" si="13"/>
        <v>94.5</v>
      </c>
      <c r="AE32" s="386">
        <f t="shared" si="14"/>
        <v>1.1323000000000001</v>
      </c>
      <c r="AG32" s="387">
        <v>1993</v>
      </c>
      <c r="AH32" s="308">
        <f>VLOOKUP(AG32,'Basisreihen Destatis 2016'!$B$7:$H$80,3,FALSE)</f>
        <v>93.8</v>
      </c>
      <c r="AI32" s="309"/>
      <c r="AJ32" s="309">
        <f t="shared" si="6"/>
        <v>93.8</v>
      </c>
      <c r="AK32" s="309">
        <f>VLOOKUP(AG32,'Basisreihen Destatis 2016'!$B$7:$H$80,6,FALSE)</f>
        <v>82</v>
      </c>
      <c r="AL32" s="309"/>
      <c r="AM32" s="309">
        <f t="shared" si="7"/>
        <v>82</v>
      </c>
      <c r="AN32" s="310">
        <f t="shared" si="15"/>
        <v>86.1</v>
      </c>
      <c r="AO32" s="386">
        <f t="shared" si="16"/>
        <v>1.2311000000000001</v>
      </c>
      <c r="AP32" s="156"/>
      <c r="AQ32" s="387">
        <v>1993</v>
      </c>
      <c r="AR32" s="308">
        <f>VLOOKUP(AQ32,'Basisreihen Destatis 2016'!$B$7:$H$80,6,FALSE)</f>
        <v>82</v>
      </c>
      <c r="AS32" s="309"/>
      <c r="AT32" s="310">
        <f>ROUND(IF(AR32&gt;0,AR32,AS32*$AR$49/$AS$49),1)</f>
        <v>82</v>
      </c>
      <c r="AU32" s="386">
        <f t="shared" si="17"/>
        <v>1.2537</v>
      </c>
    </row>
    <row r="33" spans="2:47">
      <c r="B33" s="387">
        <v>1992</v>
      </c>
      <c r="C33" s="308">
        <f>VLOOKUP(B33,'Basisreihen Destatis 2016'!$B$7:$H$80,2,FALSE)</f>
        <v>78.8</v>
      </c>
      <c r="D33" s="309"/>
      <c r="E33" s="309">
        <f t="shared" si="9"/>
        <v>78.8</v>
      </c>
      <c r="F33" s="309"/>
      <c r="G33" s="310">
        <f t="shared" si="10"/>
        <v>78.8</v>
      </c>
      <c r="H33" s="386">
        <f t="shared" si="11"/>
        <v>1.4429000000000001</v>
      </c>
      <c r="J33" s="387">
        <v>1992</v>
      </c>
      <c r="K33" s="308">
        <f>VLOOKUP(J33,'Basisreihen Destatis 2016'!$B$7:$H$80,3,FALSE)</f>
        <v>91.1</v>
      </c>
      <c r="L33" s="309"/>
      <c r="M33" s="309">
        <f t="shared" si="0"/>
        <v>91.1</v>
      </c>
      <c r="N33" s="309"/>
      <c r="O33" s="309">
        <f>VLOOKUP(J33,'Basisreihen Destatis 2016'!$J$7:$Q$76,5,FALSE)</f>
        <v>96.2</v>
      </c>
      <c r="P33" s="309">
        <f t="shared" si="18"/>
        <v>149.1</v>
      </c>
      <c r="Q33" s="310">
        <f t="shared" si="2"/>
        <v>108.5</v>
      </c>
      <c r="R33" s="386">
        <f t="shared" si="12"/>
        <v>1.0111000000000001</v>
      </c>
      <c r="S33" s="193"/>
      <c r="T33" s="387">
        <v>1992</v>
      </c>
      <c r="U33" s="308">
        <f>VLOOKUP(T33,'Basisreihen Destatis 2016'!$B$7:$H$80,3,FALSE)</f>
        <v>91.1</v>
      </c>
      <c r="V33" s="309"/>
      <c r="W33" s="309">
        <f t="shared" si="3"/>
        <v>91.1</v>
      </c>
      <c r="X33" s="309"/>
      <c r="Y33" s="309">
        <f>VLOOKUP(T33,'Basisreihen Destatis 2016'!$J$7:$Q$76,6,FALSE)</f>
        <v>99.2</v>
      </c>
      <c r="Z33" s="309">
        <f t="shared" si="19"/>
        <v>128.19999999999999</v>
      </c>
      <c r="AA33" s="309">
        <f>VLOOKUP(T33,'Basisreihen Destatis 2016'!$B$7:$H$80,5,FALSE)</f>
        <v>83.8</v>
      </c>
      <c r="AB33" s="309"/>
      <c r="AC33" s="309">
        <f t="shared" si="5"/>
        <v>83.8</v>
      </c>
      <c r="AD33" s="310">
        <f t="shared" si="13"/>
        <v>94.1</v>
      </c>
      <c r="AE33" s="386">
        <f t="shared" si="14"/>
        <v>1.1371</v>
      </c>
      <c r="AG33" s="387">
        <v>1992</v>
      </c>
      <c r="AH33" s="308">
        <f>VLOOKUP(AG33,'Basisreihen Destatis 2016'!$B$7:$H$80,3,FALSE)</f>
        <v>91.1</v>
      </c>
      <c r="AI33" s="309"/>
      <c r="AJ33" s="309">
        <f t="shared" si="6"/>
        <v>91.1</v>
      </c>
      <c r="AK33" s="309">
        <f>VLOOKUP(AG33,'Basisreihen Destatis 2016'!$B$7:$H$80,6,FALSE)</f>
        <v>81.900000000000006</v>
      </c>
      <c r="AL33" s="309"/>
      <c r="AM33" s="309">
        <f t="shared" si="7"/>
        <v>81.900000000000006</v>
      </c>
      <c r="AN33" s="310">
        <f t="shared" si="15"/>
        <v>85.1</v>
      </c>
      <c r="AO33" s="386">
        <f t="shared" si="16"/>
        <v>1.2456</v>
      </c>
      <c r="AP33" s="156"/>
      <c r="AQ33" s="387">
        <v>1992</v>
      </c>
      <c r="AR33" s="308">
        <f>VLOOKUP(AQ33,'Basisreihen Destatis 2016'!$B$7:$H$80,6,FALSE)</f>
        <v>81.900000000000006</v>
      </c>
      <c r="AS33" s="309"/>
      <c r="AT33" s="310">
        <f t="shared" si="8"/>
        <v>81.900000000000006</v>
      </c>
      <c r="AU33" s="386">
        <f t="shared" si="17"/>
        <v>1.2552000000000001</v>
      </c>
    </row>
    <row r="34" spans="2:47">
      <c r="B34" s="387">
        <v>1991</v>
      </c>
      <c r="C34" s="308">
        <f>VLOOKUP(B34,'Basisreihen Destatis 2016'!$B$7:$H$80,2,FALSE)</f>
        <v>74.3</v>
      </c>
      <c r="D34" s="309"/>
      <c r="E34" s="309">
        <f t="shared" si="9"/>
        <v>74.3</v>
      </c>
      <c r="F34" s="309"/>
      <c r="G34" s="310">
        <f t="shared" si="10"/>
        <v>74.3</v>
      </c>
      <c r="H34" s="386">
        <f t="shared" si="11"/>
        <v>1.5303</v>
      </c>
      <c r="J34" s="387">
        <v>1991</v>
      </c>
      <c r="K34" s="308">
        <f>VLOOKUP(J34,'Basisreihen Destatis 2016'!$B$7:$H$80,3,FALSE)</f>
        <v>85.7</v>
      </c>
      <c r="L34" s="309"/>
      <c r="M34" s="309">
        <f t="shared" si="0"/>
        <v>85.7</v>
      </c>
      <c r="N34" s="309"/>
      <c r="O34" s="309">
        <f>VLOOKUP(J34,'Basisreihen Destatis 2016'!$J$7:$Q$76,5,FALSE)</f>
        <v>100</v>
      </c>
      <c r="P34" s="309">
        <f t="shared" si="18"/>
        <v>155</v>
      </c>
      <c r="Q34" s="310">
        <f t="shared" si="2"/>
        <v>106.5</v>
      </c>
      <c r="R34" s="386">
        <f t="shared" si="12"/>
        <v>1.03</v>
      </c>
      <c r="S34" s="193"/>
      <c r="T34" s="387">
        <v>1991</v>
      </c>
      <c r="U34" s="308">
        <f>VLOOKUP(T34,'Basisreihen Destatis 2016'!$B$7:$H$80,3,FALSE)</f>
        <v>85.7</v>
      </c>
      <c r="V34" s="309"/>
      <c r="W34" s="309">
        <f t="shared" si="3"/>
        <v>85.7</v>
      </c>
      <c r="X34" s="309"/>
      <c r="Y34" s="309">
        <f>VLOOKUP(T34,'Basisreihen Destatis 2016'!$J$7:$Q$76,6,FALSE)</f>
        <v>100</v>
      </c>
      <c r="Z34" s="309">
        <f t="shared" si="19"/>
        <v>129.19999999999999</v>
      </c>
      <c r="AA34" s="309">
        <f>VLOOKUP(T34,'Basisreihen Destatis 2016'!$B$7:$H$80,5,FALSE)</f>
        <v>83.1</v>
      </c>
      <c r="AB34" s="309"/>
      <c r="AC34" s="309">
        <f t="shared" si="5"/>
        <v>83.1</v>
      </c>
      <c r="AD34" s="310">
        <f t="shared" si="13"/>
        <v>91.3</v>
      </c>
      <c r="AE34" s="386">
        <f t="shared" si="14"/>
        <v>1.1719999999999999</v>
      </c>
      <c r="AG34" s="387">
        <v>1991</v>
      </c>
      <c r="AH34" s="308">
        <f>VLOOKUP(AG34,'Basisreihen Destatis 2016'!$B$7:$H$80,3,FALSE)</f>
        <v>85.7</v>
      </c>
      <c r="AI34" s="309"/>
      <c r="AJ34" s="309">
        <f t="shared" si="6"/>
        <v>85.7</v>
      </c>
      <c r="AK34" s="309">
        <f>VLOOKUP(AG34,'Basisreihen Destatis 2016'!$B$7:$H$80,6,FALSE)</f>
        <v>80.7</v>
      </c>
      <c r="AL34" s="309"/>
      <c r="AM34" s="309">
        <f t="shared" si="7"/>
        <v>80.7</v>
      </c>
      <c r="AN34" s="310">
        <f t="shared" si="15"/>
        <v>82.5</v>
      </c>
      <c r="AO34" s="386">
        <f t="shared" si="16"/>
        <v>1.2847999999999999</v>
      </c>
      <c r="AP34" s="156"/>
      <c r="AQ34" s="387">
        <v>1991</v>
      </c>
      <c r="AR34" s="308">
        <f>VLOOKUP(AQ34,'Basisreihen Destatis 2016'!$B$7:$H$80,6,FALSE)</f>
        <v>80.7</v>
      </c>
      <c r="AS34" s="309"/>
      <c r="AT34" s="310">
        <f t="shared" si="8"/>
        <v>80.7</v>
      </c>
      <c r="AU34" s="386">
        <f t="shared" si="17"/>
        <v>1.2739</v>
      </c>
    </row>
    <row r="35" spans="2:47">
      <c r="B35" s="387">
        <v>1990</v>
      </c>
      <c r="C35" s="308">
        <f>VLOOKUP(B35,'Basisreihen Destatis 2016'!$B$7:$H$80,2,FALSE)</f>
        <v>69.900000000000006</v>
      </c>
      <c r="D35" s="309"/>
      <c r="E35" s="309">
        <f t="shared" si="9"/>
        <v>69.900000000000006</v>
      </c>
      <c r="F35" s="309"/>
      <c r="G35" s="310">
        <f t="shared" si="10"/>
        <v>69.900000000000006</v>
      </c>
      <c r="H35" s="386">
        <f t="shared" si="11"/>
        <v>1.6266</v>
      </c>
      <c r="J35" s="387">
        <v>1990</v>
      </c>
      <c r="K35" s="308">
        <f>VLOOKUP(J35,'Basisreihen Destatis 2016'!$B$7:$H$80,3,FALSE)</f>
        <v>79.8</v>
      </c>
      <c r="L35" s="309"/>
      <c r="M35" s="309">
        <f t="shared" si="0"/>
        <v>79.8</v>
      </c>
      <c r="N35" s="309"/>
      <c r="O35" s="309">
        <f>VLOOKUP(J35,'Basisreihen Destatis 2016'!$J$7:$Q$76,5,FALSE)</f>
        <v>102</v>
      </c>
      <c r="P35" s="309">
        <f t="shared" si="18"/>
        <v>158.1</v>
      </c>
      <c r="Q35" s="310">
        <f t="shared" si="2"/>
        <v>103.3</v>
      </c>
      <c r="R35" s="386">
        <f t="shared" si="12"/>
        <v>1.0620000000000001</v>
      </c>
      <c r="S35" s="193"/>
      <c r="T35" s="387">
        <v>1990</v>
      </c>
      <c r="U35" s="308">
        <f>VLOOKUP(T35,'Basisreihen Destatis 2016'!$B$7:$H$80,3,FALSE)</f>
        <v>79.8</v>
      </c>
      <c r="V35" s="309"/>
      <c r="W35" s="309">
        <f t="shared" si="3"/>
        <v>79.8</v>
      </c>
      <c r="X35" s="309"/>
      <c r="Y35" s="309">
        <f>VLOOKUP(T35,'Basisreihen Destatis 2016'!$J$7:$Q$76,6,FALSE)</f>
        <v>100</v>
      </c>
      <c r="Z35" s="309">
        <f t="shared" si="19"/>
        <v>129.19999999999999</v>
      </c>
      <c r="AA35" s="309">
        <f>VLOOKUP(T35,'Basisreihen Destatis 2016'!$B$7:$H$80,5,FALSE)</f>
        <v>81.8</v>
      </c>
      <c r="AB35" s="309"/>
      <c r="AC35" s="309">
        <f t="shared" si="5"/>
        <v>81.8</v>
      </c>
      <c r="AD35" s="310">
        <f t="shared" si="13"/>
        <v>87.9</v>
      </c>
      <c r="AE35" s="386">
        <f t="shared" si="14"/>
        <v>1.2173</v>
      </c>
      <c r="AG35" s="387">
        <v>1990</v>
      </c>
      <c r="AH35" s="308">
        <f>VLOOKUP(AG35,'Basisreihen Destatis 2016'!$B$7:$H$80,3,FALSE)</f>
        <v>79.8</v>
      </c>
      <c r="AI35" s="309"/>
      <c r="AJ35" s="309">
        <f t="shared" si="6"/>
        <v>79.8</v>
      </c>
      <c r="AK35" s="309">
        <f>VLOOKUP(AG35,'Basisreihen Destatis 2016'!$B$7:$H$80,6,FALSE)</f>
        <v>79</v>
      </c>
      <c r="AL35" s="309"/>
      <c r="AM35" s="309">
        <f t="shared" si="7"/>
        <v>79</v>
      </c>
      <c r="AN35" s="310">
        <f t="shared" si="15"/>
        <v>79.3</v>
      </c>
      <c r="AO35" s="386">
        <f t="shared" si="16"/>
        <v>1.3367</v>
      </c>
      <c r="AP35" s="156"/>
      <c r="AQ35" s="387">
        <v>1990</v>
      </c>
      <c r="AR35" s="308">
        <f>VLOOKUP(AQ35,'Basisreihen Destatis 2016'!$B$7:$H$80,6,FALSE)</f>
        <v>79</v>
      </c>
      <c r="AS35" s="309"/>
      <c r="AT35" s="310">
        <f t="shared" si="8"/>
        <v>79</v>
      </c>
      <c r="AU35" s="386">
        <f t="shared" si="17"/>
        <v>1.3012999999999999</v>
      </c>
    </row>
    <row r="36" spans="2:47">
      <c r="B36" s="387">
        <v>1989</v>
      </c>
      <c r="C36" s="308">
        <f>VLOOKUP(B36,'Basisreihen Destatis 2016'!$B$7:$H$80,2,FALSE)</f>
        <v>65.900000000000006</v>
      </c>
      <c r="D36" s="309"/>
      <c r="E36" s="309">
        <f t="shared" si="9"/>
        <v>65.900000000000006</v>
      </c>
      <c r="F36" s="309"/>
      <c r="G36" s="310">
        <f t="shared" si="10"/>
        <v>65.900000000000006</v>
      </c>
      <c r="H36" s="386">
        <f t="shared" si="11"/>
        <v>1.7253000000000001</v>
      </c>
      <c r="J36" s="387">
        <v>1989</v>
      </c>
      <c r="K36" s="308">
        <f>VLOOKUP(J36,'Basisreihen Destatis 2016'!$B$7:$H$80,3,FALSE)</f>
        <v>74.7</v>
      </c>
      <c r="L36" s="309"/>
      <c r="M36" s="309">
        <f t="shared" si="0"/>
        <v>74.7</v>
      </c>
      <c r="N36" s="309"/>
      <c r="O36" s="309">
        <f>VLOOKUP(J36,'Basisreihen Destatis 2016'!$J$7:$Q$76,5,FALSE)</f>
        <v>109.4</v>
      </c>
      <c r="P36" s="309">
        <f t="shared" si="18"/>
        <v>169.6</v>
      </c>
      <c r="Q36" s="310">
        <f t="shared" si="2"/>
        <v>103.2</v>
      </c>
      <c r="R36" s="386">
        <f t="shared" si="12"/>
        <v>1.0629999999999999</v>
      </c>
      <c r="S36" s="193"/>
      <c r="T36" s="387">
        <v>1989</v>
      </c>
      <c r="U36" s="308">
        <f>VLOOKUP(T36,'Basisreihen Destatis 2016'!$B$7:$H$80,3,FALSE)</f>
        <v>74.7</v>
      </c>
      <c r="V36" s="309"/>
      <c r="W36" s="309">
        <f t="shared" si="3"/>
        <v>74.7</v>
      </c>
      <c r="X36" s="309"/>
      <c r="Y36" s="309">
        <f>VLOOKUP(T36,'Basisreihen Destatis 2016'!$J$7:$Q$76,6,FALSE)</f>
        <v>101.5</v>
      </c>
      <c r="Z36" s="309">
        <f t="shared" si="19"/>
        <v>131.19999999999999</v>
      </c>
      <c r="AA36" s="309">
        <f>VLOOKUP(T36,'Basisreihen Destatis 2016'!$B$7:$H$80,5,FALSE)</f>
        <v>80.900000000000006</v>
      </c>
      <c r="AB36" s="309"/>
      <c r="AC36" s="309">
        <f t="shared" si="5"/>
        <v>80.900000000000006</v>
      </c>
      <c r="AD36" s="310">
        <f t="shared" si="13"/>
        <v>85.3</v>
      </c>
      <c r="AE36" s="386">
        <f t="shared" si="14"/>
        <v>1.2544</v>
      </c>
      <c r="AG36" s="387">
        <v>1989</v>
      </c>
      <c r="AH36" s="308">
        <f>VLOOKUP(AG36,'Basisreihen Destatis 2016'!$B$7:$H$80,3,FALSE)</f>
        <v>74.7</v>
      </c>
      <c r="AI36" s="309"/>
      <c r="AJ36" s="309">
        <f t="shared" si="6"/>
        <v>74.7</v>
      </c>
      <c r="AK36" s="309">
        <f>VLOOKUP(AG36,'Basisreihen Destatis 2016'!$B$7:$H$80,6,FALSE)</f>
        <v>77.8</v>
      </c>
      <c r="AL36" s="309"/>
      <c r="AM36" s="309">
        <f t="shared" si="7"/>
        <v>77.8</v>
      </c>
      <c r="AN36" s="310">
        <f t="shared" si="15"/>
        <v>76.7</v>
      </c>
      <c r="AO36" s="386">
        <f t="shared" si="16"/>
        <v>1.3819999999999999</v>
      </c>
      <c r="AP36" s="156"/>
      <c r="AQ36" s="387">
        <v>1989</v>
      </c>
      <c r="AR36" s="308">
        <f>VLOOKUP(AQ36,'Basisreihen Destatis 2016'!$B$7:$H$80,6,FALSE)</f>
        <v>77.8</v>
      </c>
      <c r="AS36" s="309"/>
      <c r="AT36" s="310">
        <f t="shared" si="8"/>
        <v>77.8</v>
      </c>
      <c r="AU36" s="386">
        <f t="shared" si="17"/>
        <v>1.3212999999999999</v>
      </c>
    </row>
    <row r="37" spans="2:47">
      <c r="B37" s="387">
        <v>1988</v>
      </c>
      <c r="C37" s="308">
        <f>VLOOKUP(B37,'Basisreihen Destatis 2016'!$B$7:$H$80,2,FALSE)</f>
        <v>63.7</v>
      </c>
      <c r="D37" s="309"/>
      <c r="E37" s="309">
        <f t="shared" si="9"/>
        <v>63.7</v>
      </c>
      <c r="F37" s="309"/>
      <c r="G37" s="310">
        <f t="shared" si="10"/>
        <v>63.7</v>
      </c>
      <c r="H37" s="386">
        <f t="shared" si="11"/>
        <v>1.7848999999999999</v>
      </c>
      <c r="J37" s="387">
        <v>1988</v>
      </c>
      <c r="K37" s="308">
        <f>VLOOKUP(J37,'Basisreihen Destatis 2016'!$B$7:$H$80,3,FALSE)</f>
        <v>72.599999999999994</v>
      </c>
      <c r="L37" s="309"/>
      <c r="M37" s="309">
        <f t="shared" si="0"/>
        <v>72.599999999999994</v>
      </c>
      <c r="N37" s="309"/>
      <c r="O37" s="309">
        <f>VLOOKUP(J37,'Basisreihen Destatis 2016'!$J$7:$Q$76,5,FALSE)</f>
        <v>106.1</v>
      </c>
      <c r="P37" s="309">
        <f t="shared" si="18"/>
        <v>164.5</v>
      </c>
      <c r="Q37" s="310">
        <f t="shared" si="2"/>
        <v>100.2</v>
      </c>
      <c r="R37" s="386">
        <f t="shared" si="12"/>
        <v>1.0948</v>
      </c>
      <c r="S37" s="193"/>
      <c r="T37" s="387">
        <v>1988</v>
      </c>
      <c r="U37" s="308">
        <f>VLOOKUP(T37,'Basisreihen Destatis 2016'!$B$7:$H$80,3,FALSE)</f>
        <v>72.599999999999994</v>
      </c>
      <c r="V37" s="309"/>
      <c r="W37" s="309">
        <f t="shared" si="3"/>
        <v>72.599999999999994</v>
      </c>
      <c r="X37" s="309"/>
      <c r="Y37" s="309">
        <f>VLOOKUP(T37,'Basisreihen Destatis 2016'!$J$7:$Q$76,6,FALSE)</f>
        <v>97.3</v>
      </c>
      <c r="Z37" s="309">
        <f t="shared" si="19"/>
        <v>125.7</v>
      </c>
      <c r="AA37" s="309">
        <f>VLOOKUP(T37,'Basisreihen Destatis 2016'!$B$7:$H$80,5,FALSE)</f>
        <v>80</v>
      </c>
      <c r="AB37" s="309"/>
      <c r="AC37" s="309">
        <f t="shared" si="5"/>
        <v>80</v>
      </c>
      <c r="AD37" s="310">
        <f t="shared" si="13"/>
        <v>83.2</v>
      </c>
      <c r="AE37" s="386">
        <f t="shared" si="14"/>
        <v>1.2861</v>
      </c>
      <c r="AG37" s="387">
        <v>1988</v>
      </c>
      <c r="AH37" s="308">
        <f>VLOOKUP(AG37,'Basisreihen Destatis 2016'!$B$7:$H$80,3,FALSE)</f>
        <v>72.599999999999994</v>
      </c>
      <c r="AI37" s="309"/>
      <c r="AJ37" s="309">
        <f t="shared" si="6"/>
        <v>72.599999999999994</v>
      </c>
      <c r="AK37" s="309">
        <f>VLOOKUP(AG37,'Basisreihen Destatis 2016'!$B$7:$H$80,6,FALSE)</f>
        <v>75.8</v>
      </c>
      <c r="AL37" s="309"/>
      <c r="AM37" s="309">
        <f t="shared" si="7"/>
        <v>75.8</v>
      </c>
      <c r="AN37" s="310">
        <f t="shared" si="15"/>
        <v>74.7</v>
      </c>
      <c r="AO37" s="386">
        <f t="shared" si="16"/>
        <v>1.419</v>
      </c>
      <c r="AP37" s="156"/>
      <c r="AQ37" s="387">
        <v>1988</v>
      </c>
      <c r="AR37" s="308">
        <f>VLOOKUP(AQ37,'Basisreihen Destatis 2016'!$B$7:$H$80,6,FALSE)</f>
        <v>75.8</v>
      </c>
      <c r="AS37" s="309"/>
      <c r="AT37" s="310">
        <f t="shared" si="8"/>
        <v>75.8</v>
      </c>
      <c r="AU37" s="386">
        <f t="shared" si="17"/>
        <v>1.3562000000000001</v>
      </c>
    </row>
    <row r="38" spans="2:47">
      <c r="B38" s="387">
        <v>1987</v>
      </c>
      <c r="C38" s="308">
        <f>VLOOKUP(B38,'Basisreihen Destatis 2016'!$B$7:$H$80,2,FALSE)</f>
        <v>62.3</v>
      </c>
      <c r="D38" s="309"/>
      <c r="E38" s="309">
        <f t="shared" si="9"/>
        <v>62.3</v>
      </c>
      <c r="F38" s="309"/>
      <c r="G38" s="310">
        <f t="shared" si="10"/>
        <v>62.3</v>
      </c>
      <c r="H38" s="386">
        <f t="shared" si="11"/>
        <v>1.825</v>
      </c>
      <c r="J38" s="387">
        <v>1987</v>
      </c>
      <c r="K38" s="308">
        <f>VLOOKUP(J38,'Basisreihen Destatis 2016'!$B$7:$H$80,3,FALSE)</f>
        <v>71.5</v>
      </c>
      <c r="L38" s="309"/>
      <c r="M38" s="309">
        <f t="shared" si="0"/>
        <v>71.5</v>
      </c>
      <c r="N38" s="309"/>
      <c r="O38" s="309">
        <f>VLOOKUP(J38,'Basisreihen Destatis 2016'!$J$7:$Q$76,5,FALSE)</f>
        <v>99</v>
      </c>
      <c r="P38" s="309">
        <f t="shared" si="18"/>
        <v>153.5</v>
      </c>
      <c r="Q38" s="310">
        <f t="shared" si="2"/>
        <v>96.1</v>
      </c>
      <c r="R38" s="386">
        <f t="shared" si="12"/>
        <v>1.1415</v>
      </c>
      <c r="S38" s="193"/>
      <c r="T38" s="387">
        <v>1987</v>
      </c>
      <c r="U38" s="308">
        <f>VLOOKUP(T38,'Basisreihen Destatis 2016'!$B$7:$H$80,3,FALSE)</f>
        <v>71.5</v>
      </c>
      <c r="V38" s="309"/>
      <c r="W38" s="309">
        <f t="shared" si="3"/>
        <v>71.5</v>
      </c>
      <c r="X38" s="309"/>
      <c r="Y38" s="309">
        <f>VLOOKUP(T38,'Basisreihen Destatis 2016'!$J$7:$Q$76,6,FALSE)</f>
        <v>91.8</v>
      </c>
      <c r="Z38" s="309">
        <f t="shared" si="19"/>
        <v>118.6</v>
      </c>
      <c r="AA38" s="309">
        <f>VLOOKUP(T38,'Basisreihen Destatis 2016'!$B$7:$H$80,5,FALSE)</f>
        <v>79.400000000000006</v>
      </c>
      <c r="AB38" s="309"/>
      <c r="AC38" s="309">
        <f t="shared" si="5"/>
        <v>79.400000000000006</v>
      </c>
      <c r="AD38" s="310">
        <f t="shared" si="13"/>
        <v>81.3</v>
      </c>
      <c r="AE38" s="386">
        <f t="shared" si="14"/>
        <v>1.3161</v>
      </c>
      <c r="AG38" s="387">
        <v>1987</v>
      </c>
      <c r="AH38" s="308">
        <f>VLOOKUP(AG38,'Basisreihen Destatis 2016'!$B$7:$H$80,3,FALSE)</f>
        <v>71.5</v>
      </c>
      <c r="AI38" s="309"/>
      <c r="AJ38" s="309">
        <f t="shared" si="6"/>
        <v>71.5</v>
      </c>
      <c r="AK38" s="309">
        <f>VLOOKUP(AG38,'Basisreihen Destatis 2016'!$B$7:$H$80,6,FALSE)</f>
        <v>74.7</v>
      </c>
      <c r="AL38" s="309"/>
      <c r="AM38" s="309">
        <f t="shared" si="7"/>
        <v>74.7</v>
      </c>
      <c r="AN38" s="310">
        <f t="shared" si="15"/>
        <v>73.599999999999994</v>
      </c>
      <c r="AO38" s="386">
        <f t="shared" si="16"/>
        <v>1.4401999999999999</v>
      </c>
      <c r="AP38" s="156"/>
      <c r="AQ38" s="387">
        <v>1987</v>
      </c>
      <c r="AR38" s="308">
        <f>VLOOKUP(AQ38,'Basisreihen Destatis 2016'!$B$7:$H$80,6,FALSE)</f>
        <v>74.7</v>
      </c>
      <c r="AS38" s="309"/>
      <c r="AT38" s="310">
        <f t="shared" si="8"/>
        <v>74.7</v>
      </c>
      <c r="AU38" s="386">
        <f t="shared" si="17"/>
        <v>1.3762000000000001</v>
      </c>
    </row>
    <row r="39" spans="2:47">
      <c r="B39" s="387">
        <v>1986</v>
      </c>
      <c r="C39" s="308">
        <f>VLOOKUP(B39,'Basisreihen Destatis 2016'!$B$7:$H$80,2,FALSE)</f>
        <v>60.9</v>
      </c>
      <c r="D39" s="309"/>
      <c r="E39" s="309">
        <f t="shared" si="9"/>
        <v>60.9</v>
      </c>
      <c r="F39" s="309"/>
      <c r="G39" s="310">
        <f t="shared" si="10"/>
        <v>60.9</v>
      </c>
      <c r="H39" s="386">
        <f t="shared" si="11"/>
        <v>1.867</v>
      </c>
      <c r="J39" s="387">
        <v>1986</v>
      </c>
      <c r="K39" s="308">
        <f>VLOOKUP(J39,'Basisreihen Destatis 2016'!$B$7:$H$80,3,FALSE)</f>
        <v>70.3</v>
      </c>
      <c r="L39" s="309"/>
      <c r="M39" s="309">
        <f t="shared" si="0"/>
        <v>70.3</v>
      </c>
      <c r="N39" s="309"/>
      <c r="O39" s="309">
        <f>VLOOKUP(J39,'Basisreihen Destatis 2016'!$J$7:$Q$76,5,FALSE)</f>
        <v>98.3</v>
      </c>
      <c r="P39" s="309">
        <f t="shared" si="18"/>
        <v>152.4</v>
      </c>
      <c r="Q39" s="310">
        <f t="shared" si="2"/>
        <v>94.9</v>
      </c>
      <c r="R39" s="386">
        <f t="shared" si="12"/>
        <v>1.1559999999999999</v>
      </c>
      <c r="S39" s="193"/>
      <c r="T39" s="387">
        <v>1986</v>
      </c>
      <c r="U39" s="308">
        <f>VLOOKUP(T39,'Basisreihen Destatis 2016'!$B$7:$H$80,3,FALSE)</f>
        <v>70.3</v>
      </c>
      <c r="V39" s="309"/>
      <c r="W39" s="309">
        <f t="shared" si="3"/>
        <v>70.3</v>
      </c>
      <c r="X39" s="309"/>
      <c r="Y39" s="309">
        <f>VLOOKUP(T39,'Basisreihen Destatis 2016'!$J$7:$Q$76,6,FALSE)</f>
        <v>90.3</v>
      </c>
      <c r="Z39" s="309">
        <f t="shared" si="19"/>
        <v>116.7</v>
      </c>
      <c r="AA39" s="309">
        <f>VLOOKUP(T39,'Basisreihen Destatis 2016'!$B$7:$H$80,5,FALSE)</f>
        <v>78.3</v>
      </c>
      <c r="AB39" s="309"/>
      <c r="AC39" s="309">
        <f t="shared" si="5"/>
        <v>78.3</v>
      </c>
      <c r="AD39" s="310">
        <f t="shared" si="13"/>
        <v>80.099999999999994</v>
      </c>
      <c r="AE39" s="386">
        <f t="shared" si="14"/>
        <v>1.3358000000000001</v>
      </c>
      <c r="AG39" s="387">
        <v>1986</v>
      </c>
      <c r="AH39" s="308">
        <f>VLOOKUP(AG39,'Basisreihen Destatis 2016'!$B$7:$H$80,3,FALSE)</f>
        <v>70.3</v>
      </c>
      <c r="AI39" s="309"/>
      <c r="AJ39" s="309">
        <f t="shared" si="6"/>
        <v>70.3</v>
      </c>
      <c r="AK39" s="309">
        <f>VLOOKUP(AG39,'Basisreihen Destatis 2016'!$B$7:$H$80,6,FALSE)</f>
        <v>76.5</v>
      </c>
      <c r="AL39" s="309"/>
      <c r="AM39" s="309">
        <f t="shared" si="7"/>
        <v>76.5</v>
      </c>
      <c r="AN39" s="310">
        <f t="shared" si="15"/>
        <v>74.3</v>
      </c>
      <c r="AO39" s="386">
        <f t="shared" si="16"/>
        <v>1.4266000000000001</v>
      </c>
      <c r="AP39" s="156"/>
      <c r="AQ39" s="387">
        <v>1986</v>
      </c>
      <c r="AR39" s="308">
        <f>VLOOKUP(AQ39,'Basisreihen Destatis 2016'!$B$7:$H$80,6,FALSE)</f>
        <v>76.5</v>
      </c>
      <c r="AS39" s="309"/>
      <c r="AT39" s="310">
        <f t="shared" si="8"/>
        <v>76.5</v>
      </c>
      <c r="AU39" s="386">
        <f t="shared" si="17"/>
        <v>1.3438000000000001</v>
      </c>
    </row>
    <row r="40" spans="2:47">
      <c r="B40" s="387">
        <v>1985</v>
      </c>
      <c r="C40" s="308">
        <f>VLOOKUP(B40,'Basisreihen Destatis 2016'!$B$7:$H$80,2,FALSE)</f>
        <v>59.7</v>
      </c>
      <c r="D40" s="309"/>
      <c r="E40" s="309">
        <f t="shared" si="9"/>
        <v>59.7</v>
      </c>
      <c r="F40" s="309"/>
      <c r="G40" s="310">
        <f t="shared" si="10"/>
        <v>59.7</v>
      </c>
      <c r="H40" s="386">
        <f t="shared" si="11"/>
        <v>1.9045000000000001</v>
      </c>
      <c r="J40" s="387">
        <v>1985</v>
      </c>
      <c r="K40" s="308">
        <f>VLOOKUP(J40,'Basisreihen Destatis 2016'!$B$7:$H$80,3,FALSE)</f>
        <v>68.7</v>
      </c>
      <c r="L40" s="309"/>
      <c r="M40" s="309">
        <f t="shared" si="0"/>
        <v>68.7</v>
      </c>
      <c r="N40" s="309"/>
      <c r="O40" s="309">
        <f>VLOOKUP(J40,'Basisreihen Destatis 2016'!$J$7:$Q$76,5,FALSE)</f>
        <v>102.9</v>
      </c>
      <c r="P40" s="309">
        <f t="shared" si="18"/>
        <v>159.5</v>
      </c>
      <c r="Q40" s="310">
        <f t="shared" si="2"/>
        <v>95.9</v>
      </c>
      <c r="R40" s="386">
        <f t="shared" si="12"/>
        <v>1.1438999999999999</v>
      </c>
      <c r="S40" s="193"/>
      <c r="T40" s="387">
        <v>1985</v>
      </c>
      <c r="U40" s="308">
        <f>VLOOKUP(T40,'Basisreihen Destatis 2016'!$B$7:$H$80,3,FALSE)</f>
        <v>68.7</v>
      </c>
      <c r="V40" s="309"/>
      <c r="W40" s="309">
        <f t="shared" si="3"/>
        <v>68.7</v>
      </c>
      <c r="X40" s="309"/>
      <c r="Y40" s="309">
        <f>VLOOKUP(T40,'Basisreihen Destatis 2016'!$J$7:$Q$76,6,FALSE)</f>
        <v>93.2</v>
      </c>
      <c r="Z40" s="309">
        <f t="shared" si="19"/>
        <v>120.4</v>
      </c>
      <c r="AA40" s="309">
        <f>VLOOKUP(T40,'Basisreihen Destatis 2016'!$B$7:$H$80,5,FALSE)</f>
        <v>75.400000000000006</v>
      </c>
      <c r="AB40" s="309"/>
      <c r="AC40" s="309">
        <f t="shared" si="5"/>
        <v>75.400000000000006</v>
      </c>
      <c r="AD40" s="310">
        <f t="shared" si="13"/>
        <v>78.8</v>
      </c>
      <c r="AE40" s="386">
        <f t="shared" si="14"/>
        <v>1.3579000000000001</v>
      </c>
      <c r="AG40" s="387">
        <v>1985</v>
      </c>
      <c r="AH40" s="308">
        <f>VLOOKUP(AG40,'Basisreihen Destatis 2016'!$B$7:$H$80,3,FALSE)</f>
        <v>68.7</v>
      </c>
      <c r="AI40" s="309"/>
      <c r="AJ40" s="309">
        <f t="shared" si="6"/>
        <v>68.7</v>
      </c>
      <c r="AK40" s="309">
        <f>VLOOKUP(AG40,'Basisreihen Destatis 2016'!$B$7:$H$80,6,FALSE)</f>
        <v>77.099999999999994</v>
      </c>
      <c r="AL40" s="309"/>
      <c r="AM40" s="309">
        <f t="shared" si="7"/>
        <v>77.099999999999994</v>
      </c>
      <c r="AN40" s="310">
        <f t="shared" si="15"/>
        <v>74.2</v>
      </c>
      <c r="AO40" s="386">
        <f t="shared" si="16"/>
        <v>1.4286000000000001</v>
      </c>
      <c r="AP40" s="156"/>
      <c r="AQ40" s="387">
        <v>1985</v>
      </c>
      <c r="AR40" s="308">
        <f>VLOOKUP(AQ40,'Basisreihen Destatis 2016'!$B$7:$H$80,6,FALSE)</f>
        <v>77.099999999999994</v>
      </c>
      <c r="AS40" s="309"/>
      <c r="AT40" s="310">
        <f t="shared" si="8"/>
        <v>77.099999999999994</v>
      </c>
      <c r="AU40" s="386">
        <f t="shared" si="17"/>
        <v>1.3332999999999999</v>
      </c>
    </row>
    <row r="41" spans="2:47">
      <c r="B41" s="387">
        <v>1984</v>
      </c>
      <c r="C41" s="308">
        <f>VLOOKUP(B41,'Basisreihen Destatis 2016'!$B$7:$H$80,2,FALSE)</f>
        <v>59.3</v>
      </c>
      <c r="D41" s="309"/>
      <c r="E41" s="309">
        <f t="shared" si="9"/>
        <v>59.3</v>
      </c>
      <c r="F41" s="309"/>
      <c r="G41" s="310">
        <f t="shared" si="10"/>
        <v>59.3</v>
      </c>
      <c r="H41" s="386">
        <f t="shared" si="11"/>
        <v>1.9174</v>
      </c>
      <c r="J41" s="387">
        <v>1984</v>
      </c>
      <c r="K41" s="308">
        <f>VLOOKUP(J41,'Basisreihen Destatis 2016'!$B$7:$H$80,3,FALSE)</f>
        <v>68.599999999999994</v>
      </c>
      <c r="L41" s="309"/>
      <c r="M41" s="309">
        <f t="shared" si="0"/>
        <v>68.599999999999994</v>
      </c>
      <c r="N41" s="309"/>
      <c r="O41" s="309">
        <f>VLOOKUP(J41,'Basisreihen Destatis 2016'!$J$7:$Q$76,5,FALSE)</f>
        <v>100.3</v>
      </c>
      <c r="P41" s="309">
        <f t="shared" si="18"/>
        <v>155.5</v>
      </c>
      <c r="Q41" s="310">
        <f t="shared" si="2"/>
        <v>94.7</v>
      </c>
      <c r="R41" s="386">
        <f t="shared" si="12"/>
        <v>1.1584000000000001</v>
      </c>
      <c r="S41" s="193"/>
      <c r="T41" s="387">
        <v>1984</v>
      </c>
      <c r="U41" s="308">
        <f>VLOOKUP(T41,'Basisreihen Destatis 2016'!$B$7:$H$80,3,FALSE)</f>
        <v>68.599999999999994</v>
      </c>
      <c r="V41" s="309"/>
      <c r="W41" s="309">
        <f t="shared" si="3"/>
        <v>68.599999999999994</v>
      </c>
      <c r="X41" s="309"/>
      <c r="Y41" s="309">
        <f>VLOOKUP(T41,'Basisreihen Destatis 2016'!$J$7:$Q$76,6,FALSE)</f>
        <v>92.3</v>
      </c>
      <c r="Z41" s="309">
        <f t="shared" si="19"/>
        <v>119.3</v>
      </c>
      <c r="AA41" s="309">
        <f>VLOOKUP(T41,'Basisreihen Destatis 2016'!$B$7:$H$80,5,FALSE)</f>
        <v>74.7</v>
      </c>
      <c r="AB41" s="309"/>
      <c r="AC41" s="309">
        <f t="shared" si="5"/>
        <v>74.7</v>
      </c>
      <c r="AD41" s="310">
        <f>ROUND(0.5*W41+0.15*Z41+0.35*AC41,1)</f>
        <v>78.3</v>
      </c>
      <c r="AE41" s="386">
        <f t="shared" si="14"/>
        <v>1.3665</v>
      </c>
      <c r="AG41" s="387">
        <v>1984</v>
      </c>
      <c r="AH41" s="308">
        <f>VLOOKUP(AG41,'Basisreihen Destatis 2016'!$B$7:$H$80,3,FALSE)</f>
        <v>68.599999999999994</v>
      </c>
      <c r="AI41" s="309"/>
      <c r="AJ41" s="309">
        <f t="shared" si="6"/>
        <v>68.599999999999994</v>
      </c>
      <c r="AK41" s="309">
        <f>VLOOKUP(AG41,'Basisreihen Destatis 2016'!$B$7:$H$80,6,FALSE)</f>
        <v>75.400000000000006</v>
      </c>
      <c r="AL41" s="309"/>
      <c r="AM41" s="309">
        <f t="shared" si="7"/>
        <v>75.400000000000006</v>
      </c>
      <c r="AN41" s="310">
        <f t="shared" si="15"/>
        <v>73</v>
      </c>
      <c r="AO41" s="386">
        <f t="shared" si="16"/>
        <v>1.4520999999999999</v>
      </c>
      <c r="AP41" s="156"/>
      <c r="AQ41" s="387">
        <v>1984</v>
      </c>
      <c r="AR41" s="308">
        <f>VLOOKUP(AQ41,'Basisreihen Destatis 2016'!$B$7:$H$80,6,FALSE)</f>
        <v>75.400000000000006</v>
      </c>
      <c r="AS41" s="309"/>
      <c r="AT41" s="310">
        <f t="shared" si="8"/>
        <v>75.400000000000006</v>
      </c>
      <c r="AU41" s="386">
        <f t="shared" si="17"/>
        <v>1.3633999999999999</v>
      </c>
    </row>
    <row r="42" spans="2:47">
      <c r="B42" s="387">
        <v>1983</v>
      </c>
      <c r="C42" s="308">
        <f>VLOOKUP(B42,'Basisreihen Destatis 2016'!$B$7:$H$80,2,FALSE)</f>
        <v>58.1</v>
      </c>
      <c r="D42" s="309"/>
      <c r="E42" s="309">
        <f t="shared" si="9"/>
        <v>58.1</v>
      </c>
      <c r="F42" s="309"/>
      <c r="G42" s="310">
        <f t="shared" si="10"/>
        <v>58.1</v>
      </c>
      <c r="H42" s="386">
        <f t="shared" si="11"/>
        <v>1.9570000000000001</v>
      </c>
      <c r="J42" s="387">
        <v>1983</v>
      </c>
      <c r="K42" s="308">
        <f>VLOOKUP(J42,'Basisreihen Destatis 2016'!$B$7:$H$80,3,FALSE)</f>
        <v>67.8</v>
      </c>
      <c r="L42" s="309"/>
      <c r="M42" s="309">
        <f t="shared" si="0"/>
        <v>67.8</v>
      </c>
      <c r="N42" s="309"/>
      <c r="O42" s="309">
        <f>VLOOKUP(J42,'Basisreihen Destatis 2016'!$J$7:$Q$76,5,FALSE)</f>
        <v>97.4</v>
      </c>
      <c r="P42" s="309">
        <f t="shared" si="18"/>
        <v>151</v>
      </c>
      <c r="Q42" s="310">
        <f t="shared" si="2"/>
        <v>92.8</v>
      </c>
      <c r="R42" s="386">
        <f t="shared" si="12"/>
        <v>1.1820999999999999</v>
      </c>
      <c r="S42" s="193"/>
      <c r="T42" s="387">
        <v>1983</v>
      </c>
      <c r="U42" s="308">
        <f>VLOOKUP(T42,'Basisreihen Destatis 2016'!$B$7:$H$80,3,FALSE)</f>
        <v>67.8</v>
      </c>
      <c r="V42" s="309"/>
      <c r="W42" s="309">
        <f t="shared" si="3"/>
        <v>67.8</v>
      </c>
      <c r="X42" s="309"/>
      <c r="Y42" s="309">
        <f>VLOOKUP(T42,'Basisreihen Destatis 2016'!$J$7:$Q$76,6,FALSE)</f>
        <v>93.2</v>
      </c>
      <c r="Z42" s="309">
        <f t="shared" si="19"/>
        <v>120.4</v>
      </c>
      <c r="AA42" s="309">
        <f>VLOOKUP(T42,'Basisreihen Destatis 2016'!$B$7:$H$80,5,FALSE)</f>
        <v>74.7</v>
      </c>
      <c r="AB42" s="309"/>
      <c r="AC42" s="309">
        <f t="shared" si="5"/>
        <v>74.7</v>
      </c>
      <c r="AD42" s="310">
        <f>ROUND(0.5*W42+0.15*Z42+0.35*AC42,1)</f>
        <v>78.099999999999994</v>
      </c>
      <c r="AE42" s="386">
        <f t="shared" si="14"/>
        <v>1.37</v>
      </c>
      <c r="AG42" s="387">
        <v>1983</v>
      </c>
      <c r="AH42" s="308">
        <f>VLOOKUP(AG42,'Basisreihen Destatis 2016'!$B$7:$H$80,3,FALSE)</f>
        <v>67.8</v>
      </c>
      <c r="AI42" s="309"/>
      <c r="AJ42" s="309">
        <f t="shared" si="6"/>
        <v>67.8</v>
      </c>
      <c r="AK42" s="309">
        <f>VLOOKUP(AG42,'Basisreihen Destatis 2016'!$B$7:$H$80,6,FALSE)</f>
        <v>73.3</v>
      </c>
      <c r="AL42" s="309"/>
      <c r="AM42" s="309">
        <f t="shared" si="7"/>
        <v>73.3</v>
      </c>
      <c r="AN42" s="310">
        <f t="shared" si="15"/>
        <v>71.400000000000006</v>
      </c>
      <c r="AO42" s="386">
        <f t="shared" si="16"/>
        <v>1.4845999999999999</v>
      </c>
      <c r="AP42" s="156"/>
      <c r="AQ42" s="387">
        <v>1983</v>
      </c>
      <c r="AR42" s="308">
        <f>VLOOKUP(AQ42,'Basisreihen Destatis 2016'!$B$7:$H$80,6,FALSE)</f>
        <v>73.3</v>
      </c>
      <c r="AS42" s="309"/>
      <c r="AT42" s="310">
        <f t="shared" si="8"/>
        <v>73.3</v>
      </c>
      <c r="AU42" s="386">
        <f t="shared" si="17"/>
        <v>1.4025000000000001</v>
      </c>
    </row>
    <row r="43" spans="2:47">
      <c r="B43" s="387">
        <v>1982</v>
      </c>
      <c r="C43" s="308">
        <f>VLOOKUP(B43,'Basisreihen Destatis 2016'!$B$7:$H$80,2,FALSE)</f>
        <v>57.1</v>
      </c>
      <c r="D43" s="309"/>
      <c r="E43" s="309">
        <f t="shared" si="9"/>
        <v>57.1</v>
      </c>
      <c r="F43" s="309"/>
      <c r="G43" s="310">
        <f t="shared" si="10"/>
        <v>57.1</v>
      </c>
      <c r="H43" s="386">
        <f t="shared" si="11"/>
        <v>1.9912000000000001</v>
      </c>
      <c r="J43" s="387">
        <v>1982</v>
      </c>
      <c r="K43" s="308">
        <f>VLOOKUP(J43,'Basisreihen Destatis 2016'!$B$7:$H$80,3,FALSE)</f>
        <v>68.099999999999994</v>
      </c>
      <c r="L43" s="309"/>
      <c r="M43" s="309">
        <f t="shared" si="0"/>
        <v>68.099999999999994</v>
      </c>
      <c r="N43" s="309"/>
      <c r="O43" s="309">
        <f>VLOOKUP(J43,'Basisreihen Destatis 2016'!$J$7:$Q$76,5,FALSE)</f>
        <v>92</v>
      </c>
      <c r="P43" s="309">
        <f t="shared" si="18"/>
        <v>142.6</v>
      </c>
      <c r="Q43" s="310">
        <f t="shared" si="2"/>
        <v>90.5</v>
      </c>
      <c r="R43" s="386">
        <f t="shared" si="12"/>
        <v>1.2121999999999999</v>
      </c>
      <c r="S43" s="193"/>
      <c r="T43" s="387">
        <v>1982</v>
      </c>
      <c r="U43" s="308">
        <f>VLOOKUP(T43,'Basisreihen Destatis 2016'!$B$7:$H$80,3,FALSE)</f>
        <v>68.099999999999994</v>
      </c>
      <c r="V43" s="309"/>
      <c r="W43" s="309">
        <f t="shared" si="3"/>
        <v>68.099999999999994</v>
      </c>
      <c r="X43" s="309"/>
      <c r="Y43" s="309">
        <f>VLOOKUP(T43,'Basisreihen Destatis 2016'!$J$7:$Q$76,6,FALSE)</f>
        <v>93.9</v>
      </c>
      <c r="Z43" s="309">
        <f t="shared" si="19"/>
        <v>121.4</v>
      </c>
      <c r="AA43" s="309">
        <f>VLOOKUP(T43,'Basisreihen Destatis 2016'!$B$7:$H$80,5,FALSE)</f>
        <v>74.099999999999994</v>
      </c>
      <c r="AB43" s="309"/>
      <c r="AC43" s="309">
        <f t="shared" si="5"/>
        <v>74.099999999999994</v>
      </c>
      <c r="AD43" s="310">
        <f t="shared" si="13"/>
        <v>78.2</v>
      </c>
      <c r="AE43" s="386">
        <f t="shared" si="14"/>
        <v>1.3683000000000001</v>
      </c>
      <c r="AG43" s="387">
        <v>1982</v>
      </c>
      <c r="AH43" s="308">
        <f>VLOOKUP(AG43,'Basisreihen Destatis 2016'!$B$7:$H$80,3,FALSE)</f>
        <v>68.099999999999994</v>
      </c>
      <c r="AI43" s="309"/>
      <c r="AJ43" s="309">
        <f t="shared" si="6"/>
        <v>68.099999999999994</v>
      </c>
      <c r="AK43" s="309">
        <f>VLOOKUP(AG43,'Basisreihen Destatis 2016'!$B$7:$H$80,6,FALSE)</f>
        <v>72</v>
      </c>
      <c r="AL43" s="309"/>
      <c r="AM43" s="309">
        <f t="shared" si="7"/>
        <v>72</v>
      </c>
      <c r="AN43" s="310">
        <f t="shared" si="15"/>
        <v>70.599999999999994</v>
      </c>
      <c r="AO43" s="386">
        <f t="shared" si="16"/>
        <v>1.5014000000000001</v>
      </c>
      <c r="AP43" s="156"/>
      <c r="AQ43" s="387">
        <v>1982</v>
      </c>
      <c r="AR43" s="308">
        <f>VLOOKUP(AQ43,'Basisreihen Destatis 2016'!$B$7:$H$80,6,FALSE)</f>
        <v>72</v>
      </c>
      <c r="AS43" s="309"/>
      <c r="AT43" s="310">
        <f t="shared" si="8"/>
        <v>72</v>
      </c>
      <c r="AU43" s="386">
        <f t="shared" si="17"/>
        <v>1.4278</v>
      </c>
    </row>
    <row r="44" spans="2:47">
      <c r="B44" s="387">
        <v>1981</v>
      </c>
      <c r="C44" s="308">
        <f>VLOOKUP(B44,'Basisreihen Destatis 2016'!$B$7:$H$80,2,FALSE)</f>
        <v>54.9</v>
      </c>
      <c r="D44" s="309"/>
      <c r="E44" s="309">
        <f t="shared" si="9"/>
        <v>54.9</v>
      </c>
      <c r="F44" s="309"/>
      <c r="G44" s="310">
        <f t="shared" si="10"/>
        <v>54.9</v>
      </c>
      <c r="H44" s="386">
        <f t="shared" si="11"/>
        <v>2.0710000000000002</v>
      </c>
      <c r="J44" s="387">
        <v>1981</v>
      </c>
      <c r="K44" s="308">
        <f>VLOOKUP(J44,'Basisreihen Destatis 2016'!$B$7:$H$80,3,FALSE)</f>
        <v>69.3</v>
      </c>
      <c r="L44" s="309"/>
      <c r="M44" s="309">
        <f t="shared" si="0"/>
        <v>69.3</v>
      </c>
      <c r="N44" s="309"/>
      <c r="O44" s="309">
        <f>VLOOKUP(J44,'Basisreihen Destatis 2016'!$J$7:$Q$76,5,FALSE)</f>
        <v>89.9</v>
      </c>
      <c r="P44" s="309">
        <f t="shared" si="18"/>
        <v>139.4</v>
      </c>
      <c r="Q44" s="310">
        <f t="shared" si="2"/>
        <v>90.3</v>
      </c>
      <c r="R44" s="386">
        <f t="shared" si="12"/>
        <v>1.2148000000000001</v>
      </c>
      <c r="S44" s="193"/>
      <c r="T44" s="387">
        <v>1981</v>
      </c>
      <c r="U44" s="308">
        <f>VLOOKUP(T44,'Basisreihen Destatis 2016'!$B$7:$H$80,3,FALSE)</f>
        <v>69.3</v>
      </c>
      <c r="V44" s="309"/>
      <c r="W44" s="309">
        <f t="shared" si="3"/>
        <v>69.3</v>
      </c>
      <c r="X44" s="309"/>
      <c r="Y44" s="309">
        <f>VLOOKUP(T44,'Basisreihen Destatis 2016'!$J$7:$Q$76,6,FALSE)</f>
        <v>94.3</v>
      </c>
      <c r="Z44" s="309">
        <f t="shared" si="19"/>
        <v>121.9</v>
      </c>
      <c r="AA44" s="309">
        <f>VLOOKUP(T44,'Basisreihen Destatis 2016'!$B$7:$H$80,5,FALSE)</f>
        <v>66.599999999999994</v>
      </c>
      <c r="AB44" s="309"/>
      <c r="AC44" s="309">
        <f t="shared" si="5"/>
        <v>66.599999999999994</v>
      </c>
      <c r="AD44" s="310">
        <f t="shared" si="13"/>
        <v>76.2</v>
      </c>
      <c r="AE44" s="386">
        <f t="shared" si="14"/>
        <v>1.4041999999999999</v>
      </c>
      <c r="AG44" s="387">
        <v>1981</v>
      </c>
      <c r="AH44" s="308">
        <f>VLOOKUP(AG44,'Basisreihen Destatis 2016'!$B$7:$H$80,3,FALSE)</f>
        <v>69.3</v>
      </c>
      <c r="AI44" s="309"/>
      <c r="AJ44" s="309">
        <f t="shared" si="6"/>
        <v>69.3</v>
      </c>
      <c r="AK44" s="309">
        <f>VLOOKUP(AG44,'Basisreihen Destatis 2016'!$B$7:$H$80,6,FALSE)</f>
        <v>67.8</v>
      </c>
      <c r="AL44" s="309"/>
      <c r="AM44" s="309">
        <f t="shared" si="7"/>
        <v>67.8</v>
      </c>
      <c r="AN44" s="310">
        <f t="shared" si="15"/>
        <v>68.3</v>
      </c>
      <c r="AO44" s="386">
        <f t="shared" si="16"/>
        <v>1.552</v>
      </c>
      <c r="AP44" s="156"/>
      <c r="AQ44" s="387">
        <v>1981</v>
      </c>
      <c r="AR44" s="308">
        <f>VLOOKUP(AQ44,'Basisreihen Destatis 2016'!$B$7:$H$80,6,FALSE)</f>
        <v>67.8</v>
      </c>
      <c r="AS44" s="309"/>
      <c r="AT44" s="310">
        <f t="shared" si="8"/>
        <v>67.8</v>
      </c>
      <c r="AU44" s="386">
        <f t="shared" si="17"/>
        <v>1.5162</v>
      </c>
    </row>
    <row r="45" spans="2:47">
      <c r="B45" s="387">
        <v>1980</v>
      </c>
      <c r="C45" s="308">
        <f>VLOOKUP(B45,'Basisreihen Destatis 2016'!$B$7:$H$80,2,FALSE)</f>
        <v>51.7</v>
      </c>
      <c r="D45" s="309"/>
      <c r="E45" s="309">
        <f t="shared" si="9"/>
        <v>51.7</v>
      </c>
      <c r="F45" s="309"/>
      <c r="G45" s="310">
        <f t="shared" si="10"/>
        <v>51.7</v>
      </c>
      <c r="H45" s="386">
        <f t="shared" si="11"/>
        <v>2.1991999999999998</v>
      </c>
      <c r="J45" s="387">
        <v>1980</v>
      </c>
      <c r="K45" s="308">
        <f>VLOOKUP(J45,'Basisreihen Destatis 2016'!$B$7:$H$80,3,FALSE)</f>
        <v>67.5</v>
      </c>
      <c r="L45" s="309"/>
      <c r="M45" s="309">
        <f t="shared" si="0"/>
        <v>67.5</v>
      </c>
      <c r="N45" s="309"/>
      <c r="O45" s="309">
        <f>VLOOKUP(J45,'Basisreihen Destatis 2016'!$J$7:$Q$76,5,FALSE)</f>
        <v>86.1</v>
      </c>
      <c r="P45" s="309">
        <f t="shared" si="18"/>
        <v>133.5</v>
      </c>
      <c r="Q45" s="310">
        <f t="shared" si="2"/>
        <v>87.3</v>
      </c>
      <c r="R45" s="386">
        <f t="shared" si="12"/>
        <v>1.2565999999999999</v>
      </c>
      <c r="S45" s="193"/>
      <c r="T45" s="387">
        <v>1980</v>
      </c>
      <c r="U45" s="308">
        <f>VLOOKUP(T45,'Basisreihen Destatis 2016'!$B$7:$H$80,3,FALSE)</f>
        <v>67.5</v>
      </c>
      <c r="V45" s="309"/>
      <c r="W45" s="309">
        <f t="shared" si="3"/>
        <v>67.5</v>
      </c>
      <c r="X45" s="309"/>
      <c r="Y45" s="309">
        <f>VLOOKUP(T45,'Basisreihen Destatis 2016'!$J$7:$Q$76,6,FALSE)</f>
        <v>89</v>
      </c>
      <c r="Z45" s="309">
        <f t="shared" si="19"/>
        <v>115</v>
      </c>
      <c r="AA45" s="309">
        <f>VLOOKUP(T45,'Basisreihen Destatis 2016'!$B$7:$H$80,5,FALSE)</f>
        <v>61.6</v>
      </c>
      <c r="AB45" s="309"/>
      <c r="AC45" s="309">
        <f t="shared" si="5"/>
        <v>61.6</v>
      </c>
      <c r="AD45" s="310">
        <f t="shared" si="13"/>
        <v>72.599999999999994</v>
      </c>
      <c r="AE45" s="386">
        <f t="shared" si="14"/>
        <v>1.4738</v>
      </c>
      <c r="AG45" s="387">
        <v>1980</v>
      </c>
      <c r="AH45" s="308">
        <f>VLOOKUP(AG45,'Basisreihen Destatis 2016'!$B$7:$H$80,3,FALSE)</f>
        <v>67.5</v>
      </c>
      <c r="AI45" s="309"/>
      <c r="AJ45" s="309">
        <f t="shared" si="6"/>
        <v>67.5</v>
      </c>
      <c r="AK45" s="309">
        <f>VLOOKUP(AG45,'Basisreihen Destatis 2016'!$B$7:$H$80,6,FALSE)</f>
        <v>63.5</v>
      </c>
      <c r="AL45" s="309"/>
      <c r="AM45" s="309">
        <f>ROUND(IF(AK45&gt;0,AK45,AL45*$AK$49/$AL$49),1)</f>
        <v>63.5</v>
      </c>
      <c r="AN45" s="310">
        <f>ROUND(0.35*AJ45+0.65*AM45,1)</f>
        <v>64.900000000000006</v>
      </c>
      <c r="AO45" s="386">
        <f t="shared" si="16"/>
        <v>1.6333</v>
      </c>
      <c r="AP45" s="156"/>
      <c r="AQ45" s="387">
        <v>1980</v>
      </c>
      <c r="AR45" s="308">
        <f>VLOOKUP(AQ45,'Basisreihen Destatis 2016'!$B$7:$H$80,6,FALSE)</f>
        <v>63.5</v>
      </c>
      <c r="AS45" s="309"/>
      <c r="AT45" s="310">
        <f t="shared" si="8"/>
        <v>63.5</v>
      </c>
      <c r="AU45" s="386">
        <f t="shared" si="17"/>
        <v>1.6189</v>
      </c>
    </row>
    <row r="46" spans="2:47">
      <c r="B46" s="387">
        <v>1979</v>
      </c>
      <c r="C46" s="308">
        <f>VLOOKUP(B46,'Basisreihen Destatis 2016'!$B$7:$H$80,2,FALSE)</f>
        <v>47</v>
      </c>
      <c r="D46" s="309"/>
      <c r="E46" s="309">
        <f t="shared" si="9"/>
        <v>47</v>
      </c>
      <c r="F46" s="309"/>
      <c r="G46" s="310">
        <f t="shared" si="10"/>
        <v>47</v>
      </c>
      <c r="H46" s="386">
        <f t="shared" si="11"/>
        <v>2.4190999999999998</v>
      </c>
      <c r="J46" s="387">
        <v>1979</v>
      </c>
      <c r="K46" s="308">
        <f>VLOOKUP(J46,'Basisreihen Destatis 2016'!$B$7:$H$80,3,FALSE)</f>
        <v>61.1</v>
      </c>
      <c r="L46" s="309"/>
      <c r="M46" s="309">
        <f t="shared" si="0"/>
        <v>61.1</v>
      </c>
      <c r="N46" s="309"/>
      <c r="O46" s="309">
        <f>VLOOKUP(J46,'Basisreihen Destatis 2016'!$J$7:$Q$76,5,FALSE)</f>
        <v>80</v>
      </c>
      <c r="P46" s="309">
        <f t="shared" si="18"/>
        <v>124</v>
      </c>
      <c r="Q46" s="310">
        <f t="shared" si="2"/>
        <v>80</v>
      </c>
      <c r="R46" s="386">
        <f t="shared" si="12"/>
        <v>1.3713</v>
      </c>
      <c r="S46" s="193"/>
      <c r="T46" s="387">
        <v>1979</v>
      </c>
      <c r="U46" s="308">
        <f>VLOOKUP(T46,'Basisreihen Destatis 2016'!$B$7:$H$80,3,FALSE)</f>
        <v>61.1</v>
      </c>
      <c r="V46" s="309"/>
      <c r="W46" s="309">
        <f t="shared" si="3"/>
        <v>61.1</v>
      </c>
      <c r="X46" s="309"/>
      <c r="Y46" s="309">
        <f>VLOOKUP(T46,'Basisreihen Destatis 2016'!$J$7:$Q$76,6,FALSE)</f>
        <v>77.2</v>
      </c>
      <c r="Z46" s="309">
        <f t="shared" si="19"/>
        <v>99.8</v>
      </c>
      <c r="AA46" s="309">
        <f>VLOOKUP(T46,'Basisreihen Destatis 2016'!$B$7:$H$80,5,FALSE)</f>
        <v>58.1</v>
      </c>
      <c r="AB46" s="309"/>
      <c r="AC46" s="309">
        <f t="shared" si="5"/>
        <v>58.1</v>
      </c>
      <c r="AD46" s="310">
        <f t="shared" si="13"/>
        <v>65.900000000000006</v>
      </c>
      <c r="AE46" s="386">
        <f t="shared" si="14"/>
        <v>1.6236999999999999</v>
      </c>
      <c r="AG46" s="387">
        <v>1979</v>
      </c>
      <c r="AH46" s="308">
        <f>VLOOKUP(AG46,'Basisreihen Destatis 2016'!$B$7:$H$80,3,FALSE)</f>
        <v>61.1</v>
      </c>
      <c r="AI46" s="309"/>
      <c r="AJ46" s="309">
        <f t="shared" si="6"/>
        <v>61.1</v>
      </c>
      <c r="AK46" s="309">
        <f>VLOOKUP(AG46,'Basisreihen Destatis 2016'!$B$7:$H$80,6,FALSE)</f>
        <v>59.6</v>
      </c>
      <c r="AL46" s="309"/>
      <c r="AM46" s="309">
        <f t="shared" si="7"/>
        <v>59.6</v>
      </c>
      <c r="AN46" s="310">
        <f t="shared" si="15"/>
        <v>60.1</v>
      </c>
      <c r="AO46" s="386">
        <f t="shared" si="16"/>
        <v>1.7637</v>
      </c>
      <c r="AP46" s="156"/>
      <c r="AQ46" s="387">
        <v>1979</v>
      </c>
      <c r="AR46" s="308">
        <f>VLOOKUP(AQ46,'Basisreihen Destatis 2016'!$B$7:$H$80,6,FALSE)</f>
        <v>59.6</v>
      </c>
      <c r="AS46" s="309"/>
      <c r="AT46" s="310">
        <f t="shared" si="8"/>
        <v>59.6</v>
      </c>
      <c r="AU46" s="386">
        <f t="shared" si="17"/>
        <v>1.7248000000000001</v>
      </c>
    </row>
    <row r="47" spans="2:47">
      <c r="B47" s="387">
        <v>1978</v>
      </c>
      <c r="C47" s="308">
        <f>VLOOKUP(B47,'Basisreihen Destatis 2016'!$B$7:$H$80,2,FALSE)</f>
        <v>43.7</v>
      </c>
      <c r="D47" s="309"/>
      <c r="E47" s="309">
        <f t="shared" si="9"/>
        <v>43.7</v>
      </c>
      <c r="F47" s="309"/>
      <c r="G47" s="310">
        <f t="shared" si="10"/>
        <v>43.7</v>
      </c>
      <c r="H47" s="386">
        <f t="shared" si="11"/>
        <v>2.6017999999999999</v>
      </c>
      <c r="J47" s="387">
        <v>1978</v>
      </c>
      <c r="K47" s="308">
        <f>VLOOKUP(J47,'Basisreihen Destatis 2016'!$B$7:$H$80,3,FALSE)</f>
        <v>55.6</v>
      </c>
      <c r="L47" s="309"/>
      <c r="M47" s="309">
        <f t="shared" si="0"/>
        <v>55.6</v>
      </c>
      <c r="N47" s="309"/>
      <c r="O47" s="309">
        <f>VLOOKUP(J47,'Basisreihen Destatis 2016'!$J$7:$Q$76,5,FALSE)</f>
        <v>74.3</v>
      </c>
      <c r="P47" s="309">
        <f t="shared" si="18"/>
        <v>115.2</v>
      </c>
      <c r="Q47" s="310">
        <f t="shared" si="2"/>
        <v>73.5</v>
      </c>
      <c r="R47" s="386">
        <f t="shared" si="12"/>
        <v>1.4924999999999999</v>
      </c>
      <c r="S47" s="193"/>
      <c r="T47" s="387">
        <v>1978</v>
      </c>
      <c r="U47" s="308">
        <f>VLOOKUP(T47,'Basisreihen Destatis 2016'!$B$7:$H$80,3,FALSE)</f>
        <v>55.6</v>
      </c>
      <c r="V47" s="309"/>
      <c r="W47" s="309">
        <f t="shared" si="3"/>
        <v>55.6</v>
      </c>
      <c r="X47" s="309"/>
      <c r="Y47" s="309">
        <f>VLOOKUP(T47,'Basisreihen Destatis 2016'!$J$7:$Q$76,6,FALSE)</f>
        <v>70.3</v>
      </c>
      <c r="Z47" s="309">
        <f t="shared" si="19"/>
        <v>90.9</v>
      </c>
      <c r="AA47" s="309">
        <f>VLOOKUP(T47,'Basisreihen Destatis 2016'!$B$7:$H$80,5,FALSE)</f>
        <v>56.2</v>
      </c>
      <c r="AB47" s="309"/>
      <c r="AC47" s="309">
        <f t="shared" si="5"/>
        <v>56.2</v>
      </c>
      <c r="AD47" s="310">
        <f t="shared" si="13"/>
        <v>61.1</v>
      </c>
      <c r="AE47" s="386">
        <f t="shared" si="14"/>
        <v>1.7512000000000001</v>
      </c>
      <c r="AG47" s="387">
        <v>1978</v>
      </c>
      <c r="AH47" s="308">
        <f>VLOOKUP(AG47,'Basisreihen Destatis 2016'!$B$7:$H$80,3,FALSE)</f>
        <v>55.6</v>
      </c>
      <c r="AI47" s="309"/>
      <c r="AJ47" s="309">
        <f t="shared" si="6"/>
        <v>55.6</v>
      </c>
      <c r="AK47" s="309">
        <f>VLOOKUP(AG47,'Basisreihen Destatis 2016'!$B$7:$H$80,6,FALSE)</f>
        <v>57.5</v>
      </c>
      <c r="AL47" s="309"/>
      <c r="AM47" s="309">
        <f t="shared" si="7"/>
        <v>57.5</v>
      </c>
      <c r="AN47" s="310">
        <f t="shared" si="15"/>
        <v>56.8</v>
      </c>
      <c r="AO47" s="386">
        <f t="shared" si="16"/>
        <v>1.8662000000000001</v>
      </c>
      <c r="AP47" s="156"/>
      <c r="AQ47" s="387">
        <v>1978</v>
      </c>
      <c r="AR47" s="308">
        <f>VLOOKUP(AQ47,'Basisreihen Destatis 2016'!$B$7:$H$80,6,FALSE)</f>
        <v>57.5</v>
      </c>
      <c r="AS47" s="309"/>
      <c r="AT47" s="310">
        <f>ROUND(IF(AR47&gt;0,AR47,AS47*$AR$49/$AS$49),1)</f>
        <v>57.5</v>
      </c>
      <c r="AU47" s="386">
        <f t="shared" si="17"/>
        <v>1.7878000000000001</v>
      </c>
    </row>
    <row r="48" spans="2:47">
      <c r="B48" s="387">
        <v>1977</v>
      </c>
      <c r="C48" s="308">
        <f>VLOOKUP(B48,'Basisreihen Destatis 2016'!$B$7:$H$80,2,FALSE)</f>
        <v>41.9</v>
      </c>
      <c r="D48" s="309"/>
      <c r="E48" s="309">
        <f t="shared" si="9"/>
        <v>41.9</v>
      </c>
      <c r="F48" s="309"/>
      <c r="G48" s="310">
        <f t="shared" si="10"/>
        <v>41.9</v>
      </c>
      <c r="H48" s="386">
        <f t="shared" si="11"/>
        <v>2.7136</v>
      </c>
      <c r="J48" s="387">
        <v>1977</v>
      </c>
      <c r="K48" s="308">
        <f>VLOOKUP(J48,'Basisreihen Destatis 2016'!$B$7:$H$80,3,FALSE)</f>
        <v>52.5</v>
      </c>
      <c r="L48" s="309"/>
      <c r="M48" s="309">
        <f t="shared" si="0"/>
        <v>52.5</v>
      </c>
      <c r="N48" s="309"/>
      <c r="O48" s="309">
        <f>VLOOKUP(J48,'Basisreihen Destatis 2016'!$J$7:$Q$76,5,FALSE)</f>
        <v>75.2</v>
      </c>
      <c r="P48" s="309">
        <f t="shared" si="18"/>
        <v>116.6</v>
      </c>
      <c r="Q48" s="310">
        <f t="shared" si="2"/>
        <v>71.7</v>
      </c>
      <c r="R48" s="386">
        <f t="shared" si="12"/>
        <v>1.53</v>
      </c>
      <c r="S48" s="193"/>
      <c r="T48" s="387">
        <v>1977</v>
      </c>
      <c r="U48" s="308">
        <f>VLOOKUP(T48,'Basisreihen Destatis 2016'!$B$7:$H$80,3,FALSE)</f>
        <v>52.5</v>
      </c>
      <c r="V48" s="309"/>
      <c r="W48" s="309">
        <f t="shared" si="3"/>
        <v>52.5</v>
      </c>
      <c r="X48" s="309"/>
      <c r="Y48" s="309">
        <f>VLOOKUP(T48,'Basisreihen Destatis 2016'!$J$7:$Q$76,6,FALSE)</f>
        <v>74.599999999999994</v>
      </c>
      <c r="Z48" s="309">
        <f t="shared" si="19"/>
        <v>96.4</v>
      </c>
      <c r="AA48" s="309">
        <f>VLOOKUP(T48,'Basisreihen Destatis 2016'!$B$7:$H$80,5,FALSE)</f>
        <v>59</v>
      </c>
      <c r="AB48" s="309"/>
      <c r="AC48" s="309">
        <f t="shared" si="5"/>
        <v>59</v>
      </c>
      <c r="AD48" s="310">
        <f t="shared" si="13"/>
        <v>61.4</v>
      </c>
      <c r="AE48" s="386">
        <f t="shared" si="14"/>
        <v>1.7426999999999999</v>
      </c>
      <c r="AG48" s="387">
        <v>1977</v>
      </c>
      <c r="AH48" s="308">
        <f>VLOOKUP(AG48,'Basisreihen Destatis 2016'!$B$7:$H$80,3,FALSE)</f>
        <v>52.5</v>
      </c>
      <c r="AI48" s="309"/>
      <c r="AJ48" s="309">
        <f t="shared" si="6"/>
        <v>52.5</v>
      </c>
      <c r="AK48" s="309">
        <f>VLOOKUP(AG48,'Basisreihen Destatis 2016'!$B$7:$H$80,6,FALSE)</f>
        <v>56.8</v>
      </c>
      <c r="AL48" s="309"/>
      <c r="AM48" s="309">
        <f t="shared" si="7"/>
        <v>56.8</v>
      </c>
      <c r="AN48" s="310">
        <f t="shared" si="15"/>
        <v>55.3</v>
      </c>
      <c r="AO48" s="386">
        <f t="shared" si="16"/>
        <v>1.9168000000000001</v>
      </c>
      <c r="AP48" s="156"/>
      <c r="AQ48" s="387">
        <v>1977</v>
      </c>
      <c r="AR48" s="308">
        <f>VLOOKUP(AQ48,'Basisreihen Destatis 2016'!$B$7:$H$80,6,FALSE)</f>
        <v>56.8</v>
      </c>
      <c r="AS48" s="309"/>
      <c r="AT48" s="310">
        <f t="shared" si="8"/>
        <v>56.8</v>
      </c>
      <c r="AU48" s="386">
        <f t="shared" si="17"/>
        <v>1.8099000000000001</v>
      </c>
    </row>
    <row r="49" spans="2:47">
      <c r="B49" s="387">
        <v>1976</v>
      </c>
      <c r="C49" s="308">
        <f>VLOOKUP(B49,'Basisreihen Destatis 2016'!$B$7:$H$80,2,FALSE)</f>
        <v>40.200000000000003</v>
      </c>
      <c r="D49" s="309"/>
      <c r="E49" s="309">
        <f t="shared" si="9"/>
        <v>40.200000000000003</v>
      </c>
      <c r="F49" s="309"/>
      <c r="G49" s="310">
        <f t="shared" si="10"/>
        <v>40.200000000000003</v>
      </c>
      <c r="H49" s="386">
        <f t="shared" si="11"/>
        <v>2.8283999999999998</v>
      </c>
      <c r="J49" s="387">
        <v>1976</v>
      </c>
      <c r="K49" s="308">
        <f>VLOOKUP(J49,'Basisreihen Destatis 2016'!$B$7:$H$80,3,FALSE)</f>
        <v>50.7</v>
      </c>
      <c r="L49" s="309"/>
      <c r="M49" s="309">
        <f t="shared" si="0"/>
        <v>50.7</v>
      </c>
      <c r="N49" s="309"/>
      <c r="O49" s="309">
        <f>VLOOKUP(J49,'Basisreihen Destatis 2016'!$J$7:$Q$76,5,FALSE)</f>
        <v>76.400000000000006</v>
      </c>
      <c r="P49" s="309">
        <f t="shared" si="18"/>
        <v>118.4</v>
      </c>
      <c r="Q49" s="310">
        <f t="shared" si="2"/>
        <v>71</v>
      </c>
      <c r="R49" s="386">
        <f t="shared" si="12"/>
        <v>1.5450999999999999</v>
      </c>
      <c r="S49" s="193"/>
      <c r="T49" s="387">
        <v>1976</v>
      </c>
      <c r="U49" s="308">
        <f>VLOOKUP(T49,'Basisreihen Destatis 2016'!$B$7:$H$80,3,FALSE)</f>
        <v>50.7</v>
      </c>
      <c r="V49" s="309"/>
      <c r="W49" s="309">
        <f t="shared" si="3"/>
        <v>50.7</v>
      </c>
      <c r="X49" s="309"/>
      <c r="Y49" s="309">
        <f>VLOOKUP(T49,'Basisreihen Destatis 2016'!$J$7:$Q$76,6,FALSE)</f>
        <v>79.8</v>
      </c>
      <c r="Z49" s="309">
        <f t="shared" si="19"/>
        <v>103.1</v>
      </c>
      <c r="AA49" s="309">
        <f>VLOOKUP(T49,'Basisreihen Destatis 2016'!$B$7:$H$80,5,FALSE)</f>
        <v>56.3</v>
      </c>
      <c r="AB49" s="309">
        <f>VLOOKUP(T49,'Basisreihen Destatis 2016'!$J$7:$Q$76,7,FALSE)</f>
        <v>60.8</v>
      </c>
      <c r="AC49" s="309">
        <f>ROUND(IF(AA49&gt;0,AA49,AB49*$AA$49/$AB$49),1)</f>
        <v>56.3</v>
      </c>
      <c r="AD49" s="310">
        <f t="shared" si="13"/>
        <v>60.5</v>
      </c>
      <c r="AE49" s="386">
        <f t="shared" si="14"/>
        <v>1.7685999999999999</v>
      </c>
      <c r="AG49" s="387">
        <v>1976</v>
      </c>
      <c r="AH49" s="308">
        <f>VLOOKUP(AG49,'Basisreihen Destatis 2016'!$B$7:$H$80,3,FALSE)</f>
        <v>50.7</v>
      </c>
      <c r="AI49" s="309"/>
      <c r="AJ49" s="309">
        <f t="shared" si="6"/>
        <v>50.7</v>
      </c>
      <c r="AK49" s="309">
        <f>VLOOKUP(AG49,'Basisreihen Destatis 2016'!$B$7:$H$80,6,FALSE)</f>
        <v>55.2</v>
      </c>
      <c r="AL49" s="309">
        <f>VLOOKUP(AG49,'Basisreihen Destatis 2016'!$J$7:$Q$76,8,FALSE)</f>
        <v>53.1</v>
      </c>
      <c r="AM49" s="309">
        <f>ROUND(IF(AK49&gt;0,AK49,AL49*$AK$49/$AL$49),1)</f>
        <v>55.2</v>
      </c>
      <c r="AN49" s="310">
        <f t="shared" si="15"/>
        <v>53.6</v>
      </c>
      <c r="AO49" s="386">
        <f t="shared" si="16"/>
        <v>1.9776</v>
      </c>
      <c r="AP49" s="156"/>
      <c r="AQ49" s="387">
        <v>1976</v>
      </c>
      <c r="AR49" s="308">
        <f>VLOOKUP(AQ49,'Basisreihen Destatis 2016'!$B$7:$H$80,6,FALSE)</f>
        <v>55.2</v>
      </c>
      <c r="AS49" s="309">
        <f>VLOOKUP(AQ49,'Basisreihen Destatis 2016'!$J$7:$Q$76,8,FALSE)</f>
        <v>53.1</v>
      </c>
      <c r="AT49" s="310">
        <f>ROUND(IF(AR49&gt;0,AR49,AS49*$AR$49/$AS$49),1)</f>
        <v>55.2</v>
      </c>
      <c r="AU49" s="386">
        <f t="shared" si="17"/>
        <v>1.8623000000000001</v>
      </c>
    </row>
    <row r="50" spans="2:47">
      <c r="B50" s="387">
        <v>1975</v>
      </c>
      <c r="C50" s="308">
        <f>VLOOKUP(B50,'Basisreihen Destatis 2016'!$B$7:$H$80,2,FALSE)</f>
        <v>38.700000000000003</v>
      </c>
      <c r="D50" s="309"/>
      <c r="E50" s="309">
        <f t="shared" si="9"/>
        <v>38.700000000000003</v>
      </c>
      <c r="F50" s="309"/>
      <c r="G50" s="310">
        <f t="shared" si="10"/>
        <v>38.700000000000003</v>
      </c>
      <c r="H50" s="386">
        <f t="shared" si="11"/>
        <v>2.9380000000000002</v>
      </c>
      <c r="J50" s="387">
        <v>1975</v>
      </c>
      <c r="K50" s="308">
        <f>VLOOKUP(J50,'Basisreihen Destatis 2016'!$B$7:$H$80,3,FALSE)</f>
        <v>49.7</v>
      </c>
      <c r="L50" s="309"/>
      <c r="M50" s="309">
        <f t="shared" si="0"/>
        <v>49.7</v>
      </c>
      <c r="N50" s="309"/>
      <c r="O50" s="309">
        <f>VLOOKUP(J50,'Basisreihen Destatis 2016'!$J$7:$Q$76,5,FALSE)</f>
        <v>74.5</v>
      </c>
      <c r="P50" s="309">
        <f t="shared" si="18"/>
        <v>115.5</v>
      </c>
      <c r="Q50" s="310">
        <f t="shared" si="2"/>
        <v>69.400000000000006</v>
      </c>
      <c r="R50" s="386">
        <f t="shared" si="12"/>
        <v>1.5807</v>
      </c>
      <c r="S50" s="193"/>
      <c r="T50" s="387">
        <v>1975</v>
      </c>
      <c r="U50" s="308">
        <f>VLOOKUP(T50,'Basisreihen Destatis 2016'!$B$7:$H$80,3,FALSE)</f>
        <v>49.7</v>
      </c>
      <c r="V50" s="309"/>
      <c r="W50" s="309">
        <f t="shared" si="3"/>
        <v>49.7</v>
      </c>
      <c r="X50" s="309"/>
      <c r="Y50" s="309">
        <f>VLOOKUP(T50,'Basisreihen Destatis 2016'!$J$7:$Q$76,6,FALSE)</f>
        <v>75.8</v>
      </c>
      <c r="Z50" s="309">
        <f t="shared" si="19"/>
        <v>98</v>
      </c>
      <c r="AA50" s="309"/>
      <c r="AB50" s="309">
        <f>VLOOKUP(T50,'Basisreihen Destatis 2016'!$J$7:$Q$76,7,FALSE)</f>
        <v>58.6</v>
      </c>
      <c r="AC50" s="309">
        <f t="shared" ref="AC50:AC67" si="20">ROUND(IF(AA50&gt;0,AA50,AB50*$AA$49/$AB$49),1)</f>
        <v>54.3</v>
      </c>
      <c r="AD50" s="310">
        <f t="shared" si="13"/>
        <v>58.6</v>
      </c>
      <c r="AE50" s="386">
        <f t="shared" si="14"/>
        <v>1.8259000000000001</v>
      </c>
      <c r="AG50" s="387">
        <v>1975</v>
      </c>
      <c r="AH50" s="308">
        <f>VLOOKUP(AG50,'Basisreihen Destatis 2016'!$B$7:$H$80,3,FALSE)</f>
        <v>49.7</v>
      </c>
      <c r="AI50" s="309"/>
      <c r="AJ50" s="309">
        <f t="shared" si="6"/>
        <v>49.7</v>
      </c>
      <c r="AK50" s="309"/>
      <c r="AL50" s="309">
        <f>VLOOKUP(AG50,'Basisreihen Destatis 2016'!$J$7:$Q$76,8,FALSE)</f>
        <v>51.2</v>
      </c>
      <c r="AM50" s="309">
        <f>ROUND(IF(AK50&gt;0,AK50,AL50*$AK$49/$AL$49),1)</f>
        <v>53.2</v>
      </c>
      <c r="AN50" s="310">
        <f>ROUND(0.35*AJ50+0.65*AM50,1)</f>
        <v>52</v>
      </c>
      <c r="AO50" s="386">
        <f t="shared" si="16"/>
        <v>2.0385</v>
      </c>
      <c r="AP50" s="156"/>
      <c r="AQ50" s="387">
        <v>1975</v>
      </c>
      <c r="AR50" s="308"/>
      <c r="AS50" s="309">
        <f>VLOOKUP(AQ50,'Basisreihen Destatis 2016'!$J$7:$Q$76,8,FALSE)</f>
        <v>51.2</v>
      </c>
      <c r="AT50" s="310">
        <f t="shared" ref="AT50:AT76" si="21">ROUND(IF(AR50&gt;0,AR50,AS50*$AR$49/$AS$49),1)</f>
        <v>53.2</v>
      </c>
      <c r="AU50" s="386">
        <f t="shared" si="17"/>
        <v>1.9322999999999999</v>
      </c>
    </row>
    <row r="51" spans="2:47">
      <c r="B51" s="387">
        <v>1974</v>
      </c>
      <c r="C51" s="308">
        <f>VLOOKUP(B51,'Basisreihen Destatis 2016'!$B$7:$H$80,2,FALSE)</f>
        <v>37.700000000000003</v>
      </c>
      <c r="D51" s="309"/>
      <c r="E51" s="309">
        <f t="shared" si="9"/>
        <v>37.700000000000003</v>
      </c>
      <c r="F51" s="309"/>
      <c r="G51" s="310">
        <f t="shared" si="10"/>
        <v>37.700000000000003</v>
      </c>
      <c r="H51" s="386">
        <f t="shared" si="11"/>
        <v>3.0158999999999998</v>
      </c>
      <c r="J51" s="387">
        <v>1974</v>
      </c>
      <c r="K51" s="308">
        <f>VLOOKUP(J51,'Basisreihen Destatis 2016'!$B$7:$H$80,3,FALSE)</f>
        <v>48.9</v>
      </c>
      <c r="L51" s="309"/>
      <c r="M51" s="309">
        <f t="shared" si="0"/>
        <v>48.9</v>
      </c>
      <c r="N51" s="309"/>
      <c r="O51" s="309">
        <f>VLOOKUP(J51,'Basisreihen Destatis 2016'!$J$7:$Q$76,5,FALSE)</f>
        <v>83.1</v>
      </c>
      <c r="P51" s="309">
        <f t="shared" si="18"/>
        <v>128.80000000000001</v>
      </c>
      <c r="Q51" s="310">
        <f t="shared" si="2"/>
        <v>72.900000000000006</v>
      </c>
      <c r="R51" s="386">
        <f t="shared" si="12"/>
        <v>1.5047999999999999</v>
      </c>
      <c r="S51" s="193"/>
      <c r="T51" s="387">
        <v>1974</v>
      </c>
      <c r="U51" s="308">
        <f>VLOOKUP(T51,'Basisreihen Destatis 2016'!$B$7:$H$80,3,FALSE)</f>
        <v>48.9</v>
      </c>
      <c r="V51" s="309"/>
      <c r="W51" s="309">
        <f t="shared" si="3"/>
        <v>48.9</v>
      </c>
      <c r="X51" s="309"/>
      <c r="Y51" s="309">
        <f>VLOOKUP(T51,'Basisreihen Destatis 2016'!$J$7:$Q$76,6,FALSE)</f>
        <v>97.3</v>
      </c>
      <c r="Z51" s="309">
        <f t="shared" si="19"/>
        <v>125.7</v>
      </c>
      <c r="AA51" s="309"/>
      <c r="AB51" s="309">
        <f>VLOOKUP(T51,'Basisreihen Destatis 2016'!$J$7:$Q$76,7,FALSE)</f>
        <v>55</v>
      </c>
      <c r="AC51" s="309">
        <f t="shared" si="20"/>
        <v>50.9</v>
      </c>
      <c r="AD51" s="310">
        <f t="shared" si="13"/>
        <v>61.1</v>
      </c>
      <c r="AE51" s="386">
        <f t="shared" si="14"/>
        <v>1.7512000000000001</v>
      </c>
      <c r="AG51" s="387">
        <v>1974</v>
      </c>
      <c r="AH51" s="308">
        <f>VLOOKUP(AG51,'Basisreihen Destatis 2016'!$B$7:$H$80,3,FALSE)</f>
        <v>48.9</v>
      </c>
      <c r="AI51" s="309"/>
      <c r="AJ51" s="309">
        <f t="shared" si="6"/>
        <v>48.9</v>
      </c>
      <c r="AK51" s="309"/>
      <c r="AL51" s="309">
        <f>VLOOKUP(AG51,'Basisreihen Destatis 2016'!$J$7:$Q$76,8,FALSE)</f>
        <v>48.9</v>
      </c>
      <c r="AM51" s="309">
        <f t="shared" ref="AM51:AM67" si="22">ROUND(IF(AK51&gt;0,AK51,AL51*$AK$49/$AL$49),1)</f>
        <v>50.8</v>
      </c>
      <c r="AN51" s="310">
        <f t="shared" si="15"/>
        <v>50.1</v>
      </c>
      <c r="AO51" s="386">
        <f t="shared" si="16"/>
        <v>2.1158000000000001</v>
      </c>
      <c r="AP51" s="156"/>
      <c r="AQ51" s="387">
        <v>1974</v>
      </c>
      <c r="AR51" s="308"/>
      <c r="AS51" s="309">
        <f>VLOOKUP(AQ51,'Basisreihen Destatis 2016'!$J$7:$Q$76,8,FALSE)</f>
        <v>48.9</v>
      </c>
      <c r="AT51" s="310">
        <f t="shared" si="21"/>
        <v>50.8</v>
      </c>
      <c r="AU51" s="386">
        <f t="shared" si="17"/>
        <v>2.0236000000000001</v>
      </c>
    </row>
    <row r="52" spans="2:47">
      <c r="B52" s="387">
        <v>1973</v>
      </c>
      <c r="C52" s="308">
        <f>VLOOKUP(B52,'Basisreihen Destatis 2016'!$B$7:$H$80,2,FALSE)</f>
        <v>35.6</v>
      </c>
      <c r="D52" s="309"/>
      <c r="E52" s="309">
        <f t="shared" si="9"/>
        <v>35.6</v>
      </c>
      <c r="F52" s="309"/>
      <c r="G52" s="310">
        <f t="shared" si="10"/>
        <v>35.6</v>
      </c>
      <c r="H52" s="386">
        <f t="shared" si="11"/>
        <v>3.1938</v>
      </c>
      <c r="J52" s="387">
        <v>1973</v>
      </c>
      <c r="K52" s="308">
        <f>VLOOKUP(J52,'Basisreihen Destatis 2016'!$B$7:$H$80,3,FALSE)</f>
        <v>45.8</v>
      </c>
      <c r="L52" s="309"/>
      <c r="M52" s="309">
        <f t="shared" si="0"/>
        <v>45.8</v>
      </c>
      <c r="N52" s="309"/>
      <c r="O52" s="309">
        <f>VLOOKUP(J52,'Basisreihen Destatis 2016'!$J$7:$Q$76,5,FALSE)</f>
        <v>78.599999999999994</v>
      </c>
      <c r="P52" s="309">
        <f t="shared" si="18"/>
        <v>121.8</v>
      </c>
      <c r="Q52" s="310">
        <f t="shared" si="2"/>
        <v>68.599999999999994</v>
      </c>
      <c r="R52" s="386">
        <f t="shared" si="12"/>
        <v>1.5991</v>
      </c>
      <c r="S52" s="193"/>
      <c r="T52" s="387">
        <v>1973</v>
      </c>
      <c r="U52" s="308">
        <f>VLOOKUP(T52,'Basisreihen Destatis 2016'!$B$7:$H$80,3,FALSE)</f>
        <v>45.8</v>
      </c>
      <c r="V52" s="309"/>
      <c r="W52" s="309">
        <f t="shared" si="3"/>
        <v>45.8</v>
      </c>
      <c r="X52" s="309"/>
      <c r="Y52" s="309">
        <f>VLOOKUP(T52,'Basisreihen Destatis 2016'!$J$7:$Q$76,6,FALSE)</f>
        <v>90.3</v>
      </c>
      <c r="Z52" s="309">
        <f t="shared" si="19"/>
        <v>116.7</v>
      </c>
      <c r="AA52" s="309"/>
      <c r="AB52" s="309">
        <f>VLOOKUP(T52,'Basisreihen Destatis 2016'!$J$7:$Q$76,7,FALSE)</f>
        <v>51.9</v>
      </c>
      <c r="AC52" s="309">
        <f t="shared" si="20"/>
        <v>48.1</v>
      </c>
      <c r="AD52" s="310">
        <f t="shared" si="13"/>
        <v>57.2</v>
      </c>
      <c r="AE52" s="386">
        <f t="shared" si="14"/>
        <v>1.8706</v>
      </c>
      <c r="AG52" s="387">
        <v>1973</v>
      </c>
      <c r="AH52" s="308">
        <f>VLOOKUP(AG52,'Basisreihen Destatis 2016'!$B$7:$H$80,3,FALSE)</f>
        <v>45.8</v>
      </c>
      <c r="AI52" s="309"/>
      <c r="AJ52" s="309">
        <f t="shared" si="6"/>
        <v>45.8</v>
      </c>
      <c r="AK52" s="309"/>
      <c r="AL52" s="309">
        <f>VLOOKUP(AG52,'Basisreihen Destatis 2016'!$J$7:$Q$76,8,FALSE)</f>
        <v>43.1</v>
      </c>
      <c r="AM52" s="309">
        <f t="shared" si="22"/>
        <v>44.8</v>
      </c>
      <c r="AN52" s="310">
        <f t="shared" si="15"/>
        <v>45.2</v>
      </c>
      <c r="AO52" s="386">
        <f t="shared" si="16"/>
        <v>2.3451</v>
      </c>
      <c r="AP52" s="156"/>
      <c r="AQ52" s="387">
        <v>1973</v>
      </c>
      <c r="AR52" s="308"/>
      <c r="AS52" s="309">
        <f>VLOOKUP(AQ52,'Basisreihen Destatis 2016'!$J$7:$Q$76,8,FALSE)</f>
        <v>43.1</v>
      </c>
      <c r="AT52" s="310">
        <f t="shared" si="21"/>
        <v>44.8</v>
      </c>
      <c r="AU52" s="386">
        <f t="shared" si="17"/>
        <v>2.2946</v>
      </c>
    </row>
    <row r="53" spans="2:47">
      <c r="B53" s="387">
        <v>1972</v>
      </c>
      <c r="C53" s="308">
        <f>VLOOKUP(B53,'Basisreihen Destatis 2016'!$B$7:$H$80,2,FALSE)</f>
        <v>33.5</v>
      </c>
      <c r="D53" s="309"/>
      <c r="E53" s="309">
        <f t="shared" si="9"/>
        <v>33.5</v>
      </c>
      <c r="F53" s="309"/>
      <c r="G53" s="310">
        <f t="shared" si="10"/>
        <v>33.5</v>
      </c>
      <c r="H53" s="386">
        <f t="shared" si="11"/>
        <v>3.3940000000000001</v>
      </c>
      <c r="J53" s="387">
        <v>1972</v>
      </c>
      <c r="K53" s="308">
        <f>VLOOKUP(J53,'Basisreihen Destatis 2016'!$B$7:$H$80,3,FALSE)</f>
        <v>44</v>
      </c>
      <c r="L53" s="309"/>
      <c r="M53" s="309">
        <f t="shared" si="0"/>
        <v>44</v>
      </c>
      <c r="N53" s="309"/>
      <c r="O53" s="309">
        <f>VLOOKUP(J53,'Basisreihen Destatis 2016'!$J$7:$Q$76,5,FALSE)</f>
        <v>74</v>
      </c>
      <c r="P53" s="309">
        <f t="shared" si="18"/>
        <v>114.7</v>
      </c>
      <c r="Q53" s="310">
        <f t="shared" si="2"/>
        <v>65.2</v>
      </c>
      <c r="R53" s="386">
        <f t="shared" si="12"/>
        <v>1.6825000000000001</v>
      </c>
      <c r="S53" s="193"/>
      <c r="T53" s="387">
        <v>1972</v>
      </c>
      <c r="U53" s="308">
        <f>VLOOKUP(T53,'Basisreihen Destatis 2016'!$B$7:$H$80,3,FALSE)</f>
        <v>44</v>
      </c>
      <c r="V53" s="309"/>
      <c r="W53" s="309">
        <f t="shared" si="3"/>
        <v>44</v>
      </c>
      <c r="X53" s="309"/>
      <c r="Y53" s="309">
        <f>VLOOKUP(T53,'Basisreihen Destatis 2016'!$J$7:$Q$76,6,FALSE)</f>
        <v>84.4</v>
      </c>
      <c r="Z53" s="309">
        <f t="shared" si="19"/>
        <v>109.1</v>
      </c>
      <c r="AA53" s="309"/>
      <c r="AB53" s="309">
        <f>VLOOKUP(T53,'Basisreihen Destatis 2016'!$J$7:$Q$76,7,FALSE)</f>
        <v>50.8</v>
      </c>
      <c r="AC53" s="309">
        <f t="shared" si="20"/>
        <v>47</v>
      </c>
      <c r="AD53" s="310">
        <f t="shared" si="13"/>
        <v>54.8</v>
      </c>
      <c r="AE53" s="386">
        <f t="shared" si="14"/>
        <v>1.9525999999999999</v>
      </c>
      <c r="AG53" s="387">
        <v>1972</v>
      </c>
      <c r="AH53" s="308">
        <f>VLOOKUP(AG53,'Basisreihen Destatis 2016'!$B$7:$H$80,3,FALSE)</f>
        <v>44</v>
      </c>
      <c r="AI53" s="309"/>
      <c r="AJ53" s="309">
        <f t="shared" si="6"/>
        <v>44</v>
      </c>
      <c r="AK53" s="309"/>
      <c r="AL53" s="309">
        <f>VLOOKUP(AG53,'Basisreihen Destatis 2016'!$J$7:$Q$76,8,FALSE)</f>
        <v>40.5</v>
      </c>
      <c r="AM53" s="309">
        <f t="shared" si="22"/>
        <v>42.1</v>
      </c>
      <c r="AN53" s="310">
        <f t="shared" si="15"/>
        <v>42.8</v>
      </c>
      <c r="AO53" s="386">
        <f t="shared" si="16"/>
        <v>2.4765999999999999</v>
      </c>
      <c r="AP53" s="156"/>
      <c r="AQ53" s="387">
        <v>1972</v>
      </c>
      <c r="AR53" s="308"/>
      <c r="AS53" s="309">
        <f>VLOOKUP(AQ53,'Basisreihen Destatis 2016'!$J$7:$Q$76,8,FALSE)</f>
        <v>40.5</v>
      </c>
      <c r="AT53" s="310">
        <f t="shared" si="21"/>
        <v>42.1</v>
      </c>
      <c r="AU53" s="386">
        <f t="shared" si="17"/>
        <v>2.4418000000000002</v>
      </c>
    </row>
    <row r="54" spans="2:47">
      <c r="B54" s="387">
        <v>1971</v>
      </c>
      <c r="C54" s="308">
        <f>VLOOKUP(B54,'Basisreihen Destatis 2016'!$B$7:$H$80,2,FALSE)</f>
        <v>31.9</v>
      </c>
      <c r="D54" s="309"/>
      <c r="E54" s="309">
        <f>ROUND(IF(C54&gt;0,C54,D54*$C$57/$D$57),1)</f>
        <v>31.9</v>
      </c>
      <c r="F54" s="309"/>
      <c r="G54" s="310">
        <f t="shared" si="10"/>
        <v>31.9</v>
      </c>
      <c r="H54" s="386">
        <f t="shared" si="11"/>
        <v>3.5642999999999998</v>
      </c>
      <c r="J54" s="387">
        <v>1971</v>
      </c>
      <c r="K54" s="308">
        <f>VLOOKUP(J54,'Basisreihen Destatis 2016'!$B$7:$H$80,3,FALSE)</f>
        <v>42.6</v>
      </c>
      <c r="L54" s="309"/>
      <c r="M54" s="309">
        <f t="shared" si="0"/>
        <v>42.6</v>
      </c>
      <c r="N54" s="309"/>
      <c r="O54" s="309">
        <f>VLOOKUP(J54,'Basisreihen Destatis 2016'!$J$7:$Q$76,5,FALSE)</f>
        <v>75.3</v>
      </c>
      <c r="P54" s="309">
        <f t="shared" si="18"/>
        <v>116.7</v>
      </c>
      <c r="Q54" s="310">
        <f t="shared" si="2"/>
        <v>64.8</v>
      </c>
      <c r="R54" s="386">
        <f t="shared" si="12"/>
        <v>1.6929000000000001</v>
      </c>
      <c r="S54" s="193"/>
      <c r="T54" s="387">
        <v>1971</v>
      </c>
      <c r="U54" s="308">
        <f>VLOOKUP(T54,'Basisreihen Destatis 2016'!$B$7:$H$80,3,FALSE)</f>
        <v>42.6</v>
      </c>
      <c r="V54" s="309"/>
      <c r="W54" s="309">
        <f>ROUND(IF(U54&gt;0,U54,V54*$U$57/$V$57),1)</f>
        <v>42.6</v>
      </c>
      <c r="X54" s="309"/>
      <c r="Y54" s="309">
        <f>VLOOKUP(T54,'Basisreihen Destatis 2016'!$J$7:$Q$76,6,FALSE)</f>
        <v>89.5</v>
      </c>
      <c r="Z54" s="309">
        <f t="shared" si="19"/>
        <v>115.7</v>
      </c>
      <c r="AA54" s="309"/>
      <c r="AB54" s="309">
        <f>VLOOKUP(T54,'Basisreihen Destatis 2016'!$J$7:$Q$76,7,FALSE)</f>
        <v>50.8</v>
      </c>
      <c r="AC54" s="309">
        <f t="shared" si="20"/>
        <v>47</v>
      </c>
      <c r="AD54" s="310">
        <f t="shared" si="13"/>
        <v>55.1</v>
      </c>
      <c r="AE54" s="386">
        <f t="shared" si="14"/>
        <v>1.9419</v>
      </c>
      <c r="AG54" s="387">
        <v>1971</v>
      </c>
      <c r="AH54" s="308">
        <f>VLOOKUP(AG54,'Basisreihen Destatis 2016'!$B$7:$H$80,3,FALSE)</f>
        <v>42.6</v>
      </c>
      <c r="AI54" s="309"/>
      <c r="AJ54" s="309">
        <f t="shared" si="6"/>
        <v>42.6</v>
      </c>
      <c r="AK54" s="309"/>
      <c r="AL54" s="309">
        <f>VLOOKUP(AG54,'Basisreihen Destatis 2016'!$J$7:$Q$76,8,FALSE)</f>
        <v>39.4</v>
      </c>
      <c r="AM54" s="309">
        <f t="shared" si="22"/>
        <v>41</v>
      </c>
      <c r="AN54" s="310">
        <f t="shared" si="15"/>
        <v>41.6</v>
      </c>
      <c r="AO54" s="386">
        <f t="shared" si="16"/>
        <v>2.5480999999999998</v>
      </c>
      <c r="AP54" s="156"/>
      <c r="AQ54" s="387">
        <v>1971</v>
      </c>
      <c r="AR54" s="308"/>
      <c r="AS54" s="309">
        <f>VLOOKUP(AQ54,'Basisreihen Destatis 2016'!$J$7:$Q$76,8,FALSE)</f>
        <v>39.4</v>
      </c>
      <c r="AT54" s="310">
        <f t="shared" si="21"/>
        <v>41</v>
      </c>
      <c r="AU54" s="386">
        <f t="shared" si="17"/>
        <v>2.5072999999999999</v>
      </c>
    </row>
    <row r="55" spans="2:47">
      <c r="B55" s="387">
        <v>1970</v>
      </c>
      <c r="C55" s="308">
        <f>VLOOKUP(B55,'Basisreihen Destatis 2016'!$B$7:$H$80,2,FALSE)</f>
        <v>28.8</v>
      </c>
      <c r="D55" s="309"/>
      <c r="E55" s="309">
        <f t="shared" si="9"/>
        <v>28.8</v>
      </c>
      <c r="F55" s="309"/>
      <c r="G55" s="310">
        <f t="shared" si="10"/>
        <v>28.8</v>
      </c>
      <c r="H55" s="386">
        <f t="shared" si="11"/>
        <v>3.9479000000000002</v>
      </c>
      <c r="J55" s="387">
        <v>1970</v>
      </c>
      <c r="K55" s="308">
        <f>VLOOKUP(J55,'Basisreihen Destatis 2016'!$B$7:$H$80,3,FALSE)</f>
        <v>39.299999999999997</v>
      </c>
      <c r="L55" s="309"/>
      <c r="M55" s="309">
        <f t="shared" si="0"/>
        <v>39.299999999999997</v>
      </c>
      <c r="N55" s="309"/>
      <c r="O55" s="309">
        <f>VLOOKUP(J55,'Basisreihen Destatis 2016'!$J$7:$Q$76,5,FALSE)</f>
        <v>83.8</v>
      </c>
      <c r="P55" s="309">
        <f t="shared" si="18"/>
        <v>129.9</v>
      </c>
      <c r="Q55" s="310">
        <f t="shared" si="2"/>
        <v>66.5</v>
      </c>
      <c r="R55" s="386">
        <f t="shared" si="12"/>
        <v>1.6496</v>
      </c>
      <c r="S55" s="193"/>
      <c r="T55" s="387">
        <v>1970</v>
      </c>
      <c r="U55" s="308">
        <f>VLOOKUP(T55,'Basisreihen Destatis 2016'!$B$7:$H$80,3,FALSE)</f>
        <v>39.299999999999997</v>
      </c>
      <c r="V55" s="309"/>
      <c r="W55" s="309">
        <f t="shared" si="3"/>
        <v>39.299999999999997</v>
      </c>
      <c r="X55" s="309"/>
      <c r="Y55" s="309">
        <f>VLOOKUP(T55,'Basisreihen Destatis 2016'!$J$7:$Q$76,6,FALSE)</f>
        <v>105.3</v>
      </c>
      <c r="Z55" s="309">
        <f t="shared" si="19"/>
        <v>136.1</v>
      </c>
      <c r="AA55" s="309"/>
      <c r="AB55" s="309">
        <f>VLOOKUP(T55,'Basisreihen Destatis 2016'!$J$7:$Q$76,7,FALSE)</f>
        <v>47.6</v>
      </c>
      <c r="AC55" s="309">
        <f t="shared" si="20"/>
        <v>44.1</v>
      </c>
      <c r="AD55" s="310">
        <f t="shared" si="13"/>
        <v>55.5</v>
      </c>
      <c r="AE55" s="386">
        <f t="shared" si="14"/>
        <v>1.9278999999999999</v>
      </c>
      <c r="AG55" s="387">
        <v>1970</v>
      </c>
      <c r="AH55" s="308">
        <f>VLOOKUP(AG55,'Basisreihen Destatis 2016'!$B$7:$H$80,3,FALSE)</f>
        <v>39.299999999999997</v>
      </c>
      <c r="AI55" s="309"/>
      <c r="AJ55" s="309">
        <f t="shared" si="6"/>
        <v>39.299999999999997</v>
      </c>
      <c r="AK55" s="309"/>
      <c r="AL55" s="309">
        <f>VLOOKUP(AG55,'Basisreihen Destatis 2016'!$J$7:$Q$76,8,FALSE)</f>
        <v>37.799999999999997</v>
      </c>
      <c r="AM55" s="309">
        <f t="shared" si="22"/>
        <v>39.299999999999997</v>
      </c>
      <c r="AN55" s="310">
        <f t="shared" si="15"/>
        <v>39.299999999999997</v>
      </c>
      <c r="AO55" s="386">
        <f t="shared" si="16"/>
        <v>2.6972</v>
      </c>
      <c r="AP55" s="156"/>
      <c r="AQ55" s="387">
        <v>1970</v>
      </c>
      <c r="AR55" s="308"/>
      <c r="AS55" s="309">
        <f>VLOOKUP(AQ55,'Basisreihen Destatis 2016'!$J$7:$Q$76,8,FALSE)</f>
        <v>37.799999999999997</v>
      </c>
      <c r="AT55" s="310">
        <f t="shared" si="21"/>
        <v>39.299999999999997</v>
      </c>
      <c r="AU55" s="386">
        <f t="shared" si="17"/>
        <v>2.6158000000000001</v>
      </c>
    </row>
    <row r="56" spans="2:47">
      <c r="B56" s="387">
        <v>1969</v>
      </c>
      <c r="C56" s="308">
        <f>VLOOKUP(B56,'Basisreihen Destatis 2016'!$B$7:$H$80,2,FALSE)</f>
        <v>24.4</v>
      </c>
      <c r="D56" s="309"/>
      <c r="E56" s="309">
        <f t="shared" si="9"/>
        <v>24.4</v>
      </c>
      <c r="F56" s="309"/>
      <c r="G56" s="310">
        <f t="shared" si="10"/>
        <v>24.4</v>
      </c>
      <c r="H56" s="386">
        <f t="shared" si="11"/>
        <v>4.6597999999999997</v>
      </c>
      <c r="J56" s="387">
        <v>1969</v>
      </c>
      <c r="K56" s="308">
        <f>VLOOKUP(J56,'Basisreihen Destatis 2016'!$B$7:$H$80,3,FALSE)</f>
        <v>33.700000000000003</v>
      </c>
      <c r="L56" s="309"/>
      <c r="M56" s="309">
        <f t="shared" si="0"/>
        <v>33.700000000000003</v>
      </c>
      <c r="N56" s="309"/>
      <c r="O56" s="309">
        <f>VLOOKUP(J56,'Basisreihen Destatis 2016'!$J$7:$Q$76,5,FALSE)</f>
        <v>82.1</v>
      </c>
      <c r="P56" s="309">
        <f t="shared" si="18"/>
        <v>127.3</v>
      </c>
      <c r="Q56" s="310">
        <f t="shared" si="2"/>
        <v>61.8</v>
      </c>
      <c r="R56" s="386">
        <f t="shared" si="12"/>
        <v>1.7750999999999999</v>
      </c>
      <c r="S56" s="193"/>
      <c r="T56" s="387">
        <v>1969</v>
      </c>
      <c r="U56" s="308">
        <f>VLOOKUP(T56,'Basisreihen Destatis 2016'!$B$7:$H$80,3,FALSE)</f>
        <v>33.700000000000003</v>
      </c>
      <c r="V56" s="309"/>
      <c r="W56" s="309">
        <f t="shared" si="3"/>
        <v>33.700000000000003</v>
      </c>
      <c r="X56" s="309"/>
      <c r="Y56" s="309">
        <f>VLOOKUP(T56,'Basisreihen Destatis 2016'!$J$7:$Q$76,6,FALSE)</f>
        <v>101.6</v>
      </c>
      <c r="Z56" s="309">
        <f t="shared" si="19"/>
        <v>131.30000000000001</v>
      </c>
      <c r="AA56" s="309"/>
      <c r="AB56" s="309">
        <f>VLOOKUP(T56,'Basisreihen Destatis 2016'!$J$7:$Q$76,7,FALSE)</f>
        <v>40.799999999999997</v>
      </c>
      <c r="AC56" s="309">
        <f t="shared" si="20"/>
        <v>37.799999999999997</v>
      </c>
      <c r="AD56" s="310">
        <f t="shared" si="13"/>
        <v>49.8</v>
      </c>
      <c r="AE56" s="386">
        <f t="shared" si="14"/>
        <v>2.1486000000000001</v>
      </c>
      <c r="AG56" s="387">
        <v>1969</v>
      </c>
      <c r="AH56" s="308">
        <f>VLOOKUP(AG56,'Basisreihen Destatis 2016'!$B$7:$H$80,3,FALSE)</f>
        <v>33.700000000000003</v>
      </c>
      <c r="AI56" s="309"/>
      <c r="AJ56" s="309">
        <f t="shared" si="6"/>
        <v>33.700000000000003</v>
      </c>
      <c r="AK56" s="309"/>
      <c r="AL56" s="309">
        <f>VLOOKUP(AG56,'Basisreihen Destatis 2016'!$J$7:$Q$76,8,FALSE)</f>
        <v>36</v>
      </c>
      <c r="AM56" s="309">
        <f t="shared" si="22"/>
        <v>37.4</v>
      </c>
      <c r="AN56" s="310">
        <f t="shared" si="15"/>
        <v>36.1</v>
      </c>
      <c r="AO56" s="386">
        <f t="shared" si="16"/>
        <v>2.9363000000000001</v>
      </c>
      <c r="AP56" s="156"/>
      <c r="AQ56" s="387">
        <v>1969</v>
      </c>
      <c r="AR56" s="308"/>
      <c r="AS56" s="309">
        <f>VLOOKUP(AQ56,'Basisreihen Destatis 2016'!$J$7:$Q$76,8,FALSE)</f>
        <v>36</v>
      </c>
      <c r="AT56" s="310">
        <f t="shared" si="21"/>
        <v>37.4</v>
      </c>
      <c r="AU56" s="386">
        <f t="shared" si="17"/>
        <v>2.7486999999999999</v>
      </c>
    </row>
    <row r="57" spans="2:47">
      <c r="B57" s="387">
        <v>1968</v>
      </c>
      <c r="C57" s="308">
        <f>VLOOKUP(B57,'Basisreihen Destatis 2016'!$B$7:$H$80,2,FALSE)</f>
        <v>22.6</v>
      </c>
      <c r="D57" s="311">
        <f>VLOOKUP(B57,'Basisreihen Destatis 2016'!$S$7:$V$110,2,FALSE)</f>
        <v>24.2</v>
      </c>
      <c r="E57" s="309">
        <f>ROUND(IF(C57&gt;0,C57,D57*$C$57/$D$57),1)</f>
        <v>22.6</v>
      </c>
      <c r="F57" s="309"/>
      <c r="G57" s="310">
        <f t="shared" si="10"/>
        <v>22.6</v>
      </c>
      <c r="H57" s="386">
        <f t="shared" si="11"/>
        <v>5.0309999999999997</v>
      </c>
      <c r="J57" s="387">
        <v>1968</v>
      </c>
      <c r="K57" s="308">
        <f>VLOOKUP(J57,'Basisreihen Destatis 2016'!$B$7:$H$80,3,FALSE)</f>
        <v>32.200000000000003</v>
      </c>
      <c r="L57" s="311">
        <f>VLOOKUP(J57,'Basisreihen Destatis 2016'!$S$7:$V$110,3,FALSE)</f>
        <v>34.1</v>
      </c>
      <c r="M57" s="309">
        <f>ROUND(IF(K57&gt;0,K57,L57*$K$57/$L$57),1)</f>
        <v>32.200000000000003</v>
      </c>
      <c r="N57" s="309"/>
      <c r="O57" s="309">
        <f>VLOOKUP(J57,'Basisreihen Destatis 2016'!$J$7:$Q$76,5,FALSE)</f>
        <v>78.5</v>
      </c>
      <c r="P57" s="309">
        <f t="shared" si="18"/>
        <v>121.7</v>
      </c>
      <c r="Q57" s="310">
        <f t="shared" si="2"/>
        <v>59.1</v>
      </c>
      <c r="R57" s="386">
        <f t="shared" si="12"/>
        <v>1.8562000000000001</v>
      </c>
      <c r="S57" s="193"/>
      <c r="T57" s="387">
        <v>1968</v>
      </c>
      <c r="U57" s="308">
        <f>VLOOKUP(T57,'Basisreihen Destatis 2016'!$B$7:$H$80,3,FALSE)</f>
        <v>32.200000000000003</v>
      </c>
      <c r="V57" s="311">
        <f>VLOOKUP(T57,'Basisreihen Destatis 2016'!$S$7:$V$110,3,FALSE)</f>
        <v>34.1</v>
      </c>
      <c r="W57" s="309">
        <f>ROUND(IF(U57&gt;0,U57,V57*$U$57/$V$57),1)</f>
        <v>32.200000000000003</v>
      </c>
      <c r="X57" s="309"/>
      <c r="Y57" s="309">
        <f>VLOOKUP(T57,'Basisreihen Destatis 2016'!$J$7:$Q$76,6,FALSE)</f>
        <v>93.9</v>
      </c>
      <c r="Z57" s="309">
        <f t="shared" si="19"/>
        <v>121.4</v>
      </c>
      <c r="AA57" s="309"/>
      <c r="AB57" s="309">
        <f>VLOOKUP(T57,'Basisreihen Destatis 2016'!$J$7:$Q$76,7,FALSE)</f>
        <v>36.1</v>
      </c>
      <c r="AC57" s="309">
        <f t="shared" si="20"/>
        <v>33.4</v>
      </c>
      <c r="AD57" s="310">
        <f t="shared" si="13"/>
        <v>46</v>
      </c>
      <c r="AE57" s="386">
        <f t="shared" si="14"/>
        <v>2.3260999999999998</v>
      </c>
      <c r="AG57" s="387">
        <v>1968</v>
      </c>
      <c r="AH57" s="308">
        <f>VLOOKUP(AG57,'Basisreihen Destatis 2016'!$B$7:$H$80,3,FALSE)</f>
        <v>32.200000000000003</v>
      </c>
      <c r="AI57" s="311">
        <f>VLOOKUP(AG57,'Basisreihen Destatis 2016'!$S$7:$V$110,3,FALSE)</f>
        <v>34.1</v>
      </c>
      <c r="AJ57" s="309">
        <f>ROUND(IF(AH57&gt;0,AH57,AI57*$AH$57/$AI$57),1)</f>
        <v>32.200000000000003</v>
      </c>
      <c r="AK57" s="309"/>
      <c r="AL57" s="309">
        <f>VLOOKUP(AG57,'Basisreihen Destatis 2016'!$J$7:$Q$76,8,FALSE)</f>
        <v>35.4</v>
      </c>
      <c r="AM57" s="309">
        <f t="shared" si="22"/>
        <v>36.799999999999997</v>
      </c>
      <c r="AN57" s="310">
        <f t="shared" si="15"/>
        <v>35.200000000000003</v>
      </c>
      <c r="AO57" s="386">
        <f t="shared" si="16"/>
        <v>3.0114000000000001</v>
      </c>
      <c r="AP57" s="156"/>
      <c r="AQ57" s="387">
        <v>1968</v>
      </c>
      <c r="AR57" s="308"/>
      <c r="AS57" s="309">
        <f>VLOOKUP(AQ57,'Basisreihen Destatis 2016'!$J$7:$Q$76,8,FALSE)</f>
        <v>35.4</v>
      </c>
      <c r="AT57" s="310">
        <f t="shared" si="21"/>
        <v>36.799999999999997</v>
      </c>
      <c r="AU57" s="386">
        <f t="shared" si="17"/>
        <v>2.7934999999999999</v>
      </c>
    </row>
    <row r="58" spans="2:47">
      <c r="B58" s="387">
        <v>1967</v>
      </c>
      <c r="C58" s="308"/>
      <c r="D58" s="311">
        <f>VLOOKUP(B58,'Basisreihen Destatis 2016'!$S$7:$V$110,2,FALSE)</f>
        <v>23</v>
      </c>
      <c r="E58" s="309">
        <f>ROUND(IF(C58&gt;0,C58,D58*$C$57/$D$57),1)</f>
        <v>21.5</v>
      </c>
      <c r="F58" s="309"/>
      <c r="G58" s="310">
        <f t="shared" si="10"/>
        <v>21.5</v>
      </c>
      <c r="H58" s="386">
        <f t="shared" si="11"/>
        <v>5.2884000000000002</v>
      </c>
      <c r="J58" s="387">
        <v>1967</v>
      </c>
      <c r="K58" s="308"/>
      <c r="L58" s="311">
        <f>VLOOKUP(J58,'Basisreihen Destatis 2016'!$S$7:$V$110,3,FALSE)</f>
        <v>32.4</v>
      </c>
      <c r="M58" s="309">
        <f t="shared" ref="M58:M67" si="23">ROUND(IF(K58&gt;0,K58,L58*$K$57/$L$57),1)</f>
        <v>30.6</v>
      </c>
      <c r="N58" s="309"/>
      <c r="O58" s="309">
        <f>VLOOKUP(J58,'Basisreihen Destatis 2016'!$J$7:$Q$76,5,FALSE)</f>
        <v>80.599999999999994</v>
      </c>
      <c r="P58" s="309">
        <f t="shared" si="18"/>
        <v>124.9</v>
      </c>
      <c r="Q58" s="310">
        <f t="shared" si="2"/>
        <v>58.9</v>
      </c>
      <c r="R58" s="386">
        <f t="shared" si="12"/>
        <v>1.8625</v>
      </c>
      <c r="S58" s="193"/>
      <c r="T58" s="387">
        <v>1967</v>
      </c>
      <c r="U58" s="308"/>
      <c r="V58" s="311">
        <f>VLOOKUP(T58,'Basisreihen Destatis 2016'!$S$7:$V$110,3,FALSE)</f>
        <v>32.4</v>
      </c>
      <c r="W58" s="309">
        <f>ROUND(IF(U58&gt;0,U58,V58*$U$57/$V$57),1)</f>
        <v>30.6</v>
      </c>
      <c r="X58" s="309"/>
      <c r="Y58" s="309">
        <f>VLOOKUP(T58,'Basisreihen Destatis 2016'!$J$7:$Q$76,6,FALSE)</f>
        <v>101.4</v>
      </c>
      <c r="Z58" s="309">
        <f t="shared" si="19"/>
        <v>131</v>
      </c>
      <c r="AA58" s="309"/>
      <c r="AB58" s="309">
        <f>VLOOKUP(T58,'Basisreihen Destatis 2016'!$J$7:$Q$76,7,FALSE)</f>
        <v>36.200000000000003</v>
      </c>
      <c r="AC58" s="309">
        <f t="shared" si="20"/>
        <v>33.5</v>
      </c>
      <c r="AD58" s="310">
        <f t="shared" si="13"/>
        <v>46.7</v>
      </c>
      <c r="AE58" s="386">
        <f t="shared" si="14"/>
        <v>2.2911999999999999</v>
      </c>
      <c r="AG58" s="387">
        <v>1967</v>
      </c>
      <c r="AH58" s="308"/>
      <c r="AI58" s="311">
        <f>VLOOKUP(AG58,'Basisreihen Destatis 2016'!$S$7:$V$110,3,FALSE)</f>
        <v>32.4</v>
      </c>
      <c r="AJ58" s="309">
        <f t="shared" ref="AJ58:AJ67" si="24">ROUND(IF(AH58&gt;0,AH58,AI58*$AH$57/$AI$57),1)</f>
        <v>30.6</v>
      </c>
      <c r="AK58" s="309"/>
      <c r="AL58" s="309">
        <f>VLOOKUP(AG58,'Basisreihen Destatis 2016'!$J$7:$Q$76,8,FALSE)</f>
        <v>35.5</v>
      </c>
      <c r="AM58" s="309">
        <f t="shared" si="22"/>
        <v>36.9</v>
      </c>
      <c r="AN58" s="310">
        <f t="shared" si="15"/>
        <v>34.700000000000003</v>
      </c>
      <c r="AO58" s="386">
        <f t="shared" si="16"/>
        <v>3.0548000000000002</v>
      </c>
      <c r="AP58" s="156"/>
      <c r="AQ58" s="387">
        <v>1967</v>
      </c>
      <c r="AR58" s="308"/>
      <c r="AS58" s="309">
        <f>VLOOKUP(AQ58,'Basisreihen Destatis 2016'!$J$7:$Q$76,8,FALSE)</f>
        <v>35.5</v>
      </c>
      <c r="AT58" s="310">
        <f t="shared" si="21"/>
        <v>36.9</v>
      </c>
      <c r="AU58" s="386">
        <f t="shared" si="17"/>
        <v>2.7858999999999998</v>
      </c>
    </row>
    <row r="59" spans="2:47">
      <c r="B59" s="387">
        <v>1966</v>
      </c>
      <c r="C59" s="308"/>
      <c r="D59" s="311">
        <f>VLOOKUP(B59,'Basisreihen Destatis 2016'!$S$7:$V$110,2,FALSE)</f>
        <v>24.2</v>
      </c>
      <c r="E59" s="309">
        <f t="shared" ref="E59:E67" si="25">ROUND(IF(C59&gt;0,C59,D59*$C$57/$D$57),1)</f>
        <v>22.6</v>
      </c>
      <c r="F59" s="309"/>
      <c r="G59" s="310">
        <f t="shared" si="10"/>
        <v>22.6</v>
      </c>
      <c r="H59" s="386">
        <f t="shared" si="11"/>
        <v>5.0309999999999997</v>
      </c>
      <c r="J59" s="387">
        <v>1966</v>
      </c>
      <c r="K59" s="308"/>
      <c r="L59" s="311">
        <f>VLOOKUP(J59,'Basisreihen Destatis 2016'!$S$7:$V$110,3,FALSE)</f>
        <v>33.799999999999997</v>
      </c>
      <c r="M59" s="309">
        <f t="shared" si="23"/>
        <v>31.9</v>
      </c>
      <c r="N59" s="309"/>
      <c r="O59" s="309">
        <f>VLOOKUP(J59,'Basisreihen Destatis 2016'!$J$7:$Q$76,5,FALSE)</f>
        <v>90.8</v>
      </c>
      <c r="P59" s="309">
        <f t="shared" si="18"/>
        <v>140.80000000000001</v>
      </c>
      <c r="Q59" s="310">
        <f t="shared" si="2"/>
        <v>64.599999999999994</v>
      </c>
      <c r="R59" s="386">
        <f t="shared" si="12"/>
        <v>1.6980999999999999</v>
      </c>
      <c r="S59" s="193"/>
      <c r="T59" s="387">
        <v>1966</v>
      </c>
      <c r="U59" s="308"/>
      <c r="V59" s="311">
        <f>VLOOKUP(T59,'Basisreihen Destatis 2016'!$S$7:$V$110,3,FALSE)</f>
        <v>33.799999999999997</v>
      </c>
      <c r="W59" s="309">
        <f t="shared" ref="W59:W66" si="26">ROUND(IF(U59&gt;0,U59,V59*$U$57/$V$57),1)</f>
        <v>31.9</v>
      </c>
      <c r="X59" s="309"/>
      <c r="Y59" s="309">
        <f>VLOOKUP(T59,'Basisreihen Destatis 2016'!$J$7:$Q$76,6,FALSE)</f>
        <v>115.2</v>
      </c>
      <c r="Z59" s="309">
        <f t="shared" si="19"/>
        <v>148.9</v>
      </c>
      <c r="AA59" s="309"/>
      <c r="AB59" s="309">
        <f>VLOOKUP(T59,'Basisreihen Destatis 2016'!$J$7:$Q$76,7,FALSE)</f>
        <v>40.5</v>
      </c>
      <c r="AC59" s="309">
        <f t="shared" si="20"/>
        <v>37.5</v>
      </c>
      <c r="AD59" s="310">
        <f t="shared" si="13"/>
        <v>51.4</v>
      </c>
      <c r="AE59" s="386">
        <f t="shared" si="14"/>
        <v>2.0817000000000001</v>
      </c>
      <c r="AG59" s="387">
        <v>1966</v>
      </c>
      <c r="AH59" s="308"/>
      <c r="AI59" s="311">
        <f>VLOOKUP(AG59,'Basisreihen Destatis 2016'!$S$7:$V$110,3,FALSE)</f>
        <v>33.799999999999997</v>
      </c>
      <c r="AJ59" s="309">
        <f>ROUND(IF(AH59&gt;0,AH59,AI59*$AH$57/$AI$57),1)</f>
        <v>31.9</v>
      </c>
      <c r="AK59" s="309"/>
      <c r="AL59" s="309">
        <f>VLOOKUP(AG59,'Basisreihen Destatis 2016'!$J$7:$Q$76,8,FALSE)</f>
        <v>35.9</v>
      </c>
      <c r="AM59" s="309">
        <f t="shared" si="22"/>
        <v>37.299999999999997</v>
      </c>
      <c r="AN59" s="310">
        <f t="shared" si="15"/>
        <v>35.4</v>
      </c>
      <c r="AO59" s="386">
        <f t="shared" si="16"/>
        <v>2.9944000000000002</v>
      </c>
      <c r="AP59" s="156"/>
      <c r="AQ59" s="387">
        <v>1966</v>
      </c>
      <c r="AR59" s="308"/>
      <c r="AS59" s="309">
        <f>VLOOKUP(AQ59,'Basisreihen Destatis 2016'!$J$7:$Q$76,8,FALSE)</f>
        <v>35.9</v>
      </c>
      <c r="AT59" s="310">
        <f t="shared" si="21"/>
        <v>37.299999999999997</v>
      </c>
      <c r="AU59" s="386">
        <f t="shared" si="17"/>
        <v>2.7559999999999998</v>
      </c>
    </row>
    <row r="60" spans="2:47">
      <c r="B60" s="387">
        <v>1965</v>
      </c>
      <c r="C60" s="308"/>
      <c r="D60" s="311">
        <f>VLOOKUP(B60,'Basisreihen Destatis 2016'!$S$7:$V$110,2,FALSE)</f>
        <v>23.5</v>
      </c>
      <c r="E60" s="309">
        <f t="shared" si="25"/>
        <v>21.9</v>
      </c>
      <c r="F60" s="309"/>
      <c r="G60" s="310">
        <f t="shared" si="10"/>
        <v>21.9</v>
      </c>
      <c r="H60" s="386">
        <f t="shared" si="11"/>
        <v>5.1917999999999997</v>
      </c>
      <c r="J60" s="387">
        <v>1965</v>
      </c>
      <c r="K60" s="308"/>
      <c r="L60" s="311">
        <f>VLOOKUP(J60,'Basisreihen Destatis 2016'!$S$7:$V$110,3,FALSE)</f>
        <v>33.6</v>
      </c>
      <c r="M60" s="309">
        <f t="shared" si="23"/>
        <v>31.7</v>
      </c>
      <c r="N60" s="309"/>
      <c r="O60" s="309">
        <f>VLOOKUP(J60,'Basisreihen Destatis 2016'!$J$7:$Q$76,5,FALSE)</f>
        <v>82.4</v>
      </c>
      <c r="P60" s="309">
        <f t="shared" si="18"/>
        <v>127.7</v>
      </c>
      <c r="Q60" s="310">
        <f t="shared" si="2"/>
        <v>60.5</v>
      </c>
      <c r="R60" s="386">
        <f t="shared" si="12"/>
        <v>1.8131999999999999</v>
      </c>
      <c r="S60" s="193"/>
      <c r="T60" s="387">
        <v>1965</v>
      </c>
      <c r="U60" s="308"/>
      <c r="V60" s="311">
        <f>VLOOKUP(T60,'Basisreihen Destatis 2016'!$S$7:$V$110,3,FALSE)</f>
        <v>33.6</v>
      </c>
      <c r="W60" s="309">
        <f t="shared" si="26"/>
        <v>31.7</v>
      </c>
      <c r="X60" s="309"/>
      <c r="Y60" s="309">
        <f>VLOOKUP(T60,'Basisreihen Destatis 2016'!$J$7:$Q$76,6,FALSE)</f>
        <v>101.3</v>
      </c>
      <c r="Z60" s="309">
        <f t="shared" si="19"/>
        <v>130.9</v>
      </c>
      <c r="AA60" s="309"/>
      <c r="AB60" s="309">
        <f>VLOOKUP(T60,'Basisreihen Destatis 2016'!$J$7:$Q$76,7,FALSE)</f>
        <v>40</v>
      </c>
      <c r="AC60" s="309">
        <f t="shared" si="20"/>
        <v>37</v>
      </c>
      <c r="AD60" s="310">
        <f t="shared" si="13"/>
        <v>48.4</v>
      </c>
      <c r="AE60" s="386">
        <f t="shared" si="14"/>
        <v>2.2107000000000001</v>
      </c>
      <c r="AG60" s="387">
        <v>1965</v>
      </c>
      <c r="AH60" s="308"/>
      <c r="AI60" s="311">
        <f>VLOOKUP(AG60,'Basisreihen Destatis 2016'!$S$7:$V$110,3,FALSE)</f>
        <v>33.6</v>
      </c>
      <c r="AJ60" s="309">
        <f t="shared" si="24"/>
        <v>31.7</v>
      </c>
      <c r="AK60" s="309"/>
      <c r="AL60" s="309">
        <f>VLOOKUP(AG60,'Basisreihen Destatis 2016'!$J$7:$Q$76,8,FALSE)</f>
        <v>35.4</v>
      </c>
      <c r="AM60" s="309">
        <f t="shared" si="22"/>
        <v>36.799999999999997</v>
      </c>
      <c r="AN60" s="310">
        <f t="shared" si="15"/>
        <v>35</v>
      </c>
      <c r="AO60" s="386">
        <f t="shared" si="16"/>
        <v>3.0286</v>
      </c>
      <c r="AP60" s="156"/>
      <c r="AQ60" s="387">
        <v>1965</v>
      </c>
      <c r="AR60" s="308"/>
      <c r="AS60" s="309">
        <f>VLOOKUP(AQ60,'Basisreihen Destatis 2016'!$J$7:$Q$76,8,FALSE)</f>
        <v>35.4</v>
      </c>
      <c r="AT60" s="310">
        <f t="shared" si="21"/>
        <v>36.799999999999997</v>
      </c>
      <c r="AU60" s="386">
        <f t="shared" si="17"/>
        <v>2.7934999999999999</v>
      </c>
    </row>
    <row r="61" spans="2:47">
      <c r="B61" s="387">
        <v>1964</v>
      </c>
      <c r="C61" s="308"/>
      <c r="D61" s="311">
        <f>VLOOKUP(B61,'Basisreihen Destatis 2016'!$S$7:$V$110,2,FALSE)</f>
        <v>22.7</v>
      </c>
      <c r="E61" s="309">
        <f t="shared" si="25"/>
        <v>21.2</v>
      </c>
      <c r="F61" s="309"/>
      <c r="G61" s="310">
        <f t="shared" si="10"/>
        <v>21.2</v>
      </c>
      <c r="H61" s="386">
        <f t="shared" si="11"/>
        <v>5.3632</v>
      </c>
      <c r="J61" s="387">
        <v>1964</v>
      </c>
      <c r="K61" s="308"/>
      <c r="L61" s="311">
        <f>VLOOKUP(J61,'Basisreihen Destatis 2016'!$S$7:$V$110,3,FALSE)</f>
        <v>34.4</v>
      </c>
      <c r="M61" s="309">
        <f t="shared" si="23"/>
        <v>32.5</v>
      </c>
      <c r="N61" s="309"/>
      <c r="O61" s="309">
        <f>VLOOKUP(J61,'Basisreihen Destatis 2016'!$J$7:$Q$76,5,FALSE)</f>
        <v>74</v>
      </c>
      <c r="P61" s="309">
        <f t="shared" si="18"/>
        <v>114.7</v>
      </c>
      <c r="Q61" s="310">
        <f t="shared" si="2"/>
        <v>57.2</v>
      </c>
      <c r="R61" s="386">
        <f t="shared" si="12"/>
        <v>1.9177999999999999</v>
      </c>
      <c r="S61" s="193"/>
      <c r="T61" s="387">
        <v>1964</v>
      </c>
      <c r="U61" s="308"/>
      <c r="V61" s="311">
        <f>VLOOKUP(T61,'Basisreihen Destatis 2016'!$S$7:$V$110,3,FALSE)</f>
        <v>34.4</v>
      </c>
      <c r="W61" s="309">
        <f>ROUND(IF(U61&gt;0,U61,V61*$U$57/$V$57),1)</f>
        <v>32.5</v>
      </c>
      <c r="X61" s="309"/>
      <c r="Y61" s="309">
        <f>VLOOKUP(T61,'Basisreihen Destatis 2016'!$J$7:$Q$76,6,FALSE)</f>
        <v>92.4</v>
      </c>
      <c r="Z61" s="309">
        <f>ROUND(IF(X61&gt;0,X61,Y61*$X$30/$Y$30),1)</f>
        <v>119.4</v>
      </c>
      <c r="AA61" s="309"/>
      <c r="AB61" s="309">
        <f>VLOOKUP(T61,'Basisreihen Destatis 2016'!$J$7:$Q$76,7,FALSE)</f>
        <v>38.6</v>
      </c>
      <c r="AC61" s="309">
        <f t="shared" si="20"/>
        <v>35.700000000000003</v>
      </c>
      <c r="AD61" s="310">
        <f t="shared" si="13"/>
        <v>46.7</v>
      </c>
      <c r="AE61" s="386">
        <f t="shared" si="14"/>
        <v>2.2911999999999999</v>
      </c>
      <c r="AG61" s="387">
        <v>1964</v>
      </c>
      <c r="AH61" s="308"/>
      <c r="AI61" s="311">
        <f>VLOOKUP(AG61,'Basisreihen Destatis 2016'!$S$7:$V$110,3,FALSE)</f>
        <v>34.4</v>
      </c>
      <c r="AJ61" s="309">
        <f t="shared" si="24"/>
        <v>32.5</v>
      </c>
      <c r="AK61" s="309"/>
      <c r="AL61" s="309">
        <f>VLOOKUP(AG61,'Basisreihen Destatis 2016'!$J$7:$Q$76,8,FALSE)</f>
        <v>34.6</v>
      </c>
      <c r="AM61" s="309">
        <f t="shared" si="22"/>
        <v>36</v>
      </c>
      <c r="AN61" s="310">
        <f t="shared" si="15"/>
        <v>34.799999999999997</v>
      </c>
      <c r="AO61" s="386">
        <f t="shared" si="16"/>
        <v>3.0459999999999998</v>
      </c>
      <c r="AP61" s="156"/>
      <c r="AQ61" s="387">
        <v>1964</v>
      </c>
      <c r="AR61" s="308"/>
      <c r="AS61" s="309">
        <f>VLOOKUP(AQ61,'Basisreihen Destatis 2016'!$J$7:$Q$76,8,FALSE)</f>
        <v>34.6</v>
      </c>
      <c r="AT61" s="310">
        <f t="shared" si="21"/>
        <v>36</v>
      </c>
      <c r="AU61" s="386">
        <f t="shared" si="17"/>
        <v>2.8555999999999999</v>
      </c>
    </row>
    <row r="62" spans="2:47">
      <c r="B62" s="387">
        <v>1963</v>
      </c>
      <c r="C62" s="308"/>
      <c r="D62" s="311">
        <f>VLOOKUP(B62,'Basisreihen Destatis 2016'!$S$7:$V$110,2,FALSE)</f>
        <v>21.8</v>
      </c>
      <c r="E62" s="309">
        <f t="shared" si="25"/>
        <v>20.399999999999999</v>
      </c>
      <c r="F62" s="309"/>
      <c r="G62" s="310">
        <f t="shared" si="10"/>
        <v>20.399999999999999</v>
      </c>
      <c r="H62" s="386">
        <f t="shared" si="11"/>
        <v>5.5735000000000001</v>
      </c>
      <c r="J62" s="387">
        <v>1963</v>
      </c>
      <c r="K62" s="308"/>
      <c r="L62" s="311">
        <f>VLOOKUP(J62,'Basisreihen Destatis 2016'!$S$7:$V$110,3,FALSE)</f>
        <v>33.799999999999997</v>
      </c>
      <c r="M62" s="309">
        <f t="shared" si="23"/>
        <v>31.9</v>
      </c>
      <c r="N62" s="309"/>
      <c r="O62" s="309">
        <f>VLOOKUP(J62,'Basisreihen Destatis 2016'!$J$7:$Q$76,5,FALSE)</f>
        <v>65.099999999999994</v>
      </c>
      <c r="P62" s="309">
        <f t="shared" si="18"/>
        <v>100.9</v>
      </c>
      <c r="Q62" s="310">
        <f t="shared" si="2"/>
        <v>52.6</v>
      </c>
      <c r="R62" s="386">
        <f t="shared" si="12"/>
        <v>2.0855999999999999</v>
      </c>
      <c r="S62" s="193"/>
      <c r="T62" s="387">
        <v>1963</v>
      </c>
      <c r="U62" s="308"/>
      <c r="V62" s="311">
        <f>VLOOKUP(T62,'Basisreihen Destatis 2016'!$S$7:$V$110,3,FALSE)</f>
        <v>33.799999999999997</v>
      </c>
      <c r="W62" s="309">
        <f t="shared" si="26"/>
        <v>31.9</v>
      </c>
      <c r="X62" s="309"/>
      <c r="Y62" s="309">
        <f>VLOOKUP(T62,'Basisreihen Destatis 2016'!$J$7:$Q$76,6,FALSE)</f>
        <v>84.8</v>
      </c>
      <c r="Z62" s="309">
        <f t="shared" si="19"/>
        <v>109.6</v>
      </c>
      <c r="AA62" s="309"/>
      <c r="AB62" s="309">
        <f>VLOOKUP(T62,'Basisreihen Destatis 2016'!$J$7:$Q$76,7,FALSE)</f>
        <v>38.6</v>
      </c>
      <c r="AC62" s="309">
        <f t="shared" si="20"/>
        <v>35.700000000000003</v>
      </c>
      <c r="AD62" s="310">
        <f t="shared" si="13"/>
        <v>44.9</v>
      </c>
      <c r="AE62" s="386">
        <f t="shared" si="14"/>
        <v>2.3831000000000002</v>
      </c>
      <c r="AG62" s="387">
        <v>1963</v>
      </c>
      <c r="AH62" s="308"/>
      <c r="AI62" s="311">
        <f>VLOOKUP(AG62,'Basisreihen Destatis 2016'!$S$7:$V$110,3,FALSE)</f>
        <v>33.799999999999997</v>
      </c>
      <c r="AJ62" s="309">
        <f t="shared" si="24"/>
        <v>31.9</v>
      </c>
      <c r="AK62" s="309"/>
      <c r="AL62" s="309">
        <f>VLOOKUP(AG62,'Basisreihen Destatis 2016'!$J$7:$Q$76,8,FALSE)</f>
        <v>34.1</v>
      </c>
      <c r="AM62" s="309">
        <f t="shared" si="22"/>
        <v>35.4</v>
      </c>
      <c r="AN62" s="310">
        <f t="shared" si="15"/>
        <v>34.200000000000003</v>
      </c>
      <c r="AO62" s="386">
        <f t="shared" si="16"/>
        <v>3.0994000000000002</v>
      </c>
      <c r="AP62" s="156"/>
      <c r="AQ62" s="387">
        <v>1963</v>
      </c>
      <c r="AR62" s="308"/>
      <c r="AS62" s="309">
        <f>VLOOKUP(AQ62,'Basisreihen Destatis 2016'!$J$7:$Q$76,8,FALSE)</f>
        <v>34.1</v>
      </c>
      <c r="AT62" s="310">
        <f t="shared" si="21"/>
        <v>35.4</v>
      </c>
      <c r="AU62" s="386">
        <f t="shared" si="17"/>
        <v>2.9039999999999999</v>
      </c>
    </row>
    <row r="63" spans="2:47">
      <c r="B63" s="387">
        <v>1962</v>
      </c>
      <c r="C63" s="308"/>
      <c r="D63" s="311">
        <f>VLOOKUP(B63,'Basisreihen Destatis 2016'!$S$7:$V$110,2,FALSE)</f>
        <v>20.9</v>
      </c>
      <c r="E63" s="309">
        <f t="shared" si="25"/>
        <v>19.5</v>
      </c>
      <c r="F63" s="309"/>
      <c r="G63" s="310">
        <f t="shared" si="10"/>
        <v>19.5</v>
      </c>
      <c r="H63" s="386">
        <f t="shared" si="11"/>
        <v>5.8308</v>
      </c>
      <c r="J63" s="387">
        <v>1962</v>
      </c>
      <c r="K63" s="308"/>
      <c r="L63" s="311">
        <f>VLOOKUP(J63,'Basisreihen Destatis 2016'!$S$7:$V$110,3,FALSE)</f>
        <v>32.4</v>
      </c>
      <c r="M63" s="309">
        <f t="shared" si="23"/>
        <v>30.6</v>
      </c>
      <c r="N63" s="309"/>
      <c r="O63" s="309">
        <f>VLOOKUP(J63,'Basisreihen Destatis 2016'!$J$7:$Q$76,5,FALSE)</f>
        <v>65.900000000000006</v>
      </c>
      <c r="P63" s="309">
        <f t="shared" si="18"/>
        <v>102.2</v>
      </c>
      <c r="Q63" s="310">
        <f t="shared" si="2"/>
        <v>52.1</v>
      </c>
      <c r="R63" s="386">
        <f t="shared" si="12"/>
        <v>2.1055999999999999</v>
      </c>
      <c r="S63" s="193"/>
      <c r="T63" s="387">
        <v>1962</v>
      </c>
      <c r="U63" s="308"/>
      <c r="V63" s="311">
        <f>VLOOKUP(T63,'Basisreihen Destatis 2016'!$S$7:$V$110,3,FALSE)</f>
        <v>32.4</v>
      </c>
      <c r="W63" s="309">
        <f t="shared" si="26"/>
        <v>30.6</v>
      </c>
      <c r="X63" s="309"/>
      <c r="Y63" s="309">
        <f>VLOOKUP(T63,'Basisreihen Destatis 2016'!$J$7:$Q$76,6,FALSE)</f>
        <v>89.2</v>
      </c>
      <c r="Z63" s="309">
        <f t="shared" si="19"/>
        <v>115.3</v>
      </c>
      <c r="AA63" s="309"/>
      <c r="AB63" s="309">
        <f>VLOOKUP(T63,'Basisreihen Destatis 2016'!$J$7:$Q$76,7,FALSE)</f>
        <v>39.1</v>
      </c>
      <c r="AC63" s="309">
        <f t="shared" si="20"/>
        <v>36.200000000000003</v>
      </c>
      <c r="AD63" s="310">
        <f t="shared" si="13"/>
        <v>45.3</v>
      </c>
      <c r="AE63" s="386">
        <f t="shared" si="14"/>
        <v>2.3620000000000001</v>
      </c>
      <c r="AG63" s="387">
        <v>1962</v>
      </c>
      <c r="AH63" s="308"/>
      <c r="AI63" s="311">
        <f>VLOOKUP(AG63,'Basisreihen Destatis 2016'!$S$7:$V$110,3,FALSE)</f>
        <v>32.4</v>
      </c>
      <c r="AJ63" s="309">
        <f t="shared" si="24"/>
        <v>30.6</v>
      </c>
      <c r="AK63" s="309"/>
      <c r="AL63" s="309">
        <f>VLOOKUP(AG63,'Basisreihen Destatis 2016'!$J$7:$Q$76,8,FALSE)</f>
        <v>33.9</v>
      </c>
      <c r="AM63" s="309">
        <f t="shared" si="22"/>
        <v>35.200000000000003</v>
      </c>
      <c r="AN63" s="310">
        <f t="shared" si="15"/>
        <v>33.6</v>
      </c>
      <c r="AO63" s="386">
        <f t="shared" si="16"/>
        <v>3.1547999999999998</v>
      </c>
      <c r="AP63" s="156"/>
      <c r="AQ63" s="387">
        <v>1962</v>
      </c>
      <c r="AR63" s="308"/>
      <c r="AS63" s="309">
        <f>VLOOKUP(AQ63,'Basisreihen Destatis 2016'!$J$7:$Q$76,8,FALSE)</f>
        <v>33.9</v>
      </c>
      <c r="AT63" s="310">
        <f t="shared" si="21"/>
        <v>35.200000000000003</v>
      </c>
      <c r="AU63" s="386">
        <f t="shared" si="17"/>
        <v>2.9205000000000001</v>
      </c>
    </row>
    <row r="64" spans="2:47">
      <c r="B64" s="387">
        <v>1961</v>
      </c>
      <c r="C64" s="308"/>
      <c r="D64" s="311">
        <f>VLOOKUP(B64,'Basisreihen Destatis 2016'!$S$7:$V$110,2,FALSE)</f>
        <v>19.399999999999999</v>
      </c>
      <c r="E64" s="309">
        <f t="shared" si="25"/>
        <v>18.100000000000001</v>
      </c>
      <c r="F64" s="309"/>
      <c r="G64" s="310">
        <f t="shared" si="10"/>
        <v>18.100000000000001</v>
      </c>
      <c r="H64" s="386">
        <f t="shared" si="11"/>
        <v>6.2817999999999996</v>
      </c>
      <c r="J64" s="387">
        <v>1961</v>
      </c>
      <c r="K64" s="308"/>
      <c r="L64" s="311">
        <f>VLOOKUP(J64,'Basisreihen Destatis 2016'!$S$7:$V$110,3,FALSE)</f>
        <v>30.4</v>
      </c>
      <c r="M64" s="309">
        <f t="shared" si="23"/>
        <v>28.7</v>
      </c>
      <c r="N64" s="309"/>
      <c r="O64" s="309">
        <f>VLOOKUP(J64,'Basisreihen Destatis 2016'!$J$7:$Q$76,5,FALSE)</f>
        <v>66.2</v>
      </c>
      <c r="P64" s="309">
        <f t="shared" si="18"/>
        <v>102.6</v>
      </c>
      <c r="Q64" s="310">
        <f t="shared" si="2"/>
        <v>50.9</v>
      </c>
      <c r="R64" s="386">
        <f t="shared" si="12"/>
        <v>2.1551999999999998</v>
      </c>
      <c r="S64" s="193"/>
      <c r="T64" s="387">
        <v>1961</v>
      </c>
      <c r="U64" s="308"/>
      <c r="V64" s="311">
        <f>VLOOKUP(T64,'Basisreihen Destatis 2016'!$S$7:$V$110,3,FALSE)</f>
        <v>30.4</v>
      </c>
      <c r="W64" s="309">
        <f t="shared" si="26"/>
        <v>28.7</v>
      </c>
      <c r="X64" s="309"/>
      <c r="Y64" s="309">
        <f>VLOOKUP(T64,'Basisreihen Destatis 2016'!$J$7:$Q$76,6,FALSE)</f>
        <v>92.9</v>
      </c>
      <c r="Z64" s="309">
        <f t="shared" si="19"/>
        <v>120.1</v>
      </c>
      <c r="AA64" s="309"/>
      <c r="AB64" s="309">
        <f>VLOOKUP(T64,'Basisreihen Destatis 2016'!$J$7:$Q$76,7,FALSE)</f>
        <v>37</v>
      </c>
      <c r="AC64" s="309">
        <f t="shared" si="20"/>
        <v>34.299999999999997</v>
      </c>
      <c r="AD64" s="310">
        <f t="shared" si="13"/>
        <v>44.4</v>
      </c>
      <c r="AE64" s="386">
        <f t="shared" si="14"/>
        <v>2.4098999999999999</v>
      </c>
      <c r="AG64" s="387">
        <v>1961</v>
      </c>
      <c r="AH64" s="308"/>
      <c r="AI64" s="311">
        <f>VLOOKUP(AG64,'Basisreihen Destatis 2016'!$S$7:$V$110,3,FALSE)</f>
        <v>30.4</v>
      </c>
      <c r="AJ64" s="309">
        <f t="shared" si="24"/>
        <v>28.7</v>
      </c>
      <c r="AK64" s="309"/>
      <c r="AL64" s="309">
        <f>VLOOKUP(AG64,'Basisreihen Destatis 2016'!$J$7:$Q$76,8,FALSE)</f>
        <v>33.700000000000003</v>
      </c>
      <c r="AM64" s="309">
        <f t="shared" si="22"/>
        <v>35</v>
      </c>
      <c r="AN64" s="310">
        <f t="shared" si="15"/>
        <v>32.799999999999997</v>
      </c>
      <c r="AO64" s="386">
        <f t="shared" si="16"/>
        <v>3.2317</v>
      </c>
      <c r="AP64" s="156"/>
      <c r="AQ64" s="387">
        <v>1961</v>
      </c>
      <c r="AR64" s="308"/>
      <c r="AS64" s="309">
        <f>VLOOKUP(AQ64,'Basisreihen Destatis 2016'!$J$7:$Q$76,8,FALSE)</f>
        <v>33.700000000000003</v>
      </c>
      <c r="AT64" s="310">
        <f t="shared" si="21"/>
        <v>35</v>
      </c>
      <c r="AU64" s="386">
        <f t="shared" si="17"/>
        <v>2.9371</v>
      </c>
    </row>
    <row r="65" spans="2:47">
      <c r="B65" s="387">
        <v>1960</v>
      </c>
      <c r="C65" s="308"/>
      <c r="D65" s="311">
        <f>VLOOKUP(B65,'Basisreihen Destatis 2016'!$S$7:$V$110,2,FALSE)</f>
        <v>18.3</v>
      </c>
      <c r="E65" s="309">
        <f t="shared" si="25"/>
        <v>17.100000000000001</v>
      </c>
      <c r="F65" s="309"/>
      <c r="G65" s="310">
        <f t="shared" si="10"/>
        <v>17.100000000000001</v>
      </c>
      <c r="H65" s="386">
        <f t="shared" si="11"/>
        <v>6.6490999999999998</v>
      </c>
      <c r="J65" s="387">
        <v>1960</v>
      </c>
      <c r="K65" s="308"/>
      <c r="L65" s="311">
        <f>VLOOKUP(J65,'Basisreihen Destatis 2016'!$S$7:$V$110,3,FALSE)</f>
        <v>28.3</v>
      </c>
      <c r="M65" s="309">
        <f t="shared" si="23"/>
        <v>26.7</v>
      </c>
      <c r="N65" s="309"/>
      <c r="O65" s="309">
        <f>VLOOKUP(J65,'Basisreihen Destatis 2016'!$J$7:$Q$76,5,FALSE)</f>
        <v>70</v>
      </c>
      <c r="P65" s="309">
        <f t="shared" si="18"/>
        <v>108.5</v>
      </c>
      <c r="Q65" s="310">
        <f t="shared" si="2"/>
        <v>51.2</v>
      </c>
      <c r="R65" s="386">
        <f t="shared" si="12"/>
        <v>2.1425999999999998</v>
      </c>
      <c r="S65" s="193"/>
      <c r="T65" s="387">
        <v>1960</v>
      </c>
      <c r="U65" s="308"/>
      <c r="V65" s="311">
        <f>VLOOKUP(T65,'Basisreihen Destatis 2016'!$S$7:$V$110,3,FALSE)</f>
        <v>28.3</v>
      </c>
      <c r="W65" s="309">
        <f t="shared" si="26"/>
        <v>26.7</v>
      </c>
      <c r="X65" s="309"/>
      <c r="Y65" s="309">
        <f>VLOOKUP(T65,'Basisreihen Destatis 2016'!$J$7:$Q$76,6,FALSE)</f>
        <v>95</v>
      </c>
      <c r="Z65" s="309">
        <f t="shared" si="19"/>
        <v>122.8</v>
      </c>
      <c r="AA65" s="309"/>
      <c r="AB65" s="309">
        <f>VLOOKUP(T65,'Basisreihen Destatis 2016'!$J$7:$Q$76,7,FALSE)</f>
        <v>35.6</v>
      </c>
      <c r="AC65" s="309">
        <f t="shared" si="20"/>
        <v>33</v>
      </c>
      <c r="AD65" s="310">
        <f t="shared" si="13"/>
        <v>43.3</v>
      </c>
      <c r="AE65" s="386">
        <f t="shared" si="14"/>
        <v>2.4710999999999999</v>
      </c>
      <c r="AG65" s="387">
        <v>1960</v>
      </c>
      <c r="AH65" s="308"/>
      <c r="AI65" s="311">
        <f>VLOOKUP(AG65,'Basisreihen Destatis 2016'!$S$7:$V$110,3,FALSE)</f>
        <v>28.3</v>
      </c>
      <c r="AJ65" s="309">
        <f t="shared" si="24"/>
        <v>26.7</v>
      </c>
      <c r="AK65" s="309"/>
      <c r="AL65" s="309">
        <f>VLOOKUP(AG65,'Basisreihen Destatis 2016'!$J$7:$Q$76,8,FALSE)</f>
        <v>33.200000000000003</v>
      </c>
      <c r="AM65" s="309">
        <f t="shared" si="22"/>
        <v>34.5</v>
      </c>
      <c r="AN65" s="310">
        <f t="shared" si="15"/>
        <v>31.8</v>
      </c>
      <c r="AO65" s="386">
        <f t="shared" si="16"/>
        <v>3.3332999999999999</v>
      </c>
      <c r="AP65" s="156"/>
      <c r="AQ65" s="387">
        <v>1960</v>
      </c>
      <c r="AR65" s="308"/>
      <c r="AS65" s="309">
        <f>VLOOKUP(AQ65,'Basisreihen Destatis 2016'!$J$7:$Q$76,8,FALSE)</f>
        <v>33.200000000000003</v>
      </c>
      <c r="AT65" s="310">
        <f t="shared" si="21"/>
        <v>34.5</v>
      </c>
      <c r="AU65" s="386">
        <f t="shared" si="17"/>
        <v>2.9796999999999998</v>
      </c>
    </row>
    <row r="66" spans="2:47">
      <c r="B66" s="387">
        <v>1959</v>
      </c>
      <c r="C66" s="308"/>
      <c r="D66" s="311">
        <f>VLOOKUP(B66,'Basisreihen Destatis 2016'!$S$7:$V$110,2,FALSE)</f>
        <v>17.100000000000001</v>
      </c>
      <c r="E66" s="309">
        <f t="shared" si="25"/>
        <v>16</v>
      </c>
      <c r="F66" s="309"/>
      <c r="G66" s="310">
        <f>ROUND(IF(E66&gt;0,E66,F66*$E$67/$F$67),1)</f>
        <v>16</v>
      </c>
      <c r="H66" s="386">
        <f t="shared" si="11"/>
        <v>7.1063000000000001</v>
      </c>
      <c r="J66" s="387">
        <v>1959</v>
      </c>
      <c r="K66" s="308"/>
      <c r="L66" s="311">
        <f>VLOOKUP(J66,'Basisreihen Destatis 2016'!$S$7:$V$110,3,FALSE)</f>
        <v>26.2</v>
      </c>
      <c r="M66" s="309">
        <f t="shared" si="23"/>
        <v>24.7</v>
      </c>
      <c r="N66" s="309"/>
      <c r="O66" s="309">
        <f>VLOOKUP(J66,'Basisreihen Destatis 2016'!$J$7:$Q$76,5,FALSE)</f>
        <v>69.599999999999994</v>
      </c>
      <c r="P66" s="309">
        <f t="shared" si="18"/>
        <v>107.9</v>
      </c>
      <c r="Q66" s="310">
        <f t="shared" si="2"/>
        <v>49.7</v>
      </c>
      <c r="R66" s="386">
        <f t="shared" si="12"/>
        <v>2.2071999999999998</v>
      </c>
      <c r="S66" s="193"/>
      <c r="T66" s="387">
        <v>1959</v>
      </c>
      <c r="U66" s="308"/>
      <c r="V66" s="311">
        <f>VLOOKUP(T66,'Basisreihen Destatis 2016'!$S$7:$V$110,3,FALSE)</f>
        <v>26.2</v>
      </c>
      <c r="W66" s="309">
        <f t="shared" si="26"/>
        <v>24.7</v>
      </c>
      <c r="X66" s="309"/>
      <c r="Y66" s="309">
        <f>VLOOKUP(T66,'Basisreihen Destatis 2016'!$J$7:$Q$76,6,FALSE)</f>
        <v>93</v>
      </c>
      <c r="Z66" s="309">
        <f t="shared" si="19"/>
        <v>120.2</v>
      </c>
      <c r="AA66" s="309"/>
      <c r="AB66" s="309">
        <f>VLOOKUP(T66,'Basisreihen Destatis 2016'!$J$7:$Q$76,7,FALSE)</f>
        <v>34.200000000000003</v>
      </c>
      <c r="AC66" s="309">
        <f t="shared" si="20"/>
        <v>31.7</v>
      </c>
      <c r="AD66" s="310">
        <f t="shared" si="13"/>
        <v>41.5</v>
      </c>
      <c r="AE66" s="386">
        <f t="shared" si="14"/>
        <v>2.5783</v>
      </c>
      <c r="AG66" s="387">
        <v>1959</v>
      </c>
      <c r="AH66" s="308"/>
      <c r="AI66" s="311">
        <f>VLOOKUP(AG66,'Basisreihen Destatis 2016'!$S$7:$V$110,3,FALSE)</f>
        <v>26.2</v>
      </c>
      <c r="AJ66" s="309">
        <f t="shared" si="24"/>
        <v>24.7</v>
      </c>
      <c r="AK66" s="309"/>
      <c r="AL66" s="309">
        <f>VLOOKUP(AG66,'Basisreihen Destatis 2016'!$J$7:$Q$76,8,FALSE)</f>
        <v>32.799999999999997</v>
      </c>
      <c r="AM66" s="309">
        <f t="shared" si="22"/>
        <v>34.1</v>
      </c>
      <c r="AN66" s="310">
        <f t="shared" si="15"/>
        <v>30.8</v>
      </c>
      <c r="AO66" s="386">
        <f t="shared" si="16"/>
        <v>3.4416000000000002</v>
      </c>
      <c r="AP66" s="156"/>
      <c r="AQ66" s="387">
        <v>1959</v>
      </c>
      <c r="AR66" s="308"/>
      <c r="AS66" s="309">
        <f>VLOOKUP(AQ66,'Basisreihen Destatis 2016'!$J$7:$Q$76,8,FALSE)</f>
        <v>32.799999999999997</v>
      </c>
      <c r="AT66" s="310">
        <f t="shared" si="21"/>
        <v>34.1</v>
      </c>
      <c r="AU66" s="386">
        <f t="shared" si="17"/>
        <v>3.0146999999999999</v>
      </c>
    </row>
    <row r="67" spans="2:47">
      <c r="B67" s="387">
        <v>1958</v>
      </c>
      <c r="C67" s="308"/>
      <c r="D67" s="311">
        <f>VLOOKUP(B67,'Basisreihen Destatis 2016'!$S$7:$V$110,2,FALSE)</f>
        <v>16.5</v>
      </c>
      <c r="E67" s="309">
        <f t="shared" si="25"/>
        <v>15.4</v>
      </c>
      <c r="F67" s="311">
        <f>VLOOKUP(B67,'Basisreihen Destatis 2016'!$S$61:$V$110,4,FALSE)</f>
        <v>3.4689999999999999</v>
      </c>
      <c r="G67" s="310">
        <f>ROUND(IF(E67&gt;0,E67,F67*$E$67/$F$67),1)</f>
        <v>15.4</v>
      </c>
      <c r="H67" s="386">
        <f t="shared" si="11"/>
        <v>7.3830999999999998</v>
      </c>
      <c r="J67" s="388">
        <v>1958</v>
      </c>
      <c r="K67" s="389"/>
      <c r="L67" s="391">
        <f>VLOOKUP(J67,'Basisreihen Destatis 2016'!$S$7:$V$110,3,FALSE)</f>
        <v>24.3</v>
      </c>
      <c r="M67" s="390">
        <f t="shared" si="23"/>
        <v>22.9</v>
      </c>
      <c r="N67" s="390"/>
      <c r="O67" s="390">
        <f>VLOOKUP(J67,'Basisreihen Destatis 2016'!$J$7:$Q$76,5,FALSE)</f>
        <v>68.3</v>
      </c>
      <c r="P67" s="390">
        <f t="shared" si="18"/>
        <v>105.9</v>
      </c>
      <c r="Q67" s="392">
        <f t="shared" si="2"/>
        <v>47.8</v>
      </c>
      <c r="R67" s="393">
        <f t="shared" si="12"/>
        <v>2.2949999999999999</v>
      </c>
      <c r="S67" s="193"/>
      <c r="T67" s="388">
        <v>1958</v>
      </c>
      <c r="U67" s="389"/>
      <c r="V67" s="391">
        <f>VLOOKUP(T67,'Basisreihen Destatis 2016'!$S$7:$V$110,3,FALSE)</f>
        <v>24.3</v>
      </c>
      <c r="W67" s="390">
        <f>ROUND(IF(U67&gt;0,U67,V67*$U$57/$V$57),1)</f>
        <v>22.9</v>
      </c>
      <c r="X67" s="390"/>
      <c r="Y67" s="390">
        <f>VLOOKUP(T67,'Basisreihen Destatis 2016'!$J$7:$Q$76,6,FALSE)</f>
        <v>91.1</v>
      </c>
      <c r="Z67" s="390">
        <f t="shared" si="19"/>
        <v>117.7</v>
      </c>
      <c r="AA67" s="390"/>
      <c r="AB67" s="390">
        <f>VLOOKUP(T67,'Basisreihen Destatis 2016'!$J$7:$Q$76,7,FALSE)</f>
        <v>35</v>
      </c>
      <c r="AC67" s="390">
        <f t="shared" si="20"/>
        <v>32.4</v>
      </c>
      <c r="AD67" s="392">
        <f t="shared" si="13"/>
        <v>40.4</v>
      </c>
      <c r="AE67" s="393">
        <f t="shared" si="14"/>
        <v>2.6484999999999999</v>
      </c>
      <c r="AG67" s="388">
        <v>1958</v>
      </c>
      <c r="AH67" s="389"/>
      <c r="AI67" s="391">
        <f>VLOOKUP(AG67,'Basisreihen Destatis 2016'!$S$7:$V$110,3,FALSE)</f>
        <v>24.3</v>
      </c>
      <c r="AJ67" s="390">
        <f t="shared" si="24"/>
        <v>22.9</v>
      </c>
      <c r="AK67" s="390"/>
      <c r="AL67" s="390">
        <f>VLOOKUP(AG67,'Basisreihen Destatis 2016'!$J$7:$Q$76,8,FALSE)</f>
        <v>33</v>
      </c>
      <c r="AM67" s="390">
        <f t="shared" si="22"/>
        <v>34.299999999999997</v>
      </c>
      <c r="AN67" s="392">
        <f t="shared" si="15"/>
        <v>30.3</v>
      </c>
      <c r="AO67" s="393">
        <f t="shared" si="16"/>
        <v>3.4983</v>
      </c>
      <c r="AP67" s="156"/>
      <c r="AQ67" s="387">
        <v>1958</v>
      </c>
      <c r="AR67" s="308"/>
      <c r="AS67" s="309">
        <f>VLOOKUP(AQ67,'Basisreihen Destatis 2016'!$J$7:$Q$76,8,FALSE)</f>
        <v>33</v>
      </c>
      <c r="AT67" s="310">
        <f t="shared" si="21"/>
        <v>34.299999999999997</v>
      </c>
      <c r="AU67" s="386">
        <f t="shared" si="17"/>
        <v>2.9971000000000001</v>
      </c>
    </row>
    <row r="68" spans="2:47">
      <c r="B68" s="387">
        <v>1957</v>
      </c>
      <c r="C68" s="308"/>
      <c r="D68" s="309"/>
      <c r="E68" s="309"/>
      <c r="F68" s="311">
        <f>VLOOKUP(B68,'Basisreihen Destatis 2016'!$S$61:$V$110,4,FALSE)</f>
        <v>3.3610000000000002</v>
      </c>
      <c r="G68" s="310">
        <f>ROUND(IF(E68&gt;0,E68,F68*$E$67/$F$67),1)</f>
        <v>14.9</v>
      </c>
      <c r="H68" s="386">
        <f t="shared" si="11"/>
        <v>7.6308999999999996</v>
      </c>
      <c r="J68" s="194"/>
      <c r="K68" s="195"/>
      <c r="L68" s="195"/>
      <c r="M68" s="195"/>
      <c r="N68" s="195"/>
      <c r="O68" s="195"/>
      <c r="P68" s="195"/>
      <c r="Q68" s="195"/>
      <c r="R68" s="196"/>
      <c r="T68" s="194"/>
      <c r="U68" s="195"/>
      <c r="V68" s="195"/>
      <c r="W68" s="195"/>
      <c r="X68" s="195"/>
      <c r="Y68" s="195"/>
      <c r="Z68" s="195"/>
      <c r="AA68" s="195"/>
      <c r="AB68" s="195"/>
      <c r="AC68" s="195"/>
      <c r="AD68" s="195"/>
      <c r="AE68" s="196"/>
      <c r="AG68" s="4"/>
      <c r="AH68" s="156"/>
      <c r="AI68" s="156"/>
      <c r="AJ68" s="156"/>
      <c r="AK68" s="156"/>
      <c r="AL68" s="156"/>
      <c r="AM68" s="156"/>
      <c r="AN68" s="156"/>
      <c r="AO68" s="160"/>
      <c r="AP68" s="156"/>
      <c r="AQ68" s="387">
        <v>1957</v>
      </c>
      <c r="AR68" s="308"/>
      <c r="AS68" s="309">
        <f>VLOOKUP(AQ68,'Basisreihen Destatis 2016'!$J$7:$Q$76,8,FALSE)</f>
        <v>33.200000000000003</v>
      </c>
      <c r="AT68" s="310">
        <f t="shared" si="21"/>
        <v>34.5</v>
      </c>
      <c r="AU68" s="386">
        <f t="shared" si="17"/>
        <v>2.9796999999999998</v>
      </c>
    </row>
    <row r="69" spans="2:47">
      <c r="B69" s="387">
        <v>1956</v>
      </c>
      <c r="C69" s="308"/>
      <c r="D69" s="309"/>
      <c r="E69" s="309"/>
      <c r="F69" s="311">
        <f>VLOOKUP(B69,'Basisreihen Destatis 2016'!$S$61:$V$110,4,FALSE)</f>
        <v>3.2450000000000001</v>
      </c>
      <c r="G69" s="310">
        <f t="shared" si="10"/>
        <v>14.4</v>
      </c>
      <c r="H69" s="386">
        <f t="shared" si="11"/>
        <v>7.8958000000000004</v>
      </c>
      <c r="J69" s="194"/>
      <c r="K69" s="195"/>
      <c r="L69" s="195"/>
      <c r="M69" s="195"/>
      <c r="N69" s="195"/>
      <c r="O69" s="195"/>
      <c r="P69" s="195"/>
      <c r="Q69" s="195"/>
      <c r="R69" s="197"/>
      <c r="T69" s="194"/>
      <c r="U69" s="195"/>
      <c r="V69" s="195"/>
      <c r="W69" s="195"/>
      <c r="X69" s="195"/>
      <c r="Y69" s="195"/>
      <c r="Z69" s="195"/>
      <c r="AA69" s="195"/>
      <c r="AB69" s="195"/>
      <c r="AC69" s="195"/>
      <c r="AD69" s="195"/>
      <c r="AE69" s="197"/>
      <c r="AG69" s="4"/>
      <c r="AH69" s="156"/>
      <c r="AI69" s="156"/>
      <c r="AJ69" s="156"/>
      <c r="AK69" s="156"/>
      <c r="AL69" s="156"/>
      <c r="AM69" s="156"/>
      <c r="AN69" s="156"/>
      <c r="AO69" s="156"/>
      <c r="AP69" s="156"/>
      <c r="AQ69" s="387">
        <v>1956</v>
      </c>
      <c r="AR69" s="308"/>
      <c r="AS69" s="309">
        <f>VLOOKUP(AQ69,'Basisreihen Destatis 2016'!$J$7:$Q$76,8,FALSE)</f>
        <v>32.6</v>
      </c>
      <c r="AT69" s="310">
        <f t="shared" si="21"/>
        <v>33.9</v>
      </c>
      <c r="AU69" s="386">
        <f t="shared" si="17"/>
        <v>3.0324</v>
      </c>
    </row>
    <row r="70" spans="2:47">
      <c r="B70" s="387">
        <v>1955</v>
      </c>
      <c r="C70" s="308"/>
      <c r="D70" s="309"/>
      <c r="E70" s="309"/>
      <c r="F70" s="311">
        <f>VLOOKUP(B70,'Basisreihen Destatis 2016'!$S$61:$V$110,4,FALSE)</f>
        <v>3.1629999999999998</v>
      </c>
      <c r="G70" s="310">
        <f t="shared" si="10"/>
        <v>14</v>
      </c>
      <c r="H70" s="386">
        <f t="shared" si="11"/>
        <v>8.1213999999999995</v>
      </c>
      <c r="J70" s="194"/>
      <c r="K70" s="195"/>
      <c r="L70" s="195"/>
      <c r="M70" s="195"/>
      <c r="N70" s="195"/>
      <c r="O70" s="195"/>
      <c r="P70" s="195"/>
      <c r="Q70" s="195"/>
      <c r="R70" s="197"/>
      <c r="T70" s="194"/>
      <c r="U70" s="195"/>
      <c r="V70" s="195"/>
      <c r="W70" s="195"/>
      <c r="X70" s="195"/>
      <c r="Y70" s="195"/>
      <c r="Z70" s="195"/>
      <c r="AA70" s="195"/>
      <c r="AB70" s="195"/>
      <c r="AC70" s="195"/>
      <c r="AD70" s="195"/>
      <c r="AE70" s="197"/>
      <c r="AG70" s="4"/>
      <c r="AH70" s="156"/>
      <c r="AI70" s="156"/>
      <c r="AJ70" s="156"/>
      <c r="AK70" s="156"/>
      <c r="AL70" s="156"/>
      <c r="AM70" s="156"/>
      <c r="AN70" s="156"/>
      <c r="AO70" s="156"/>
      <c r="AP70" s="156"/>
      <c r="AQ70" s="387">
        <v>1955</v>
      </c>
      <c r="AR70" s="308"/>
      <c r="AS70" s="309">
        <f>VLOOKUP(AQ70,'Basisreihen Destatis 2016'!$J$7:$Q$76,8,FALSE)</f>
        <v>32.1</v>
      </c>
      <c r="AT70" s="310">
        <f t="shared" si="21"/>
        <v>33.4</v>
      </c>
      <c r="AU70" s="386">
        <f t="shared" si="17"/>
        <v>3.0777999999999999</v>
      </c>
    </row>
    <row r="71" spans="2:47">
      <c r="B71" s="387">
        <v>1954</v>
      </c>
      <c r="C71" s="308"/>
      <c r="D71" s="309"/>
      <c r="E71" s="309"/>
      <c r="F71" s="311">
        <f>VLOOKUP(B71,'Basisreihen Destatis 2016'!$S$61:$V$110,4,FALSE)</f>
        <v>3</v>
      </c>
      <c r="G71" s="310">
        <f t="shared" si="10"/>
        <v>13.3</v>
      </c>
      <c r="H71" s="386">
        <f t="shared" si="11"/>
        <v>8.5488999999999997</v>
      </c>
      <c r="J71" s="194"/>
      <c r="K71" s="195"/>
      <c r="L71" s="195"/>
      <c r="M71" s="195"/>
      <c r="N71" s="195"/>
      <c r="O71" s="195"/>
      <c r="P71" s="195"/>
      <c r="Q71" s="195"/>
      <c r="R71" s="197"/>
      <c r="T71" s="194"/>
      <c r="U71" s="195"/>
      <c r="V71" s="195"/>
      <c r="W71" s="195"/>
      <c r="X71" s="195"/>
      <c r="Y71" s="195"/>
      <c r="Z71" s="195"/>
      <c r="AA71" s="195"/>
      <c r="AB71" s="195"/>
      <c r="AC71" s="195"/>
      <c r="AD71" s="195"/>
      <c r="AE71" s="197"/>
      <c r="AG71" s="4"/>
      <c r="AH71" s="156"/>
      <c r="AI71" s="156"/>
      <c r="AJ71" s="156"/>
      <c r="AK71" s="156"/>
      <c r="AL71" s="156"/>
      <c r="AM71" s="156"/>
      <c r="AN71" s="156"/>
      <c r="AO71" s="156"/>
      <c r="AP71" s="156"/>
      <c r="AQ71" s="387">
        <v>1954</v>
      </c>
      <c r="AR71" s="308"/>
      <c r="AS71" s="309">
        <f>VLOOKUP(AQ71,'Basisreihen Destatis 2016'!$J$7:$Q$76,8,FALSE)</f>
        <v>31.5</v>
      </c>
      <c r="AT71" s="310">
        <f t="shared" si="21"/>
        <v>32.700000000000003</v>
      </c>
      <c r="AU71" s="386">
        <f t="shared" si="17"/>
        <v>3.1436999999999999</v>
      </c>
    </row>
    <row r="72" spans="2:47">
      <c r="B72" s="387">
        <v>1953</v>
      </c>
      <c r="C72" s="308"/>
      <c r="D72" s="309"/>
      <c r="E72" s="309"/>
      <c r="F72" s="311">
        <f>VLOOKUP(B72,'Basisreihen Destatis 2016'!$S$61:$V$110,4,FALSE)</f>
        <v>2.9860000000000002</v>
      </c>
      <c r="G72" s="310">
        <f t="shared" si="10"/>
        <v>13.3</v>
      </c>
      <c r="H72" s="386">
        <f t="shared" si="11"/>
        <v>8.5488999999999997</v>
      </c>
      <c r="J72" s="194"/>
      <c r="K72" s="195"/>
      <c r="L72" s="195"/>
      <c r="M72" s="195"/>
      <c r="N72" s="195"/>
      <c r="O72" s="195"/>
      <c r="P72" s="195"/>
      <c r="Q72" s="195"/>
      <c r="R72" s="197"/>
      <c r="T72" s="194"/>
      <c r="U72" s="195"/>
      <c r="V72" s="195"/>
      <c r="W72" s="195"/>
      <c r="X72" s="195"/>
      <c r="Y72" s="195"/>
      <c r="Z72" s="195"/>
      <c r="AA72" s="195"/>
      <c r="AB72" s="195"/>
      <c r="AC72" s="195"/>
      <c r="AD72" s="195"/>
      <c r="AE72" s="197"/>
      <c r="AG72" s="4"/>
      <c r="AH72" s="156"/>
      <c r="AI72" s="156"/>
      <c r="AJ72" s="156"/>
      <c r="AK72" s="156"/>
      <c r="AL72" s="156"/>
      <c r="AM72" s="156"/>
      <c r="AN72" s="156"/>
      <c r="AO72" s="156"/>
      <c r="AP72" s="156"/>
      <c r="AQ72" s="387">
        <v>1953</v>
      </c>
      <c r="AR72" s="308"/>
      <c r="AS72" s="309">
        <f>VLOOKUP(AQ72,'Basisreihen Destatis 2016'!$J$7:$Q$76,8,FALSE)</f>
        <v>32</v>
      </c>
      <c r="AT72" s="310">
        <f t="shared" si="21"/>
        <v>33.299999999999997</v>
      </c>
      <c r="AU72" s="386">
        <f t="shared" si="17"/>
        <v>3.0871</v>
      </c>
    </row>
    <row r="73" spans="2:47">
      <c r="B73" s="387">
        <v>1952</v>
      </c>
      <c r="C73" s="308"/>
      <c r="D73" s="309"/>
      <c r="E73" s="309"/>
      <c r="F73" s="311">
        <f>VLOOKUP(B73,'Basisreihen Destatis 2016'!$S$61:$V$110,4,FALSE)</f>
        <v>3.0880000000000001</v>
      </c>
      <c r="G73" s="310">
        <f t="shared" si="10"/>
        <v>13.7</v>
      </c>
      <c r="H73" s="386">
        <f t="shared" si="11"/>
        <v>8.2993000000000006</v>
      </c>
      <c r="J73" s="194"/>
      <c r="K73" s="195"/>
      <c r="L73" s="195"/>
      <c r="M73" s="195"/>
      <c r="N73" s="195"/>
      <c r="O73" s="195"/>
      <c r="P73" s="195"/>
      <c r="Q73" s="195"/>
      <c r="R73" s="197"/>
      <c r="T73" s="194"/>
      <c r="U73" s="195"/>
      <c r="V73" s="195"/>
      <c r="W73" s="195"/>
      <c r="X73" s="195"/>
      <c r="Y73" s="195"/>
      <c r="Z73" s="195"/>
      <c r="AA73" s="195"/>
      <c r="AB73" s="195"/>
      <c r="AC73" s="195"/>
      <c r="AD73" s="195"/>
      <c r="AE73" s="197"/>
      <c r="AG73" s="4"/>
      <c r="AH73" s="156"/>
      <c r="AI73" s="156"/>
      <c r="AJ73" s="156"/>
      <c r="AK73" s="156"/>
      <c r="AL73" s="156"/>
      <c r="AM73" s="156"/>
      <c r="AN73" s="156"/>
      <c r="AO73" s="156"/>
      <c r="AP73" s="156"/>
      <c r="AQ73" s="387">
        <v>1952</v>
      </c>
      <c r="AR73" s="308"/>
      <c r="AS73" s="309">
        <f>VLOOKUP(AQ73,'Basisreihen Destatis 2016'!$J$7:$Q$76,8,FALSE)</f>
        <v>32.799999999999997</v>
      </c>
      <c r="AT73" s="310">
        <f t="shared" si="21"/>
        <v>34.1</v>
      </c>
      <c r="AU73" s="386">
        <f t="shared" si="17"/>
        <v>3.0146999999999999</v>
      </c>
    </row>
    <row r="74" spans="2:47">
      <c r="B74" s="387">
        <v>1951</v>
      </c>
      <c r="C74" s="308"/>
      <c r="D74" s="309"/>
      <c r="E74" s="309"/>
      <c r="F74" s="311">
        <f>VLOOKUP(B74,'Basisreihen Destatis 2016'!$S$61:$V$110,4,FALSE)</f>
        <v>2.8980000000000001</v>
      </c>
      <c r="G74" s="310">
        <f>ROUND(IF(E74&gt;0,E74,F74*$E$67/$F$67),1)</f>
        <v>12.9</v>
      </c>
      <c r="H74" s="386">
        <f t="shared" ref="H74:H81" si="27">ROUND($G$9/G74,4)</f>
        <v>8.8140000000000001</v>
      </c>
      <c r="J74" s="194"/>
      <c r="K74" s="195"/>
      <c r="L74" s="195"/>
      <c r="M74" s="195"/>
      <c r="N74" s="195"/>
      <c r="O74" s="195"/>
      <c r="P74" s="195"/>
      <c r="Q74" s="195"/>
      <c r="R74" s="197"/>
      <c r="T74" s="194"/>
      <c r="U74" s="195"/>
      <c r="V74" s="195"/>
      <c r="W74" s="195"/>
      <c r="X74" s="195"/>
      <c r="Y74" s="195"/>
      <c r="Z74" s="195"/>
      <c r="AA74" s="195"/>
      <c r="AB74" s="195"/>
      <c r="AC74" s="195"/>
      <c r="AD74" s="195"/>
      <c r="AE74" s="197"/>
      <c r="AG74" s="4"/>
      <c r="AH74" s="156"/>
      <c r="AI74" s="156"/>
      <c r="AJ74" s="156"/>
      <c r="AK74" s="156"/>
      <c r="AL74" s="156"/>
      <c r="AM74" s="156"/>
      <c r="AN74" s="156"/>
      <c r="AO74" s="156"/>
      <c r="AP74" s="156"/>
      <c r="AQ74" s="387">
        <v>1951</v>
      </c>
      <c r="AR74" s="308"/>
      <c r="AS74" s="309">
        <f>VLOOKUP(AQ74,'Basisreihen Destatis 2016'!$J$7:$Q$76,8,FALSE)</f>
        <v>32.1</v>
      </c>
      <c r="AT74" s="310">
        <f t="shared" si="21"/>
        <v>33.4</v>
      </c>
      <c r="AU74" s="386">
        <f t="shared" ref="AU74:AU76" si="28">ROUND($AT$9/AT74,4)</f>
        <v>3.0777999999999999</v>
      </c>
    </row>
    <row r="75" spans="2:47">
      <c r="B75" s="387">
        <v>1950</v>
      </c>
      <c r="C75" s="308"/>
      <c r="D75" s="309"/>
      <c r="E75" s="309"/>
      <c r="F75" s="311">
        <f>VLOOKUP(B75,'Basisreihen Destatis 2016'!$S$61:$V$110,4,FALSE)</f>
        <v>2.5030000000000001</v>
      </c>
      <c r="G75" s="310">
        <f t="shared" ref="G75:G81" si="29">ROUND(IF(E75&gt;0,E75,F75*$E$67/$F$67),1)</f>
        <v>11.1</v>
      </c>
      <c r="H75" s="386">
        <f t="shared" si="27"/>
        <v>10.2432</v>
      </c>
      <c r="J75" s="194"/>
      <c r="K75" s="195"/>
      <c r="L75" s="195"/>
      <c r="M75" s="195"/>
      <c r="N75" s="195"/>
      <c r="O75" s="195"/>
      <c r="P75" s="195"/>
      <c r="Q75" s="195"/>
      <c r="R75" s="197"/>
      <c r="T75" s="194"/>
      <c r="U75" s="195"/>
      <c r="V75" s="195"/>
      <c r="W75" s="195"/>
      <c r="X75" s="195"/>
      <c r="Y75" s="195"/>
      <c r="Z75" s="195"/>
      <c r="AA75" s="195"/>
      <c r="AB75" s="195"/>
      <c r="AC75" s="195"/>
      <c r="AD75" s="195"/>
      <c r="AE75" s="197"/>
      <c r="AG75" s="4"/>
      <c r="AH75" s="156"/>
      <c r="AI75" s="156"/>
      <c r="AJ75" s="156"/>
      <c r="AK75" s="156"/>
      <c r="AL75" s="156"/>
      <c r="AM75" s="156"/>
      <c r="AN75" s="156"/>
      <c r="AO75" s="156"/>
      <c r="AP75" s="156"/>
      <c r="AQ75" s="387">
        <v>1950</v>
      </c>
      <c r="AR75" s="308"/>
      <c r="AS75" s="309">
        <f>VLOOKUP(AQ75,'Basisreihen Destatis 2016'!$J$7:$Q$76,8,FALSE)</f>
        <v>27.1</v>
      </c>
      <c r="AT75" s="310">
        <f t="shared" si="21"/>
        <v>28.2</v>
      </c>
      <c r="AU75" s="386">
        <f t="shared" si="28"/>
        <v>3.6454</v>
      </c>
    </row>
    <row r="76" spans="2:47">
      <c r="B76" s="387">
        <v>1949</v>
      </c>
      <c r="C76" s="308"/>
      <c r="D76" s="309"/>
      <c r="E76" s="309"/>
      <c r="F76" s="311">
        <f>VLOOKUP(B76,'Basisreihen Destatis 2016'!$S$61:$V$110,4,FALSE)</f>
        <v>2.6259999999999999</v>
      </c>
      <c r="G76" s="310">
        <f t="shared" si="29"/>
        <v>11.7</v>
      </c>
      <c r="H76" s="386">
        <f t="shared" si="27"/>
        <v>9.7179000000000002</v>
      </c>
      <c r="J76" s="194"/>
      <c r="K76" s="195"/>
      <c r="L76" s="195"/>
      <c r="M76" s="195"/>
      <c r="N76" s="195"/>
      <c r="O76" s="195"/>
      <c r="P76" s="195"/>
      <c r="Q76" s="195"/>
      <c r="R76" s="197"/>
      <c r="T76" s="194"/>
      <c r="U76" s="195"/>
      <c r="V76" s="195"/>
      <c r="W76" s="195"/>
      <c r="X76" s="195"/>
      <c r="Y76" s="195"/>
      <c r="Z76" s="195"/>
      <c r="AA76" s="195"/>
      <c r="AB76" s="195"/>
      <c r="AC76" s="195"/>
      <c r="AD76" s="195"/>
      <c r="AE76" s="197"/>
      <c r="AG76" s="4"/>
      <c r="AH76" s="156"/>
      <c r="AI76" s="156"/>
      <c r="AJ76" s="156"/>
      <c r="AK76" s="156"/>
      <c r="AL76" s="156"/>
      <c r="AM76" s="156"/>
      <c r="AN76" s="156"/>
      <c r="AO76" s="156"/>
      <c r="AP76" s="156"/>
      <c r="AQ76" s="388">
        <v>1949</v>
      </c>
      <c r="AR76" s="389"/>
      <c r="AS76" s="390">
        <f>VLOOKUP(AQ76,'Basisreihen Destatis 2016'!$J$7:$Q$76,8,FALSE)</f>
        <v>27.8</v>
      </c>
      <c r="AT76" s="392">
        <f t="shared" si="21"/>
        <v>28.9</v>
      </c>
      <c r="AU76" s="393">
        <f t="shared" si="28"/>
        <v>3.5571000000000002</v>
      </c>
    </row>
    <row r="77" spans="2:47">
      <c r="B77" s="387">
        <v>1948</v>
      </c>
      <c r="C77" s="308"/>
      <c r="D77" s="309"/>
      <c r="E77" s="309"/>
      <c r="F77" s="311">
        <f>VLOOKUP(B77,'Basisreihen Destatis 2016'!$S$61:$V$110,4,FALSE)</f>
        <v>2.3199999999999998</v>
      </c>
      <c r="G77" s="310">
        <f t="shared" si="29"/>
        <v>10.3</v>
      </c>
      <c r="H77" s="386">
        <f t="shared" si="27"/>
        <v>11.0388</v>
      </c>
      <c r="J77" s="194"/>
      <c r="K77" s="195"/>
      <c r="L77" s="195"/>
      <c r="M77" s="195"/>
      <c r="N77" s="195"/>
      <c r="O77" s="195"/>
      <c r="P77" s="195"/>
      <c r="Q77" s="195"/>
      <c r="R77" s="197"/>
      <c r="T77" s="194"/>
      <c r="U77" s="195"/>
      <c r="V77" s="195"/>
      <c r="W77" s="195"/>
      <c r="X77" s="195"/>
      <c r="Y77" s="195"/>
      <c r="Z77" s="195"/>
      <c r="AA77" s="195"/>
      <c r="AB77" s="195"/>
      <c r="AC77" s="195"/>
      <c r="AD77" s="195"/>
      <c r="AE77" s="197"/>
      <c r="AQ77" s="194"/>
      <c r="AR77" s="198"/>
      <c r="AS77" s="198"/>
      <c r="AT77" s="198"/>
      <c r="AU77" s="196"/>
    </row>
    <row r="78" spans="2:47">
      <c r="B78" s="387">
        <v>1947</v>
      </c>
      <c r="C78" s="308"/>
      <c r="D78" s="309"/>
      <c r="E78" s="309"/>
      <c r="F78" s="311">
        <f>VLOOKUP(B78,'Basisreihen Destatis 2016'!$S$61:$V$110,4,FALSE)</f>
        <v>2.129</v>
      </c>
      <c r="G78" s="310">
        <f t="shared" si="29"/>
        <v>9.5</v>
      </c>
      <c r="H78" s="386">
        <f t="shared" si="27"/>
        <v>11.968400000000001</v>
      </c>
      <c r="J78" s="194"/>
      <c r="K78" s="195"/>
      <c r="L78" s="195"/>
      <c r="M78" s="195"/>
      <c r="N78" s="195"/>
      <c r="O78" s="195"/>
      <c r="P78" s="195"/>
      <c r="Q78" s="195"/>
      <c r="R78" s="197"/>
      <c r="T78" s="194"/>
      <c r="U78" s="195"/>
      <c r="V78" s="195"/>
      <c r="W78" s="195"/>
      <c r="X78" s="195"/>
      <c r="Y78" s="195"/>
      <c r="Z78" s="195"/>
      <c r="AA78" s="195"/>
      <c r="AB78" s="195"/>
      <c r="AC78" s="195"/>
      <c r="AD78" s="195"/>
      <c r="AE78" s="197"/>
      <c r="AQ78" s="194"/>
      <c r="AR78" s="198"/>
      <c r="AS78" s="198"/>
      <c r="AT78" s="198"/>
      <c r="AU78" s="193"/>
    </row>
    <row r="79" spans="2:47">
      <c r="B79" s="387">
        <v>1946</v>
      </c>
      <c r="C79" s="308"/>
      <c r="D79" s="309"/>
      <c r="E79" s="309"/>
      <c r="F79" s="311">
        <f>VLOOKUP(B79,'Basisreihen Destatis 2016'!$S$61:$V$110,4,FALSE)</f>
        <v>1.823</v>
      </c>
      <c r="G79" s="310">
        <f t="shared" si="29"/>
        <v>8.1</v>
      </c>
      <c r="H79" s="386">
        <f t="shared" si="27"/>
        <v>14.037000000000001</v>
      </c>
      <c r="J79" s="194"/>
      <c r="K79" s="195"/>
      <c r="L79" s="195"/>
      <c r="M79" s="195"/>
      <c r="N79" s="195"/>
      <c r="O79" s="195"/>
      <c r="P79" s="195"/>
      <c r="Q79" s="195"/>
      <c r="R79" s="197"/>
      <c r="T79" s="194"/>
      <c r="U79" s="195"/>
      <c r="V79" s="195"/>
      <c r="W79" s="195"/>
      <c r="X79" s="195"/>
      <c r="Y79" s="195"/>
      <c r="Z79" s="195"/>
      <c r="AA79" s="195"/>
      <c r="AB79" s="195"/>
      <c r="AC79" s="195"/>
      <c r="AD79" s="195"/>
      <c r="AE79" s="197"/>
      <c r="AQ79" s="194"/>
      <c r="AR79" s="198"/>
      <c r="AS79" s="198"/>
      <c r="AT79" s="198"/>
      <c r="AU79" s="193"/>
    </row>
    <row r="80" spans="2:47">
      <c r="B80" s="387">
        <v>1945</v>
      </c>
      <c r="C80" s="308"/>
      <c r="D80" s="309"/>
      <c r="E80" s="309"/>
      <c r="F80" s="311">
        <f>VLOOKUP(B80,'Basisreihen Destatis 2016'!$S$61:$V$110,4,FALSE)</f>
        <v>1.7070000000000001</v>
      </c>
      <c r="G80" s="310">
        <f t="shared" si="29"/>
        <v>7.6</v>
      </c>
      <c r="H80" s="386">
        <f t="shared" si="27"/>
        <v>14.9605</v>
      </c>
      <c r="J80" s="194"/>
      <c r="K80" s="195"/>
      <c r="L80" s="195"/>
      <c r="M80" s="195"/>
      <c r="N80" s="195"/>
      <c r="O80" s="195"/>
      <c r="P80" s="195"/>
      <c r="Q80" s="195"/>
      <c r="R80" s="197"/>
      <c r="T80" s="194"/>
      <c r="U80" s="195"/>
      <c r="V80" s="195"/>
      <c r="W80" s="195"/>
      <c r="X80" s="195"/>
      <c r="Y80" s="195"/>
      <c r="Z80" s="195"/>
      <c r="AA80" s="195"/>
      <c r="AB80" s="195"/>
      <c r="AC80" s="195"/>
      <c r="AD80" s="195"/>
      <c r="AE80" s="197"/>
      <c r="AQ80" s="194"/>
      <c r="AR80" s="198"/>
      <c r="AS80" s="198"/>
      <c r="AT80" s="198"/>
      <c r="AU80" s="193"/>
    </row>
    <row r="81" spans="2:47">
      <c r="B81" s="388">
        <v>1944</v>
      </c>
      <c r="C81" s="389"/>
      <c r="D81" s="390"/>
      <c r="E81" s="390"/>
      <c r="F81" s="391">
        <f>VLOOKUP(B81,'Basisreihen Destatis 2016'!$S$61:$V$110,4,FALSE)</f>
        <v>1.653</v>
      </c>
      <c r="G81" s="392">
        <f t="shared" si="29"/>
        <v>7.3</v>
      </c>
      <c r="H81" s="393">
        <f t="shared" si="27"/>
        <v>15.5753</v>
      </c>
      <c r="J81" s="194"/>
      <c r="K81" s="197"/>
      <c r="L81" s="195"/>
      <c r="M81" s="195"/>
      <c r="N81" s="195"/>
      <c r="O81" s="195"/>
      <c r="P81" s="195"/>
      <c r="Q81" s="195"/>
      <c r="R81" s="197"/>
      <c r="T81" s="194"/>
      <c r="U81" s="195"/>
      <c r="V81" s="195"/>
      <c r="W81" s="195"/>
      <c r="X81" s="195"/>
      <c r="Y81" s="195"/>
      <c r="Z81" s="195"/>
      <c r="AA81" s="195"/>
      <c r="AB81" s="195"/>
      <c r="AC81" s="195"/>
      <c r="AD81" s="195"/>
      <c r="AE81" s="197"/>
      <c r="AQ81" s="194"/>
      <c r="AR81" s="198"/>
      <c r="AS81" s="198"/>
      <c r="AT81" s="198"/>
      <c r="AU81" s="193"/>
    </row>
    <row r="82" spans="2:47">
      <c r="H82" s="196"/>
    </row>
    <row r="83" spans="2:47">
      <c r="L83" s="199"/>
    </row>
    <row r="84" spans="2:47">
      <c r="L84" s="199"/>
    </row>
    <row r="85" spans="2:47">
      <c r="L85" s="199"/>
    </row>
    <row r="86" spans="2:47">
      <c r="L86" s="199"/>
    </row>
    <row r="87" spans="2:47">
      <c r="L87" s="199"/>
    </row>
    <row r="88" spans="2:47">
      <c r="L88" s="199"/>
    </row>
    <row r="89" spans="2:47">
      <c r="L89" s="199"/>
    </row>
    <row r="90" spans="2:47">
      <c r="L90" s="199"/>
    </row>
    <row r="91" spans="2:47">
      <c r="L91" s="199"/>
    </row>
    <row r="92" spans="2:47">
      <c r="L92" s="199"/>
    </row>
    <row r="93" spans="2:47">
      <c r="L93" s="199"/>
    </row>
    <row r="94" spans="2:47">
      <c r="L94" s="199"/>
    </row>
    <row r="95" spans="2:47">
      <c r="L95" s="199"/>
    </row>
    <row r="96" spans="2:47">
      <c r="L96" s="199"/>
    </row>
    <row r="97" spans="12:12">
      <c r="L97" s="199"/>
    </row>
    <row r="98" spans="12:12">
      <c r="L98" s="199"/>
    </row>
  </sheetData>
  <sheetProtection algorithmName="SHA-512" hashValue="rtU8erthjqVnCCNQonQO57ZMvExjSeKPLfx0LEuOvMxYJ9jhk/H8191bLVRkyqIShh2RlM0hHTrjlVeHUui23Q==" saltValue="WW44Nl5LkZrMW2EGNX4QxA==" spinCount="100000" sheet="1" objects="1" scenarios="1"/>
  <mergeCells count="1">
    <mergeCell ref="A1:A2"/>
  </mergeCells>
  <hyperlinks>
    <hyperlink ref="A1:A2" location="Start!A1" display="Start" xr:uid="{EE9DB251-2147-41E4-978E-142557E63387}"/>
  </hyperlinks>
  <pageMargins left="0.70866141732283472" right="0.70866141732283472" top="0.74803149606299213" bottom="0.74803149606299213" header="0.31496062992125984" footer="0.31496062992125984"/>
  <pageSetup paperSize="8" scale="49" fitToWidth="0" orientation="landscape" r:id="rId1"/>
  <headerFooter>
    <oddHeader>&amp;R&amp;"Arial,Kursiv"&amp;8&amp;K00-047©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D721-56CF-4183-A8D5-F5256D2713E5}">
  <sheetPr>
    <tabColor theme="0" tint="-0.14999847407452621"/>
    <pageSetUpPr fitToPage="1"/>
  </sheetPr>
  <dimension ref="A1:V110"/>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2">
      <c r="A1" s="484" t="s">
        <v>72</v>
      </c>
    </row>
    <row r="2" spans="1:22">
      <c r="A2" s="484"/>
      <c r="E2" s="171"/>
      <c r="F2" s="172"/>
    </row>
    <row r="3" spans="1:22">
      <c r="A3" s="173"/>
      <c r="S3" s="490"/>
      <c r="T3" s="491"/>
    </row>
    <row r="4" spans="1:22">
      <c r="A4" s="173"/>
      <c r="S4" s="174"/>
      <c r="T4" s="175"/>
    </row>
    <row r="5" spans="1:22">
      <c r="A5" s="173"/>
      <c r="B5" s="2" t="s">
        <v>234</v>
      </c>
      <c r="S5" s="174"/>
      <c r="T5" s="175"/>
    </row>
    <row r="6" spans="1:22">
      <c r="A6" s="173"/>
      <c r="B6" s="176"/>
      <c r="C6" s="160"/>
      <c r="E6" s="160"/>
      <c r="F6" s="160"/>
      <c r="G6" s="160"/>
      <c r="H6" s="160"/>
      <c r="S6" s="492"/>
      <c r="T6" s="493"/>
    </row>
    <row r="7" spans="1:22">
      <c r="A7" s="173"/>
      <c r="B7" s="441"/>
      <c r="C7" s="398"/>
      <c r="D7" s="442" t="s">
        <v>186</v>
      </c>
      <c r="E7" s="398"/>
      <c r="F7" s="398"/>
      <c r="G7" s="398" t="s">
        <v>187</v>
      </c>
      <c r="H7" s="443"/>
      <c r="J7" s="426"/>
      <c r="K7" s="427"/>
      <c r="L7" s="427"/>
      <c r="M7" s="428" t="s">
        <v>218</v>
      </c>
      <c r="N7" s="427"/>
      <c r="O7" s="427"/>
      <c r="P7" s="427"/>
      <c r="Q7" s="429"/>
      <c r="S7" s="413"/>
      <c r="T7" s="414"/>
      <c r="U7" s="414" t="s">
        <v>219</v>
      </c>
      <c r="V7" s="415"/>
    </row>
    <row r="8" spans="1:22" s="161" customFormat="1" ht="79.900000000000006" customHeight="1">
      <c r="B8" s="444" t="s">
        <v>5</v>
      </c>
      <c r="C8" s="303" t="str">
        <f>Übersicht!$B$10</f>
        <v>Gewerbliche Betriebsgebäude, Bauleistungen am Bauwerk ohne USt</v>
      </c>
      <c r="D8" s="307" t="str">
        <f>Übersicht!$B$11</f>
        <v>Ortskanäle, Bauleistungen am Bauwerk (Tiefbau), ohne USt</v>
      </c>
      <c r="E8" s="307" t="str">
        <f>Übersicht!$B$12</f>
        <v>Andere elektrische Leiter für eine Spannung von mehr als 1 000 Volt</v>
      </c>
      <c r="F8" s="307" t="str">
        <f>Übersicht!$B$13</f>
        <v>Türme und Gittermaste, aus Eisen oder Stahl</v>
      </c>
      <c r="G8" s="307" t="str">
        <f>Übersicht!$B$14</f>
        <v>Erzeugerpreise gewerblicher Produkte gesamt (ohne Mineralölerz.)</v>
      </c>
      <c r="H8" s="445" t="str">
        <f>Übersicht!$B$15</f>
        <v>Stahlrohre, Rohrform-, Rohrverschluss- und Rohrverbindungsstücke aus Eisen und Stahl</v>
      </c>
      <c r="J8" s="430" t="s">
        <v>5</v>
      </c>
      <c r="K8" s="303" t="str">
        <f>CONCATENATE(Übersicht!$B$24,"
Basis ",Übersicht!$H$24," = 100")</f>
        <v>Rohre aus Eisen oder Stahl
Basis 2000 = 100</v>
      </c>
      <c r="L8" s="307" t="str">
        <f>CONCATENATE(Übersicht!$B$25,"
Basis ",Übersicht!$H$25," = 100")</f>
        <v>Präzisionsstahlrohre, nahtlos und geschweißt
Basis 2000 = 100</v>
      </c>
      <c r="M8" s="307" t="str">
        <f>CONCATENATE(Übersicht!$B$26,"
 Basis ",Übersicht!$H$26," = 100")</f>
        <v>Eisen und Stahl
 Basis 1991 = 100</v>
      </c>
      <c r="N8" s="307" t="str">
        <f>CONCATENATE(Übersicht!$B$27,"
 Basis ",Übersicht!$H$27," = 100")</f>
        <v>Kabel
 Basis 1991 = 100</v>
      </c>
      <c r="O8" s="307" t="str">
        <f>CONCATENATE(Übersicht!$B$28,"
Basis ",Übersicht!$H$28," = 100")</f>
        <v>Isolierte Drähte und Leitungen
Basis 1991 = 100</v>
      </c>
      <c r="P8" s="307" t="str">
        <f>CONCATENATE(Übersicht!$B$29,"
 Basis ",Übersicht!$H$29," = 100")</f>
        <v>Fertigteilbauten überwiegend aus Metall, Konstruktionen aus Stahl und Aluminium
 Basis 1991 = 100</v>
      </c>
      <c r="Q8" s="431" t="str">
        <f>CONCATENATE(Übersicht!$B$30,"
Basis ",Übersicht!$H$30," = 100")</f>
        <v>Erzeugerpreise gewerblicher Produkte gesamt
Basis 2010 = 100</v>
      </c>
      <c r="S8" s="416" t="s">
        <v>5</v>
      </c>
      <c r="T8" s="326" t="str">
        <f>CONCATENATE(Übersicht!$B$19,"
Basis ",Übersicht!$J$19,"  = 100")</f>
        <v>Gewerbliche Betriebsgebäude, Bauleistungen am Bauwerk, mit USt
Basis 2005  = 100</v>
      </c>
      <c r="U8" s="327" t="str">
        <f>CONCATENATE(Übersicht!$B$20,"
Basis ",Übersicht!$J$20,"  = 100")</f>
        <v>Ortskanäle, Bauleistungen am Bauwerk (Tiefbau), mit USt
Basis 2005  = 100</v>
      </c>
      <c r="V8" s="417" t="str">
        <f>CONCATENATE(Übersicht!$B$21,"
Basis ",Übersicht!$H$21," = 1 DM")</f>
        <v>Wiederherstellungswerte für 1913/1914 erstellte Wohngebäude
Basis 1913 = 1 DM</v>
      </c>
    </row>
    <row r="9" spans="1:22">
      <c r="B9" s="446">
        <v>2016</v>
      </c>
      <c r="C9" s="341">
        <v>113.7</v>
      </c>
      <c r="D9" s="328">
        <v>111.9</v>
      </c>
      <c r="E9" s="328">
        <v>104.4</v>
      </c>
      <c r="F9" s="328">
        <v>101.1</v>
      </c>
      <c r="G9" s="328">
        <v>102.8</v>
      </c>
      <c r="H9" s="447">
        <v>96.7</v>
      </c>
      <c r="J9" s="432">
        <v>2016</v>
      </c>
      <c r="K9" s="338"/>
      <c r="L9" s="331"/>
      <c r="M9" s="331"/>
      <c r="N9" s="331"/>
      <c r="O9" s="331"/>
      <c r="P9" s="331"/>
      <c r="Q9" s="433">
        <v>102.1</v>
      </c>
      <c r="S9" s="418">
        <v>2016</v>
      </c>
      <c r="T9" s="337"/>
      <c r="U9" s="332"/>
      <c r="V9" s="419">
        <v>28.416</v>
      </c>
    </row>
    <row r="10" spans="1:22">
      <c r="B10" s="448">
        <v>2015</v>
      </c>
      <c r="C10" s="340">
        <v>111.5</v>
      </c>
      <c r="D10" s="329">
        <v>110.1</v>
      </c>
      <c r="E10" s="329">
        <v>108.8</v>
      </c>
      <c r="F10" s="329">
        <v>101.8</v>
      </c>
      <c r="G10" s="329">
        <v>104.3</v>
      </c>
      <c r="H10" s="449">
        <v>101</v>
      </c>
      <c r="J10" s="434">
        <f>$B$10</f>
        <v>2015</v>
      </c>
      <c r="K10" s="339"/>
      <c r="L10" s="330"/>
      <c r="M10" s="330"/>
      <c r="N10" s="342"/>
      <c r="O10" s="342"/>
      <c r="P10" s="342"/>
      <c r="Q10" s="435">
        <v>103.9</v>
      </c>
      <c r="S10" s="420">
        <f>$B$10</f>
        <v>2015</v>
      </c>
      <c r="T10" s="335"/>
      <c r="U10" s="333"/>
      <c r="V10" s="421">
        <v>27.852</v>
      </c>
    </row>
    <row r="11" spans="1:22">
      <c r="B11" s="448">
        <v>2014</v>
      </c>
      <c r="C11" s="340">
        <v>109.7</v>
      </c>
      <c r="D11" s="329">
        <v>108</v>
      </c>
      <c r="E11" s="329">
        <v>102.9</v>
      </c>
      <c r="F11" s="329">
        <v>100.4</v>
      </c>
      <c r="G11" s="329">
        <v>105.6</v>
      </c>
      <c r="H11" s="449">
        <v>103.2</v>
      </c>
      <c r="J11" s="434">
        <f>$B$11</f>
        <v>2014</v>
      </c>
      <c r="K11" s="339"/>
      <c r="L11" s="330"/>
      <c r="M11" s="330"/>
      <c r="N11" s="330"/>
      <c r="O11" s="330"/>
      <c r="P11" s="330"/>
      <c r="Q11" s="435">
        <v>105.8</v>
      </c>
      <c r="S11" s="420">
        <f>$B$11</f>
        <v>2014</v>
      </c>
      <c r="T11" s="335"/>
      <c r="U11" s="333"/>
      <c r="V11" s="421">
        <v>27.413</v>
      </c>
    </row>
    <row r="12" spans="1:22">
      <c r="B12" s="448">
        <v>2013</v>
      </c>
      <c r="C12" s="340">
        <v>107.8</v>
      </c>
      <c r="D12" s="329">
        <v>106.4</v>
      </c>
      <c r="E12" s="329">
        <v>105.8</v>
      </c>
      <c r="F12" s="329">
        <v>99.6</v>
      </c>
      <c r="G12" s="329">
        <v>106.4</v>
      </c>
      <c r="H12" s="449">
        <v>104.5</v>
      </c>
      <c r="J12" s="434">
        <f>$B$12</f>
        <v>2013</v>
      </c>
      <c r="K12" s="339"/>
      <c r="L12" s="330"/>
      <c r="M12" s="330"/>
      <c r="N12" s="330"/>
      <c r="O12" s="330"/>
      <c r="P12" s="330"/>
      <c r="Q12" s="435">
        <v>106.9</v>
      </c>
      <c r="S12" s="420">
        <f>$B$12</f>
        <v>2013</v>
      </c>
      <c r="T12" s="335"/>
      <c r="U12" s="333"/>
      <c r="V12" s="421">
        <v>26.95</v>
      </c>
    </row>
    <row r="13" spans="1:22">
      <c r="B13" s="448">
        <v>2012</v>
      </c>
      <c r="C13" s="340">
        <v>105.8</v>
      </c>
      <c r="D13" s="329">
        <v>104.5</v>
      </c>
      <c r="E13" s="329">
        <v>110.6</v>
      </c>
      <c r="F13" s="329">
        <v>100.1</v>
      </c>
      <c r="G13" s="329">
        <v>106.2</v>
      </c>
      <c r="H13" s="449">
        <v>109.4</v>
      </c>
      <c r="J13" s="434">
        <f>$B$13</f>
        <v>2012</v>
      </c>
      <c r="K13" s="339"/>
      <c r="L13" s="330"/>
      <c r="M13" s="330"/>
      <c r="N13" s="330"/>
      <c r="O13" s="330"/>
      <c r="P13" s="330"/>
      <c r="Q13" s="435">
        <v>107</v>
      </c>
      <c r="S13" s="420">
        <f>$B$13</f>
        <v>2012</v>
      </c>
      <c r="T13" s="335"/>
      <c r="U13" s="333"/>
      <c r="V13" s="421">
        <v>26.411000000000001</v>
      </c>
    </row>
    <row r="14" spans="1:22">
      <c r="B14" s="448">
        <v>2011</v>
      </c>
      <c r="C14" s="340">
        <v>103.2</v>
      </c>
      <c r="D14" s="329">
        <v>101.9</v>
      </c>
      <c r="E14" s="329">
        <v>112</v>
      </c>
      <c r="F14" s="329">
        <v>102</v>
      </c>
      <c r="G14" s="329">
        <v>104.8</v>
      </c>
      <c r="H14" s="449">
        <v>108.8</v>
      </c>
      <c r="J14" s="434">
        <f>$B$14</f>
        <v>2011</v>
      </c>
      <c r="K14" s="339"/>
      <c r="L14" s="330"/>
      <c r="M14" s="330"/>
      <c r="N14" s="330"/>
      <c r="O14" s="330"/>
      <c r="P14" s="330"/>
      <c r="Q14" s="435">
        <v>105.3</v>
      </c>
      <c r="S14" s="420">
        <f>$B$14</f>
        <v>2011</v>
      </c>
      <c r="T14" s="335"/>
      <c r="U14" s="333"/>
      <c r="V14" s="421">
        <v>25.753</v>
      </c>
    </row>
    <row r="15" spans="1:22">
      <c r="B15" s="448">
        <v>2010</v>
      </c>
      <c r="C15" s="340">
        <v>100</v>
      </c>
      <c r="D15" s="329">
        <v>100</v>
      </c>
      <c r="E15" s="329">
        <v>100</v>
      </c>
      <c r="F15" s="329">
        <v>100</v>
      </c>
      <c r="G15" s="329">
        <v>100</v>
      </c>
      <c r="H15" s="449">
        <v>100</v>
      </c>
      <c r="J15" s="434">
        <f>$B$15</f>
        <v>2010</v>
      </c>
      <c r="K15" s="339"/>
      <c r="L15" s="330"/>
      <c r="M15" s="330"/>
      <c r="N15" s="330"/>
      <c r="O15" s="330"/>
      <c r="P15" s="330"/>
      <c r="Q15" s="435">
        <v>100</v>
      </c>
      <c r="S15" s="420">
        <f>$B$15</f>
        <v>2010</v>
      </c>
      <c r="T15" s="335"/>
      <c r="U15" s="333"/>
      <c r="V15" s="421">
        <v>25.064</v>
      </c>
    </row>
    <row r="16" spans="1:22">
      <c r="B16" s="448">
        <v>2009</v>
      </c>
      <c r="C16" s="340">
        <v>99</v>
      </c>
      <c r="D16" s="329">
        <v>99.5</v>
      </c>
      <c r="E16" s="329">
        <v>98.3</v>
      </c>
      <c r="F16" s="329">
        <v>106.6</v>
      </c>
      <c r="G16" s="329">
        <v>99.2</v>
      </c>
      <c r="H16" s="449">
        <v>101.8</v>
      </c>
      <c r="J16" s="434">
        <f>$B$16</f>
        <v>2009</v>
      </c>
      <c r="K16" s="339"/>
      <c r="L16" s="330"/>
      <c r="M16" s="330"/>
      <c r="N16" s="330"/>
      <c r="O16" s="330"/>
      <c r="P16" s="330"/>
      <c r="Q16" s="435">
        <v>98.5</v>
      </c>
      <c r="S16" s="420">
        <f>$B$16</f>
        <v>2009</v>
      </c>
      <c r="T16" s="335"/>
      <c r="U16" s="333"/>
      <c r="V16" s="421">
        <v>24.808</v>
      </c>
    </row>
    <row r="17" spans="2:22">
      <c r="B17" s="448">
        <v>2008</v>
      </c>
      <c r="C17" s="340">
        <v>97.9</v>
      </c>
      <c r="D17" s="329">
        <v>97.8</v>
      </c>
      <c r="E17" s="329">
        <v>107.2</v>
      </c>
      <c r="F17" s="329">
        <v>108.2</v>
      </c>
      <c r="G17" s="329">
        <v>102.6</v>
      </c>
      <c r="H17" s="449">
        <v>112.2</v>
      </c>
      <c r="J17" s="434">
        <f>$B$17</f>
        <v>2008</v>
      </c>
      <c r="K17" s="339"/>
      <c r="L17" s="330"/>
      <c r="M17" s="330"/>
      <c r="N17" s="330"/>
      <c r="O17" s="330"/>
      <c r="P17" s="330"/>
      <c r="Q17" s="435">
        <v>102.8</v>
      </c>
      <c r="S17" s="420">
        <f>$B$17</f>
        <v>2008</v>
      </c>
      <c r="T17" s="335"/>
      <c r="U17" s="333"/>
      <c r="V17" s="421">
        <v>24.599</v>
      </c>
    </row>
    <row r="18" spans="2:22">
      <c r="B18" s="448">
        <v>2007</v>
      </c>
      <c r="C18" s="340">
        <v>94.4</v>
      </c>
      <c r="D18" s="329">
        <v>95</v>
      </c>
      <c r="E18" s="329">
        <v>110.9</v>
      </c>
      <c r="F18" s="329">
        <v>102</v>
      </c>
      <c r="G18" s="329">
        <v>97.6</v>
      </c>
      <c r="H18" s="449">
        <v>103.9</v>
      </c>
      <c r="J18" s="434">
        <f>$B$18</f>
        <v>2007</v>
      </c>
      <c r="K18" s="339"/>
      <c r="L18" s="330"/>
      <c r="M18" s="330"/>
      <c r="N18" s="330"/>
      <c r="O18" s="330"/>
      <c r="P18" s="330"/>
      <c r="Q18" s="435">
        <v>97.5</v>
      </c>
      <c r="S18" s="420">
        <f>$B$18</f>
        <v>2007</v>
      </c>
      <c r="T18" s="335"/>
      <c r="U18" s="333"/>
      <c r="V18" s="421">
        <v>23.917000000000002</v>
      </c>
    </row>
    <row r="19" spans="2:22">
      <c r="B19" s="448">
        <v>2006</v>
      </c>
      <c r="C19" s="340">
        <v>90.4</v>
      </c>
      <c r="D19" s="329">
        <v>92.1</v>
      </c>
      <c r="E19" s="329">
        <v>108.5</v>
      </c>
      <c r="F19" s="329">
        <v>95.4</v>
      </c>
      <c r="G19" s="329">
        <v>96.4</v>
      </c>
      <c r="H19" s="449">
        <v>94.2</v>
      </c>
      <c r="J19" s="434">
        <f>$B$19</f>
        <v>2006</v>
      </c>
      <c r="K19" s="339"/>
      <c r="L19" s="330"/>
      <c r="M19" s="330"/>
      <c r="N19" s="330"/>
      <c r="O19" s="330"/>
      <c r="P19" s="330"/>
      <c r="Q19" s="435">
        <v>96.2</v>
      </c>
      <c r="S19" s="420">
        <f>$B$19</f>
        <v>2006</v>
      </c>
      <c r="T19" s="335"/>
      <c r="U19" s="333"/>
      <c r="V19" s="421">
        <v>22.420999999999999</v>
      </c>
    </row>
    <row r="20" spans="2:22">
      <c r="B20" s="448">
        <v>2005</v>
      </c>
      <c r="C20" s="340">
        <v>88.4</v>
      </c>
      <c r="D20" s="329">
        <v>89.9</v>
      </c>
      <c r="E20" s="329">
        <v>101.9</v>
      </c>
      <c r="F20" s="329">
        <v>94.5</v>
      </c>
      <c r="G20" s="329">
        <v>91.6</v>
      </c>
      <c r="H20" s="449">
        <v>92.2</v>
      </c>
      <c r="J20" s="434">
        <f>$B$20</f>
        <v>2005</v>
      </c>
      <c r="K20" s="340">
        <v>137.19999999999999</v>
      </c>
      <c r="L20" s="330"/>
      <c r="M20" s="330"/>
      <c r="N20" s="330"/>
      <c r="O20" s="330"/>
      <c r="P20" s="330"/>
      <c r="Q20" s="435">
        <v>91.2</v>
      </c>
      <c r="S20" s="420">
        <f>$B$20</f>
        <v>2005</v>
      </c>
      <c r="T20" s="335"/>
      <c r="U20" s="333"/>
      <c r="V20" s="421">
        <v>22.003</v>
      </c>
    </row>
    <row r="21" spans="2:22">
      <c r="B21" s="448">
        <v>2004</v>
      </c>
      <c r="C21" s="340">
        <v>86.6</v>
      </c>
      <c r="D21" s="329">
        <v>89.8</v>
      </c>
      <c r="E21" s="329">
        <v>104.3</v>
      </c>
      <c r="F21" s="329">
        <v>86.5</v>
      </c>
      <c r="G21" s="329">
        <v>88.2</v>
      </c>
      <c r="H21" s="449">
        <v>82.7</v>
      </c>
      <c r="J21" s="434">
        <f>$B$21</f>
        <v>2004</v>
      </c>
      <c r="K21" s="340">
        <v>122.1</v>
      </c>
      <c r="L21" s="330"/>
      <c r="M21" s="330"/>
      <c r="N21" s="330"/>
      <c r="O21" s="330"/>
      <c r="P21" s="330"/>
      <c r="Q21" s="435">
        <v>87.4</v>
      </c>
      <c r="S21" s="420">
        <f>$B$21</f>
        <v>2004</v>
      </c>
      <c r="T21" s="335"/>
      <c r="U21" s="333"/>
      <c r="V21" s="421">
        <v>21.809000000000001</v>
      </c>
    </row>
    <row r="22" spans="2:22">
      <c r="B22" s="448">
        <v>2003</v>
      </c>
      <c r="C22" s="340">
        <v>85.3</v>
      </c>
      <c r="D22" s="329">
        <v>89.8</v>
      </c>
      <c r="E22" s="329">
        <v>104.5</v>
      </c>
      <c r="F22" s="329">
        <v>82.1</v>
      </c>
      <c r="G22" s="329">
        <v>87</v>
      </c>
      <c r="H22" s="449">
        <v>73.599999999999994</v>
      </c>
      <c r="J22" s="434">
        <f>$B$22</f>
        <v>2003</v>
      </c>
      <c r="K22" s="340">
        <v>107.2</v>
      </c>
      <c r="L22" s="330"/>
      <c r="M22" s="330"/>
      <c r="N22" s="330"/>
      <c r="O22" s="330"/>
      <c r="P22" s="330"/>
      <c r="Q22" s="435">
        <v>86</v>
      </c>
      <c r="S22" s="420">
        <f>$B$22</f>
        <v>2003</v>
      </c>
      <c r="T22" s="335"/>
      <c r="U22" s="333"/>
      <c r="V22" s="421">
        <v>21.529</v>
      </c>
    </row>
    <row r="23" spans="2:22">
      <c r="B23" s="448">
        <v>2002</v>
      </c>
      <c r="C23" s="340">
        <v>85.1</v>
      </c>
      <c r="D23" s="329">
        <v>90.2</v>
      </c>
      <c r="E23" s="329">
        <v>107.2</v>
      </c>
      <c r="F23" s="329">
        <v>84.6</v>
      </c>
      <c r="G23" s="329">
        <v>85.7</v>
      </c>
      <c r="H23" s="449">
        <v>71.599999999999994</v>
      </c>
      <c r="J23" s="434">
        <f>$B$23</f>
        <v>2002</v>
      </c>
      <c r="K23" s="340">
        <v>104.1</v>
      </c>
      <c r="L23" s="330"/>
      <c r="M23" s="330"/>
      <c r="N23" s="330"/>
      <c r="O23" s="330"/>
      <c r="P23" s="330"/>
      <c r="Q23" s="435">
        <v>84.6</v>
      </c>
      <c r="S23" s="420">
        <f>$B$23</f>
        <v>2002</v>
      </c>
      <c r="T23" s="335"/>
      <c r="U23" s="333"/>
      <c r="V23" s="421">
        <v>21.518000000000001</v>
      </c>
    </row>
    <row r="24" spans="2:22">
      <c r="B24" s="448">
        <v>2001</v>
      </c>
      <c r="C24" s="340">
        <v>84.9</v>
      </c>
      <c r="D24" s="329">
        <v>90.4</v>
      </c>
      <c r="E24" s="329">
        <v>109.9</v>
      </c>
      <c r="F24" s="329">
        <v>87.7</v>
      </c>
      <c r="G24" s="329">
        <v>86.2</v>
      </c>
      <c r="H24" s="449">
        <v>71.5</v>
      </c>
      <c r="J24" s="434">
        <f>$B$24</f>
        <v>2001</v>
      </c>
      <c r="K24" s="340">
        <v>104.4</v>
      </c>
      <c r="L24" s="330"/>
      <c r="M24" s="330"/>
      <c r="N24" s="330"/>
      <c r="O24" s="330"/>
      <c r="P24" s="330"/>
      <c r="Q24" s="435">
        <v>85.1</v>
      </c>
      <c r="S24" s="420">
        <f>$B$24</f>
        <v>2001</v>
      </c>
      <c r="T24" s="335"/>
      <c r="U24" s="333"/>
      <c r="V24" s="421">
        <v>21.529</v>
      </c>
    </row>
    <row r="25" spans="2:22">
      <c r="B25" s="448">
        <v>2000</v>
      </c>
      <c r="C25" s="340">
        <v>84.6</v>
      </c>
      <c r="D25" s="329">
        <v>90.6</v>
      </c>
      <c r="E25" s="329">
        <v>110.6</v>
      </c>
      <c r="F25" s="329">
        <v>86.4</v>
      </c>
      <c r="G25" s="329">
        <v>83.5</v>
      </c>
      <c r="H25" s="449">
        <v>68.7</v>
      </c>
      <c r="J25" s="434">
        <f>$B$25</f>
        <v>2000</v>
      </c>
      <c r="K25" s="340">
        <v>100</v>
      </c>
      <c r="L25" s="329">
        <v>100</v>
      </c>
      <c r="M25" s="330"/>
      <c r="N25" s="330"/>
      <c r="O25" s="330"/>
      <c r="P25" s="330"/>
      <c r="Q25" s="435">
        <v>82.6</v>
      </c>
      <c r="S25" s="420">
        <f>$B$25</f>
        <v>2000</v>
      </c>
      <c r="T25" s="335"/>
      <c r="U25" s="333"/>
      <c r="V25" s="421">
        <v>21.545000000000002</v>
      </c>
    </row>
    <row r="26" spans="2:22">
      <c r="B26" s="448">
        <v>1999</v>
      </c>
      <c r="C26" s="340">
        <v>84</v>
      </c>
      <c r="D26" s="329">
        <v>90.4</v>
      </c>
      <c r="E26" s="329">
        <v>102.6</v>
      </c>
      <c r="F26" s="329">
        <v>82.8</v>
      </c>
      <c r="G26" s="329">
        <v>82</v>
      </c>
      <c r="H26" s="449">
        <v>65.3</v>
      </c>
      <c r="J26" s="434">
        <f>$B$26</f>
        <v>1999</v>
      </c>
      <c r="K26" s="339"/>
      <c r="L26" s="329">
        <v>93.2</v>
      </c>
      <c r="M26" s="330"/>
      <c r="N26" s="330"/>
      <c r="O26" s="330"/>
      <c r="P26" s="330"/>
      <c r="Q26" s="435">
        <v>80.2</v>
      </c>
      <c r="S26" s="420">
        <f>$B$26</f>
        <v>1999</v>
      </c>
      <c r="T26" s="335"/>
      <c r="U26" s="333"/>
      <c r="V26" s="421">
        <v>21.474</v>
      </c>
    </row>
    <row r="27" spans="2:22">
      <c r="B27" s="448">
        <v>1998</v>
      </c>
      <c r="C27" s="340">
        <v>84.5</v>
      </c>
      <c r="D27" s="329">
        <v>90.9</v>
      </c>
      <c r="E27" s="329">
        <v>104.4</v>
      </c>
      <c r="F27" s="329">
        <v>81.3</v>
      </c>
      <c r="G27" s="329">
        <v>83.2</v>
      </c>
      <c r="H27" s="449">
        <v>67.900000000000006</v>
      </c>
      <c r="J27" s="434">
        <f>$B$27</f>
        <v>1998</v>
      </c>
      <c r="K27" s="339"/>
      <c r="L27" s="329">
        <v>96.4</v>
      </c>
      <c r="M27" s="330"/>
      <c r="N27" s="330"/>
      <c r="O27" s="330"/>
      <c r="P27" s="330"/>
      <c r="Q27" s="435">
        <v>81</v>
      </c>
      <c r="S27" s="420">
        <f>$B$27</f>
        <v>1998</v>
      </c>
      <c r="T27" s="335"/>
      <c r="U27" s="333"/>
      <c r="V27" s="421">
        <v>21.550999999999998</v>
      </c>
    </row>
    <row r="28" spans="2:22">
      <c r="B28" s="448">
        <v>1997</v>
      </c>
      <c r="C28" s="340">
        <v>84.9</v>
      </c>
      <c r="D28" s="329">
        <v>92.4</v>
      </c>
      <c r="E28" s="329">
        <v>107.1</v>
      </c>
      <c r="F28" s="329">
        <v>79</v>
      </c>
      <c r="G28" s="329">
        <v>83.2</v>
      </c>
      <c r="H28" s="449">
        <v>66</v>
      </c>
      <c r="J28" s="434">
        <f>$B$28</f>
        <v>1997</v>
      </c>
      <c r="K28" s="339"/>
      <c r="L28" s="329">
        <v>94.5</v>
      </c>
      <c r="M28" s="330"/>
      <c r="N28" s="330"/>
      <c r="O28" s="330"/>
      <c r="P28" s="330"/>
      <c r="Q28" s="435">
        <v>81.400000000000006</v>
      </c>
      <c r="S28" s="420">
        <f>$B$28</f>
        <v>1997</v>
      </c>
      <c r="T28" s="335"/>
      <c r="U28" s="333"/>
      <c r="V28" s="421">
        <v>21.626999999999999</v>
      </c>
    </row>
    <row r="29" spans="2:22">
      <c r="B29" s="448">
        <v>1996</v>
      </c>
      <c r="C29" s="340">
        <v>85.3</v>
      </c>
      <c r="D29" s="329">
        <v>94.1</v>
      </c>
      <c r="E29" s="329">
        <v>117.2</v>
      </c>
      <c r="F29" s="329">
        <v>77.2</v>
      </c>
      <c r="G29" s="329">
        <v>82.3</v>
      </c>
      <c r="H29" s="449">
        <v>68.5</v>
      </c>
      <c r="J29" s="434">
        <f>$B$29</f>
        <v>1996</v>
      </c>
      <c r="K29" s="339"/>
      <c r="L29" s="329">
        <v>94.9</v>
      </c>
      <c r="M29" s="330"/>
      <c r="N29" s="330"/>
      <c r="O29" s="330"/>
      <c r="P29" s="330"/>
      <c r="Q29" s="435">
        <v>80.400000000000006</v>
      </c>
      <c r="S29" s="420">
        <f>$B$29</f>
        <v>1996</v>
      </c>
      <c r="T29" s="335"/>
      <c r="U29" s="333"/>
      <c r="V29" s="421">
        <v>21.791</v>
      </c>
    </row>
    <row r="30" spans="2:22">
      <c r="B30" s="448">
        <v>1995</v>
      </c>
      <c r="C30" s="340">
        <v>85.1</v>
      </c>
      <c r="D30" s="329">
        <v>95.8</v>
      </c>
      <c r="E30" s="329">
        <v>128.19999999999999</v>
      </c>
      <c r="F30" s="329">
        <v>77.2</v>
      </c>
      <c r="G30" s="329">
        <v>83.6</v>
      </c>
      <c r="H30" s="449">
        <v>67.599999999999994</v>
      </c>
      <c r="J30" s="434">
        <f>$B$30</f>
        <v>1995</v>
      </c>
      <c r="K30" s="339"/>
      <c r="L30" s="329">
        <v>97.8</v>
      </c>
      <c r="M30" s="330"/>
      <c r="N30" s="329">
        <v>82.7</v>
      </c>
      <c r="O30" s="329">
        <v>99.2</v>
      </c>
      <c r="P30" s="330"/>
      <c r="Q30" s="435">
        <v>81.400000000000006</v>
      </c>
      <c r="S30" s="420">
        <f>$B$30</f>
        <v>1995</v>
      </c>
      <c r="T30" s="335"/>
      <c r="U30" s="333"/>
      <c r="V30" s="421">
        <v>21.829000000000001</v>
      </c>
    </row>
    <row r="31" spans="2:22">
      <c r="B31" s="448">
        <v>1994</v>
      </c>
      <c r="C31" s="340">
        <v>83.2</v>
      </c>
      <c r="D31" s="329">
        <v>94.8</v>
      </c>
      <c r="E31" s="330"/>
      <c r="F31" s="329">
        <v>80.8</v>
      </c>
      <c r="G31" s="329">
        <v>82.2</v>
      </c>
      <c r="H31" s="450"/>
      <c r="J31" s="434">
        <f>$B$31</f>
        <v>1994</v>
      </c>
      <c r="K31" s="339"/>
      <c r="L31" s="329">
        <v>88.7</v>
      </c>
      <c r="M31" s="330"/>
      <c r="N31" s="329">
        <v>86.7</v>
      </c>
      <c r="O31" s="329">
        <v>96.6</v>
      </c>
      <c r="P31" s="330"/>
      <c r="Q31" s="435">
        <v>80</v>
      </c>
      <c r="S31" s="420">
        <f>$B$31</f>
        <v>1994</v>
      </c>
      <c r="T31" s="335"/>
      <c r="U31" s="333"/>
      <c r="V31" s="421">
        <v>21.329000000000001</v>
      </c>
    </row>
    <row r="32" spans="2:22">
      <c r="B32" s="448">
        <v>1993</v>
      </c>
      <c r="C32" s="340">
        <v>81.5</v>
      </c>
      <c r="D32" s="329">
        <v>93.8</v>
      </c>
      <c r="E32" s="330"/>
      <c r="F32" s="329">
        <v>82.6</v>
      </c>
      <c r="G32" s="329">
        <v>82</v>
      </c>
      <c r="H32" s="450"/>
      <c r="J32" s="434">
        <f>$B$32</f>
        <v>1993</v>
      </c>
      <c r="K32" s="339"/>
      <c r="L32" s="329">
        <v>87.7</v>
      </c>
      <c r="M32" s="330"/>
      <c r="N32" s="329">
        <v>90.2</v>
      </c>
      <c r="O32" s="329">
        <v>96.5</v>
      </c>
      <c r="P32" s="330"/>
      <c r="Q32" s="435">
        <v>79.599999999999994</v>
      </c>
      <c r="S32" s="420">
        <f>$B$32</f>
        <v>1993</v>
      </c>
      <c r="T32" s="335"/>
      <c r="U32" s="333"/>
      <c r="V32" s="421">
        <v>20.83</v>
      </c>
    </row>
    <row r="33" spans="2:22">
      <c r="B33" s="448">
        <v>1992</v>
      </c>
      <c r="C33" s="340">
        <v>78.8</v>
      </c>
      <c r="D33" s="329">
        <v>91.1</v>
      </c>
      <c r="E33" s="330"/>
      <c r="F33" s="329">
        <v>83.8</v>
      </c>
      <c r="G33" s="329">
        <v>81.900000000000006</v>
      </c>
      <c r="H33" s="450"/>
      <c r="J33" s="434">
        <f>$B$33</f>
        <v>1992</v>
      </c>
      <c r="K33" s="339"/>
      <c r="L33" s="329">
        <v>97.2</v>
      </c>
      <c r="M33" s="330"/>
      <c r="N33" s="329">
        <v>96.2</v>
      </c>
      <c r="O33" s="329">
        <v>99.2</v>
      </c>
      <c r="P33" s="330"/>
      <c r="Q33" s="435">
        <v>79.599999999999994</v>
      </c>
      <c r="S33" s="420">
        <f>$B$33</f>
        <v>1992</v>
      </c>
      <c r="T33" s="335"/>
      <c r="U33" s="333"/>
      <c r="V33" s="421">
        <v>19.850000000000001</v>
      </c>
    </row>
    <row r="34" spans="2:22">
      <c r="B34" s="448">
        <v>1991</v>
      </c>
      <c r="C34" s="340">
        <v>74.3</v>
      </c>
      <c r="D34" s="329">
        <v>85.7</v>
      </c>
      <c r="E34" s="330"/>
      <c r="F34" s="329">
        <v>83.1</v>
      </c>
      <c r="G34" s="329">
        <v>80.7</v>
      </c>
      <c r="H34" s="450"/>
      <c r="J34" s="434">
        <f>$B$34</f>
        <v>1991</v>
      </c>
      <c r="K34" s="339"/>
      <c r="L34" s="329">
        <v>97.5</v>
      </c>
      <c r="M34" s="330"/>
      <c r="N34" s="329">
        <v>100</v>
      </c>
      <c r="O34" s="329">
        <v>100</v>
      </c>
      <c r="P34" s="330"/>
      <c r="Q34" s="435">
        <v>78.5</v>
      </c>
      <c r="S34" s="420">
        <f>$B$34</f>
        <v>1991</v>
      </c>
      <c r="T34" s="335"/>
      <c r="U34" s="333"/>
      <c r="V34" s="421">
        <v>18.655999999999999</v>
      </c>
    </row>
    <row r="35" spans="2:22">
      <c r="B35" s="448">
        <v>1990</v>
      </c>
      <c r="C35" s="340">
        <v>69.900000000000006</v>
      </c>
      <c r="D35" s="329">
        <v>79.8</v>
      </c>
      <c r="E35" s="330"/>
      <c r="F35" s="329">
        <v>81.8</v>
      </c>
      <c r="G35" s="329">
        <v>79</v>
      </c>
      <c r="H35" s="450"/>
      <c r="J35" s="434">
        <f>$B$35</f>
        <v>1990</v>
      </c>
      <c r="K35" s="339"/>
      <c r="L35" s="329">
        <v>98.2</v>
      </c>
      <c r="M35" s="330"/>
      <c r="N35" s="329">
        <v>102</v>
      </c>
      <c r="O35" s="329">
        <v>100</v>
      </c>
      <c r="P35" s="330"/>
      <c r="Q35" s="435">
        <v>76.7</v>
      </c>
      <c r="S35" s="420">
        <f>$B$35</f>
        <v>1990</v>
      </c>
      <c r="T35" s="335"/>
      <c r="U35" s="333"/>
      <c r="V35" s="421">
        <v>17.445</v>
      </c>
    </row>
    <row r="36" spans="2:22">
      <c r="B36" s="448">
        <v>1989</v>
      </c>
      <c r="C36" s="340">
        <v>65.900000000000006</v>
      </c>
      <c r="D36" s="329">
        <v>74.7</v>
      </c>
      <c r="E36" s="330"/>
      <c r="F36" s="329">
        <v>80.900000000000006</v>
      </c>
      <c r="G36" s="329">
        <v>77.8</v>
      </c>
      <c r="H36" s="450"/>
      <c r="J36" s="434">
        <f>$B$36</f>
        <v>1989</v>
      </c>
      <c r="K36" s="339"/>
      <c r="L36" s="329">
        <v>97.1</v>
      </c>
      <c r="M36" s="330"/>
      <c r="N36" s="329">
        <v>109.4</v>
      </c>
      <c r="O36" s="329">
        <v>101.5</v>
      </c>
      <c r="P36" s="330"/>
      <c r="Q36" s="435">
        <v>75.3</v>
      </c>
      <c r="S36" s="420">
        <f>$B$36</f>
        <v>1989</v>
      </c>
      <c r="T36" s="335"/>
      <c r="U36" s="333"/>
      <c r="V36" s="421">
        <v>16.388999999999999</v>
      </c>
    </row>
    <row r="37" spans="2:22">
      <c r="B37" s="448">
        <v>1988</v>
      </c>
      <c r="C37" s="340">
        <v>63.7</v>
      </c>
      <c r="D37" s="329">
        <v>72.599999999999994</v>
      </c>
      <c r="E37" s="330"/>
      <c r="F37" s="329">
        <v>80</v>
      </c>
      <c r="G37" s="329">
        <v>75.8</v>
      </c>
      <c r="H37" s="450"/>
      <c r="J37" s="434">
        <f>$B$37</f>
        <v>1988</v>
      </c>
      <c r="K37" s="339"/>
      <c r="L37" s="329">
        <v>92.7</v>
      </c>
      <c r="M37" s="330"/>
      <c r="N37" s="329">
        <v>106.1</v>
      </c>
      <c r="O37" s="329">
        <v>97.3</v>
      </c>
      <c r="P37" s="330"/>
      <c r="Q37" s="435">
        <v>73</v>
      </c>
      <c r="S37" s="420">
        <f>$B$37</f>
        <v>1988</v>
      </c>
      <c r="T37" s="335"/>
      <c r="U37" s="333"/>
      <c r="V37" s="421">
        <v>15.811</v>
      </c>
    </row>
    <row r="38" spans="2:22">
      <c r="B38" s="448">
        <v>1987</v>
      </c>
      <c r="C38" s="340">
        <v>62.3</v>
      </c>
      <c r="D38" s="329">
        <v>71.5</v>
      </c>
      <c r="E38" s="330"/>
      <c r="F38" s="329">
        <v>79.400000000000006</v>
      </c>
      <c r="G38" s="329">
        <v>74.7</v>
      </c>
      <c r="H38" s="450"/>
      <c r="J38" s="434">
        <f>$B$38</f>
        <v>1987</v>
      </c>
      <c r="K38" s="339"/>
      <c r="L38" s="329">
        <v>91.2</v>
      </c>
      <c r="M38" s="330"/>
      <c r="N38" s="329">
        <v>99</v>
      </c>
      <c r="O38" s="329">
        <v>91.8</v>
      </c>
      <c r="P38" s="330"/>
      <c r="Q38" s="435">
        <v>72.2</v>
      </c>
      <c r="S38" s="420">
        <f>$B$38</f>
        <v>1987</v>
      </c>
      <c r="T38" s="335"/>
      <c r="U38" s="333"/>
      <c r="V38" s="421">
        <v>15.481999999999999</v>
      </c>
    </row>
    <row r="39" spans="2:22">
      <c r="B39" s="448">
        <v>1986</v>
      </c>
      <c r="C39" s="340">
        <v>60.9</v>
      </c>
      <c r="D39" s="329">
        <v>70.3</v>
      </c>
      <c r="E39" s="330"/>
      <c r="F39" s="329">
        <v>78.3</v>
      </c>
      <c r="G39" s="329">
        <v>76.5</v>
      </c>
      <c r="H39" s="450"/>
      <c r="J39" s="434">
        <f>$B$39</f>
        <v>1986</v>
      </c>
      <c r="K39" s="339"/>
      <c r="L39" s="329">
        <v>95.9</v>
      </c>
      <c r="M39" s="330"/>
      <c r="N39" s="329">
        <v>98.3</v>
      </c>
      <c r="O39" s="329">
        <v>90.3</v>
      </c>
      <c r="P39" s="330"/>
      <c r="Q39" s="435">
        <v>73.900000000000006</v>
      </c>
      <c r="S39" s="420">
        <f>$B$39</f>
        <v>1986</v>
      </c>
      <c r="T39" s="335"/>
      <c r="U39" s="333"/>
      <c r="V39" s="421">
        <v>15.193</v>
      </c>
    </row>
    <row r="40" spans="2:22">
      <c r="B40" s="448">
        <v>1985</v>
      </c>
      <c r="C40" s="340">
        <v>59.7</v>
      </c>
      <c r="D40" s="329">
        <v>68.7</v>
      </c>
      <c r="E40" s="330"/>
      <c r="F40" s="329">
        <v>75.400000000000006</v>
      </c>
      <c r="G40" s="329">
        <v>77.099999999999994</v>
      </c>
      <c r="H40" s="450"/>
      <c r="J40" s="434">
        <f>$B$40</f>
        <v>1985</v>
      </c>
      <c r="K40" s="339"/>
      <c r="L40" s="329">
        <v>94.1</v>
      </c>
      <c r="M40" s="330"/>
      <c r="N40" s="329">
        <v>102.9</v>
      </c>
      <c r="O40" s="329">
        <v>93.2</v>
      </c>
      <c r="P40" s="330"/>
      <c r="Q40" s="435">
        <v>75.8</v>
      </c>
      <c r="S40" s="420">
        <f>$B$40</f>
        <v>1985</v>
      </c>
      <c r="T40" s="335"/>
      <c r="U40" s="333"/>
      <c r="V40" s="421">
        <v>14.987</v>
      </c>
    </row>
    <row r="41" spans="2:22">
      <c r="B41" s="448">
        <v>1984</v>
      </c>
      <c r="C41" s="340">
        <v>59.3</v>
      </c>
      <c r="D41" s="329">
        <v>68.599999999999994</v>
      </c>
      <c r="E41" s="330"/>
      <c r="F41" s="329">
        <v>74.7</v>
      </c>
      <c r="G41" s="329">
        <v>75.400000000000006</v>
      </c>
      <c r="H41" s="450"/>
      <c r="J41" s="434">
        <f>$B$41</f>
        <v>1984</v>
      </c>
      <c r="K41" s="339"/>
      <c r="L41" s="329">
        <v>88</v>
      </c>
      <c r="M41" s="330"/>
      <c r="N41" s="329">
        <v>100.3</v>
      </c>
      <c r="O41" s="329">
        <v>92.3</v>
      </c>
      <c r="P41" s="330"/>
      <c r="Q41" s="435">
        <v>74.099999999999994</v>
      </c>
      <c r="S41" s="420">
        <f>$B$41</f>
        <v>1984</v>
      </c>
      <c r="T41" s="335"/>
      <c r="U41" s="333"/>
      <c r="V41" s="421">
        <v>14.923999999999999</v>
      </c>
    </row>
    <row r="42" spans="2:22">
      <c r="B42" s="448">
        <v>1983</v>
      </c>
      <c r="C42" s="340">
        <v>58.1</v>
      </c>
      <c r="D42" s="329">
        <v>67.8</v>
      </c>
      <c r="E42" s="330"/>
      <c r="F42" s="329">
        <v>74.7</v>
      </c>
      <c r="G42" s="329">
        <v>73.3</v>
      </c>
      <c r="H42" s="450"/>
      <c r="J42" s="434">
        <f>$B$42</f>
        <v>1983</v>
      </c>
      <c r="K42" s="339"/>
      <c r="L42" s="329">
        <v>86.3</v>
      </c>
      <c r="M42" s="330"/>
      <c r="N42" s="329">
        <v>97.4</v>
      </c>
      <c r="O42" s="329">
        <v>93.2</v>
      </c>
      <c r="P42" s="330"/>
      <c r="Q42" s="435">
        <v>72</v>
      </c>
      <c r="S42" s="420">
        <f>$B$42</f>
        <v>1983</v>
      </c>
      <c r="T42" s="335"/>
      <c r="U42" s="333"/>
      <c r="V42" s="421">
        <v>14.564</v>
      </c>
    </row>
    <row r="43" spans="2:22">
      <c r="B43" s="448">
        <v>1982</v>
      </c>
      <c r="C43" s="340">
        <v>57.1</v>
      </c>
      <c r="D43" s="329">
        <v>68.099999999999994</v>
      </c>
      <c r="E43" s="330"/>
      <c r="F43" s="329">
        <v>74.099999999999994</v>
      </c>
      <c r="G43" s="329">
        <v>72</v>
      </c>
      <c r="H43" s="450"/>
      <c r="J43" s="434">
        <f>$B$43</f>
        <v>1982</v>
      </c>
      <c r="K43" s="339"/>
      <c r="L43" s="329">
        <v>90.1</v>
      </c>
      <c r="M43" s="330"/>
      <c r="N43" s="329">
        <v>92</v>
      </c>
      <c r="O43" s="329">
        <v>93.9</v>
      </c>
      <c r="P43" s="330"/>
      <c r="Q43" s="435">
        <v>70.900000000000006</v>
      </c>
      <c r="S43" s="420">
        <f>$B$43</f>
        <v>1982</v>
      </c>
      <c r="T43" s="335"/>
      <c r="U43" s="333"/>
      <c r="V43" s="421">
        <v>14.263</v>
      </c>
    </row>
    <row r="44" spans="2:22">
      <c r="B44" s="448">
        <v>1981</v>
      </c>
      <c r="C44" s="340">
        <v>54.9</v>
      </c>
      <c r="D44" s="329">
        <v>69.3</v>
      </c>
      <c r="E44" s="330"/>
      <c r="F44" s="329">
        <v>66.599999999999994</v>
      </c>
      <c r="G44" s="329">
        <v>67.8</v>
      </c>
      <c r="H44" s="450"/>
      <c r="J44" s="434">
        <f>$B$44</f>
        <v>1981</v>
      </c>
      <c r="K44" s="339"/>
      <c r="L44" s="329">
        <v>78.5</v>
      </c>
      <c r="M44" s="330"/>
      <c r="N44" s="329">
        <v>89.9</v>
      </c>
      <c r="O44" s="329">
        <v>94.3</v>
      </c>
      <c r="P44" s="330"/>
      <c r="Q44" s="435">
        <v>67</v>
      </c>
      <c r="S44" s="420">
        <f>$B$44</f>
        <v>1981</v>
      </c>
      <c r="T44" s="335"/>
      <c r="U44" s="333"/>
      <c r="V44" s="421">
        <v>13.863</v>
      </c>
    </row>
    <row r="45" spans="2:22">
      <c r="B45" s="448">
        <v>1980</v>
      </c>
      <c r="C45" s="340">
        <v>51.7</v>
      </c>
      <c r="D45" s="329">
        <v>67.5</v>
      </c>
      <c r="E45" s="330"/>
      <c r="F45" s="329">
        <v>61.6</v>
      </c>
      <c r="G45" s="329">
        <v>63.5</v>
      </c>
      <c r="H45" s="450"/>
      <c r="J45" s="434">
        <f>$B$45</f>
        <v>1980</v>
      </c>
      <c r="K45" s="339"/>
      <c r="L45" s="329">
        <v>77.099999999999994</v>
      </c>
      <c r="M45" s="330"/>
      <c r="N45" s="329">
        <v>86.1</v>
      </c>
      <c r="O45" s="329">
        <v>89</v>
      </c>
      <c r="P45" s="330"/>
      <c r="Q45" s="435">
        <v>62.1</v>
      </c>
      <c r="S45" s="420">
        <f>$B$45</f>
        <v>1980</v>
      </c>
      <c r="T45" s="335"/>
      <c r="U45" s="333"/>
      <c r="V45" s="421">
        <v>13.097</v>
      </c>
    </row>
    <row r="46" spans="2:22">
      <c r="B46" s="448">
        <v>1979</v>
      </c>
      <c r="C46" s="340">
        <v>47</v>
      </c>
      <c r="D46" s="329">
        <v>61.1</v>
      </c>
      <c r="E46" s="330"/>
      <c r="F46" s="329">
        <v>58.1</v>
      </c>
      <c r="G46" s="329">
        <v>59.6</v>
      </c>
      <c r="H46" s="450"/>
      <c r="J46" s="434">
        <f>$B$46</f>
        <v>1979</v>
      </c>
      <c r="K46" s="339"/>
      <c r="L46" s="329">
        <v>76.5</v>
      </c>
      <c r="M46" s="330"/>
      <c r="N46" s="329">
        <v>80</v>
      </c>
      <c r="O46" s="329">
        <v>77.2</v>
      </c>
      <c r="P46" s="330"/>
      <c r="Q46" s="435">
        <v>57.8</v>
      </c>
      <c r="S46" s="420">
        <f>$B$46</f>
        <v>1979</v>
      </c>
      <c r="T46" s="335"/>
      <c r="U46" s="333"/>
      <c r="V46" s="421">
        <v>11.833</v>
      </c>
    </row>
    <row r="47" spans="2:22">
      <c r="B47" s="448">
        <v>1978</v>
      </c>
      <c r="C47" s="340">
        <v>43.7</v>
      </c>
      <c r="D47" s="329">
        <v>55.6</v>
      </c>
      <c r="E47" s="330"/>
      <c r="F47" s="329">
        <v>56.2</v>
      </c>
      <c r="G47" s="329">
        <v>57.5</v>
      </c>
      <c r="H47" s="450"/>
      <c r="J47" s="434">
        <f>$B$47</f>
        <v>1978</v>
      </c>
      <c r="K47" s="339"/>
      <c r="L47" s="329">
        <v>75.599999999999994</v>
      </c>
      <c r="M47" s="330"/>
      <c r="N47" s="329">
        <v>74.3</v>
      </c>
      <c r="O47" s="329">
        <v>70.3</v>
      </c>
      <c r="P47" s="330"/>
      <c r="Q47" s="435">
        <v>55.2</v>
      </c>
      <c r="S47" s="420">
        <f>$B$47</f>
        <v>1978</v>
      </c>
      <c r="T47" s="335"/>
      <c r="U47" s="333"/>
      <c r="V47" s="421">
        <v>10.878</v>
      </c>
    </row>
    <row r="48" spans="2:22">
      <c r="B48" s="448">
        <v>1977</v>
      </c>
      <c r="C48" s="340">
        <v>41.9</v>
      </c>
      <c r="D48" s="329">
        <v>52.5</v>
      </c>
      <c r="E48" s="330"/>
      <c r="F48" s="329">
        <v>59</v>
      </c>
      <c r="G48" s="329">
        <v>56.8</v>
      </c>
      <c r="H48" s="450"/>
      <c r="J48" s="434">
        <f>$B$48</f>
        <v>1977</v>
      </c>
      <c r="K48" s="339"/>
      <c r="L48" s="329">
        <v>73.599999999999994</v>
      </c>
      <c r="M48" s="330"/>
      <c r="N48" s="329">
        <v>75.2</v>
      </c>
      <c r="O48" s="329">
        <v>74.599999999999994</v>
      </c>
      <c r="P48" s="330"/>
      <c r="Q48" s="435">
        <v>54.6</v>
      </c>
      <c r="S48" s="420">
        <f>$B$48</f>
        <v>1977</v>
      </c>
      <c r="T48" s="335"/>
      <c r="U48" s="333"/>
      <c r="V48" s="421">
        <v>10.244999999999999</v>
      </c>
    </row>
    <row r="49" spans="2:22">
      <c r="B49" s="448">
        <v>1976</v>
      </c>
      <c r="C49" s="340">
        <v>40.200000000000003</v>
      </c>
      <c r="D49" s="329">
        <v>50.7</v>
      </c>
      <c r="E49" s="330"/>
      <c r="F49" s="329">
        <v>56.3</v>
      </c>
      <c r="G49" s="329">
        <v>55.2</v>
      </c>
      <c r="H49" s="450"/>
      <c r="J49" s="434">
        <f>$B$49</f>
        <v>1976</v>
      </c>
      <c r="K49" s="339"/>
      <c r="L49" s="329">
        <v>75.5</v>
      </c>
      <c r="M49" s="330"/>
      <c r="N49" s="329">
        <v>76.400000000000006</v>
      </c>
      <c r="O49" s="329">
        <v>79.8</v>
      </c>
      <c r="P49" s="329">
        <v>60.8</v>
      </c>
      <c r="Q49" s="435">
        <v>53.1</v>
      </c>
      <c r="S49" s="420">
        <f>$B$49</f>
        <v>1976</v>
      </c>
      <c r="T49" s="335"/>
      <c r="U49" s="333"/>
      <c r="V49" s="421">
        <v>9.7710000000000008</v>
      </c>
    </row>
    <row r="50" spans="2:22">
      <c r="B50" s="448">
        <v>1975</v>
      </c>
      <c r="C50" s="340">
        <v>38.700000000000003</v>
      </c>
      <c r="D50" s="329">
        <v>49.7</v>
      </c>
      <c r="E50" s="330"/>
      <c r="F50" s="330"/>
      <c r="G50" s="330"/>
      <c r="H50" s="450"/>
      <c r="J50" s="434">
        <f>$B$50</f>
        <v>1975</v>
      </c>
      <c r="K50" s="339"/>
      <c r="L50" s="329">
        <v>73.5</v>
      </c>
      <c r="M50" s="330"/>
      <c r="N50" s="329">
        <v>74.5</v>
      </c>
      <c r="O50" s="329">
        <v>75.8</v>
      </c>
      <c r="P50" s="329">
        <v>58.6</v>
      </c>
      <c r="Q50" s="435">
        <v>51.2</v>
      </c>
      <c r="S50" s="420">
        <f>$B$50</f>
        <v>1975</v>
      </c>
      <c r="T50" s="335"/>
      <c r="U50" s="333"/>
      <c r="V50" s="421">
        <v>9.4459999999999997</v>
      </c>
    </row>
    <row r="51" spans="2:22">
      <c r="B51" s="448">
        <v>1974</v>
      </c>
      <c r="C51" s="340">
        <v>37.700000000000003</v>
      </c>
      <c r="D51" s="329">
        <v>48.9</v>
      </c>
      <c r="E51" s="330"/>
      <c r="F51" s="330"/>
      <c r="G51" s="330"/>
      <c r="H51" s="450"/>
      <c r="J51" s="434">
        <f>$B$51</f>
        <v>1974</v>
      </c>
      <c r="K51" s="339"/>
      <c r="L51" s="329">
        <v>76.2</v>
      </c>
      <c r="M51" s="330"/>
      <c r="N51" s="329">
        <v>83.1</v>
      </c>
      <c r="O51" s="329">
        <v>97.3</v>
      </c>
      <c r="P51" s="329">
        <v>55</v>
      </c>
      <c r="Q51" s="435">
        <v>48.9</v>
      </c>
      <c r="S51" s="420">
        <f>$B$51</f>
        <v>1974</v>
      </c>
      <c r="T51" s="335"/>
      <c r="U51" s="333"/>
      <c r="V51" s="421">
        <v>9.2260000000000009</v>
      </c>
    </row>
    <row r="52" spans="2:22">
      <c r="B52" s="448">
        <v>1973</v>
      </c>
      <c r="C52" s="340">
        <v>35.6</v>
      </c>
      <c r="D52" s="329">
        <v>45.8</v>
      </c>
      <c r="E52" s="330"/>
      <c r="F52" s="330"/>
      <c r="G52" s="330"/>
      <c r="H52" s="450"/>
      <c r="J52" s="434">
        <f>$B$52</f>
        <v>1973</v>
      </c>
      <c r="K52" s="339"/>
      <c r="L52" s="329">
        <v>67</v>
      </c>
      <c r="M52" s="330"/>
      <c r="N52" s="329">
        <v>78.599999999999994</v>
      </c>
      <c r="O52" s="329">
        <v>90.3</v>
      </c>
      <c r="P52" s="329">
        <v>51.9</v>
      </c>
      <c r="Q52" s="435">
        <v>43.1</v>
      </c>
      <c r="S52" s="420">
        <f>$B$52</f>
        <v>1973</v>
      </c>
      <c r="T52" s="335"/>
      <c r="U52" s="333"/>
      <c r="V52" s="421">
        <v>8.6</v>
      </c>
    </row>
    <row r="53" spans="2:22">
      <c r="B53" s="448">
        <v>1972</v>
      </c>
      <c r="C53" s="340">
        <v>33.5</v>
      </c>
      <c r="D53" s="329">
        <v>44</v>
      </c>
      <c r="E53" s="330"/>
      <c r="F53" s="330"/>
      <c r="G53" s="330"/>
      <c r="H53" s="450"/>
      <c r="J53" s="434">
        <f>$B$53</f>
        <v>1972</v>
      </c>
      <c r="K53" s="339"/>
      <c r="L53" s="329">
        <v>61.6</v>
      </c>
      <c r="M53" s="330"/>
      <c r="N53" s="329">
        <v>74</v>
      </c>
      <c r="O53" s="329">
        <v>84.4</v>
      </c>
      <c r="P53" s="329">
        <v>50.8</v>
      </c>
      <c r="Q53" s="435">
        <v>40.5</v>
      </c>
      <c r="S53" s="420">
        <f>$B$53</f>
        <v>1972</v>
      </c>
      <c r="T53" s="335"/>
      <c r="U53" s="333"/>
      <c r="V53" s="421">
        <v>8.0120000000000005</v>
      </c>
    </row>
    <row r="54" spans="2:22">
      <c r="B54" s="448">
        <v>1971</v>
      </c>
      <c r="C54" s="340">
        <v>31.9</v>
      </c>
      <c r="D54" s="329">
        <v>42.6</v>
      </c>
      <c r="E54" s="330"/>
      <c r="F54" s="330"/>
      <c r="G54" s="330"/>
      <c r="H54" s="450"/>
      <c r="J54" s="434">
        <f>$B$54</f>
        <v>1971</v>
      </c>
      <c r="K54" s="339"/>
      <c r="L54" s="329">
        <v>61.6</v>
      </c>
      <c r="M54" s="330"/>
      <c r="N54" s="329">
        <v>75.3</v>
      </c>
      <c r="O54" s="329">
        <v>89.5</v>
      </c>
      <c r="P54" s="329">
        <v>50.8</v>
      </c>
      <c r="Q54" s="435">
        <v>39.4</v>
      </c>
      <c r="S54" s="420">
        <f>$B$54</f>
        <v>1971</v>
      </c>
      <c r="T54" s="335"/>
      <c r="U54" s="333"/>
      <c r="V54" s="421">
        <v>7.5049999999999999</v>
      </c>
    </row>
    <row r="55" spans="2:22">
      <c r="B55" s="448">
        <v>1970</v>
      </c>
      <c r="C55" s="340">
        <v>28.8</v>
      </c>
      <c r="D55" s="329">
        <v>39.299999999999997</v>
      </c>
      <c r="E55" s="330"/>
      <c r="F55" s="330"/>
      <c r="G55" s="330"/>
      <c r="H55" s="450"/>
      <c r="J55" s="434">
        <f>$B$55</f>
        <v>1970</v>
      </c>
      <c r="K55" s="339"/>
      <c r="L55" s="329">
        <v>60.6</v>
      </c>
      <c r="M55" s="330"/>
      <c r="N55" s="329">
        <v>83.8</v>
      </c>
      <c r="O55" s="329">
        <v>105.3</v>
      </c>
      <c r="P55" s="329">
        <v>47.6</v>
      </c>
      <c r="Q55" s="435">
        <v>37.799999999999997</v>
      </c>
      <c r="S55" s="420">
        <f>$B$55</f>
        <v>1970</v>
      </c>
      <c r="T55" s="335"/>
      <c r="U55" s="333"/>
      <c r="V55" s="421">
        <v>6.8029999999999999</v>
      </c>
    </row>
    <row r="56" spans="2:22">
      <c r="B56" s="448">
        <v>1969</v>
      </c>
      <c r="C56" s="340">
        <v>24.4</v>
      </c>
      <c r="D56" s="329">
        <v>33.700000000000003</v>
      </c>
      <c r="E56" s="330"/>
      <c r="F56" s="330"/>
      <c r="G56" s="330"/>
      <c r="H56" s="450"/>
      <c r="J56" s="434">
        <f>$B$56</f>
        <v>1969</v>
      </c>
      <c r="K56" s="339"/>
      <c r="L56" s="329">
        <v>56.7</v>
      </c>
      <c r="M56" s="330"/>
      <c r="N56" s="329">
        <v>82.1</v>
      </c>
      <c r="O56" s="329">
        <v>101.6</v>
      </c>
      <c r="P56" s="329">
        <v>40.799999999999997</v>
      </c>
      <c r="Q56" s="435">
        <v>36</v>
      </c>
      <c r="S56" s="420">
        <f>$B$56</f>
        <v>1969</v>
      </c>
      <c r="T56" s="335">
        <v>26.4</v>
      </c>
      <c r="U56" s="333">
        <v>35.799999999999997</v>
      </c>
      <c r="V56" s="421">
        <v>5.84</v>
      </c>
    </row>
    <row r="57" spans="2:22">
      <c r="B57" s="448">
        <v>1968</v>
      </c>
      <c r="C57" s="340">
        <v>22.6</v>
      </c>
      <c r="D57" s="329">
        <v>32.200000000000003</v>
      </c>
      <c r="E57" s="330"/>
      <c r="F57" s="330"/>
      <c r="G57" s="330"/>
      <c r="H57" s="450"/>
      <c r="J57" s="434">
        <f>$B$57</f>
        <v>1968</v>
      </c>
      <c r="K57" s="339"/>
      <c r="L57" s="329">
        <v>55</v>
      </c>
      <c r="M57" s="329">
        <v>56.9</v>
      </c>
      <c r="N57" s="329">
        <v>78.5</v>
      </c>
      <c r="O57" s="329">
        <v>93.9</v>
      </c>
      <c r="P57" s="329">
        <v>36.1</v>
      </c>
      <c r="Q57" s="435">
        <v>35.4</v>
      </c>
      <c r="S57" s="420">
        <f>$B$57</f>
        <v>1968</v>
      </c>
      <c r="T57" s="335">
        <v>24.2</v>
      </c>
      <c r="U57" s="333">
        <v>34.1</v>
      </c>
      <c r="V57" s="421">
        <v>5.524</v>
      </c>
    </row>
    <row r="58" spans="2:22">
      <c r="B58" s="448">
        <v>1967</v>
      </c>
      <c r="C58" s="339"/>
      <c r="D58" s="330"/>
      <c r="E58" s="330"/>
      <c r="F58" s="330"/>
      <c r="G58" s="330"/>
      <c r="H58" s="450"/>
      <c r="J58" s="434">
        <f>$B$58</f>
        <v>1967</v>
      </c>
      <c r="K58" s="339"/>
      <c r="L58" s="330"/>
      <c r="M58" s="329">
        <v>57.8</v>
      </c>
      <c r="N58" s="329">
        <v>80.599999999999994</v>
      </c>
      <c r="O58" s="329">
        <v>101.4</v>
      </c>
      <c r="P58" s="329">
        <v>36.200000000000003</v>
      </c>
      <c r="Q58" s="435">
        <v>35.5</v>
      </c>
      <c r="S58" s="420">
        <f>$B$58</f>
        <v>1967</v>
      </c>
      <c r="T58" s="335">
        <v>23</v>
      </c>
      <c r="U58" s="333">
        <v>32.4</v>
      </c>
      <c r="V58" s="421">
        <v>5.2990000000000004</v>
      </c>
    </row>
    <row r="59" spans="2:22">
      <c r="B59" s="448">
        <v>1966</v>
      </c>
      <c r="C59" s="339"/>
      <c r="D59" s="330"/>
      <c r="E59" s="330"/>
      <c r="F59" s="330"/>
      <c r="G59" s="330"/>
      <c r="H59" s="450"/>
      <c r="J59" s="434">
        <f>$B$59</f>
        <v>1966</v>
      </c>
      <c r="K59" s="339"/>
      <c r="L59" s="330"/>
      <c r="M59" s="329">
        <v>61.7</v>
      </c>
      <c r="N59" s="329">
        <v>90.8</v>
      </c>
      <c r="O59" s="329">
        <v>115.2</v>
      </c>
      <c r="P59" s="329">
        <v>40.5</v>
      </c>
      <c r="Q59" s="435">
        <v>35.9</v>
      </c>
      <c r="S59" s="420">
        <f>$B$59</f>
        <v>1966</v>
      </c>
      <c r="T59" s="335">
        <v>24.2</v>
      </c>
      <c r="U59" s="333">
        <v>33.799999999999997</v>
      </c>
      <c r="V59" s="421">
        <v>5.415</v>
      </c>
    </row>
    <row r="60" spans="2:22">
      <c r="B60" s="448">
        <v>1965</v>
      </c>
      <c r="C60" s="339"/>
      <c r="D60" s="330"/>
      <c r="E60" s="330"/>
      <c r="F60" s="330"/>
      <c r="G60" s="330"/>
      <c r="H60" s="450"/>
      <c r="J60" s="434">
        <f>$B$60</f>
        <v>1965</v>
      </c>
      <c r="K60" s="339"/>
      <c r="L60" s="330"/>
      <c r="M60" s="329">
        <v>61.6</v>
      </c>
      <c r="N60" s="329">
        <v>82.4</v>
      </c>
      <c r="O60" s="329">
        <v>101.3</v>
      </c>
      <c r="P60" s="329">
        <v>40</v>
      </c>
      <c r="Q60" s="435">
        <v>35.4</v>
      </c>
      <c r="S60" s="420">
        <f>$B$60</f>
        <v>1965</v>
      </c>
      <c r="T60" s="335">
        <v>23.5</v>
      </c>
      <c r="U60" s="333">
        <v>33.6</v>
      </c>
      <c r="V60" s="421">
        <v>5.2450000000000001</v>
      </c>
    </row>
    <row r="61" spans="2:22">
      <c r="B61" s="448">
        <v>1964</v>
      </c>
      <c r="C61" s="339"/>
      <c r="D61" s="330"/>
      <c r="E61" s="330"/>
      <c r="F61" s="330"/>
      <c r="G61" s="330"/>
      <c r="H61" s="450"/>
      <c r="J61" s="434">
        <f>$B$61</f>
        <v>1964</v>
      </c>
      <c r="K61" s="339"/>
      <c r="L61" s="330"/>
      <c r="M61" s="329">
        <v>61.9</v>
      </c>
      <c r="N61" s="329">
        <v>74</v>
      </c>
      <c r="O61" s="329">
        <v>92.4</v>
      </c>
      <c r="P61" s="329">
        <v>38.6</v>
      </c>
      <c r="Q61" s="435">
        <v>34.6</v>
      </c>
      <c r="S61" s="420">
        <f>$B$61</f>
        <v>1964</v>
      </c>
      <c r="T61" s="335">
        <v>22.7</v>
      </c>
      <c r="U61" s="333">
        <v>34.4</v>
      </c>
      <c r="V61" s="421">
        <v>5.0339999999999998</v>
      </c>
    </row>
    <row r="62" spans="2:22">
      <c r="B62" s="448">
        <v>1963</v>
      </c>
      <c r="C62" s="339"/>
      <c r="D62" s="330"/>
      <c r="E62" s="330"/>
      <c r="F62" s="330"/>
      <c r="G62" s="330"/>
      <c r="H62" s="450"/>
      <c r="J62" s="434">
        <f>$B$62</f>
        <v>1963</v>
      </c>
      <c r="K62" s="339"/>
      <c r="L62" s="330"/>
      <c r="M62" s="329">
        <v>61.9</v>
      </c>
      <c r="N62" s="329">
        <v>65.099999999999994</v>
      </c>
      <c r="O62" s="329">
        <v>84.8</v>
      </c>
      <c r="P62" s="329">
        <v>38.6</v>
      </c>
      <c r="Q62" s="435">
        <v>34.1</v>
      </c>
      <c r="S62" s="420">
        <f>$B$62</f>
        <v>1963</v>
      </c>
      <c r="T62" s="335">
        <v>21.8</v>
      </c>
      <c r="U62" s="333">
        <v>33.799999999999997</v>
      </c>
      <c r="V62" s="421">
        <v>4.8099999999999996</v>
      </c>
    </row>
    <row r="63" spans="2:22">
      <c r="B63" s="448">
        <v>1962</v>
      </c>
      <c r="C63" s="339"/>
      <c r="D63" s="330"/>
      <c r="E63" s="330"/>
      <c r="F63" s="330"/>
      <c r="G63" s="330"/>
      <c r="H63" s="450"/>
      <c r="J63" s="434">
        <f>$B$63</f>
        <v>1962</v>
      </c>
      <c r="K63" s="339"/>
      <c r="L63" s="330"/>
      <c r="M63" s="329">
        <v>62.8</v>
      </c>
      <c r="N63" s="329">
        <v>65.900000000000006</v>
      </c>
      <c r="O63" s="329">
        <v>89.2</v>
      </c>
      <c r="P63" s="329">
        <v>39.1</v>
      </c>
      <c r="Q63" s="435">
        <v>33.9</v>
      </c>
      <c r="S63" s="420">
        <f>$B$63</f>
        <v>1962</v>
      </c>
      <c r="T63" s="335">
        <v>20.9</v>
      </c>
      <c r="U63" s="333">
        <v>32.4</v>
      </c>
      <c r="V63" s="421">
        <v>4.5709999999999997</v>
      </c>
    </row>
    <row r="64" spans="2:22">
      <c r="B64" s="448">
        <v>1961</v>
      </c>
      <c r="C64" s="339"/>
      <c r="D64" s="330"/>
      <c r="E64" s="330"/>
      <c r="F64" s="330"/>
      <c r="G64" s="330"/>
      <c r="H64" s="450"/>
      <c r="J64" s="434">
        <f>$B$64</f>
        <v>1961</v>
      </c>
      <c r="K64" s="339"/>
      <c r="L64" s="330"/>
      <c r="M64" s="329">
        <v>63.5</v>
      </c>
      <c r="N64" s="329">
        <v>66.2</v>
      </c>
      <c r="O64" s="329">
        <v>92.9</v>
      </c>
      <c r="P64" s="329">
        <v>37</v>
      </c>
      <c r="Q64" s="435">
        <v>33.700000000000003</v>
      </c>
      <c r="S64" s="420">
        <f>$B$64</f>
        <v>1961</v>
      </c>
      <c r="T64" s="335">
        <v>19.399999999999999</v>
      </c>
      <c r="U64" s="333">
        <v>30.4</v>
      </c>
      <c r="V64" s="421">
        <v>4.2240000000000002</v>
      </c>
    </row>
    <row r="65" spans="2:22">
      <c r="B65" s="448">
        <v>1960</v>
      </c>
      <c r="C65" s="339"/>
      <c r="D65" s="330"/>
      <c r="E65" s="330"/>
      <c r="F65" s="330"/>
      <c r="G65" s="330"/>
      <c r="H65" s="450"/>
      <c r="J65" s="434">
        <f>$B$65</f>
        <v>1960</v>
      </c>
      <c r="K65" s="339"/>
      <c r="L65" s="330"/>
      <c r="M65" s="329">
        <v>64.099999999999994</v>
      </c>
      <c r="N65" s="329">
        <v>70</v>
      </c>
      <c r="O65" s="329">
        <v>95</v>
      </c>
      <c r="P65" s="329">
        <v>35.6</v>
      </c>
      <c r="Q65" s="435">
        <v>33.200000000000003</v>
      </c>
      <c r="S65" s="420">
        <f>$B$65</f>
        <v>1960</v>
      </c>
      <c r="T65" s="335">
        <v>18.3</v>
      </c>
      <c r="U65" s="333">
        <v>28.3</v>
      </c>
      <c r="V65" s="421">
        <v>3.9249999999999998</v>
      </c>
    </row>
    <row r="66" spans="2:22">
      <c r="B66" s="448">
        <v>1959</v>
      </c>
      <c r="C66" s="339"/>
      <c r="D66" s="330"/>
      <c r="E66" s="330"/>
      <c r="F66" s="330"/>
      <c r="G66" s="330"/>
      <c r="H66" s="450"/>
      <c r="J66" s="434">
        <f>$B$66</f>
        <v>1959</v>
      </c>
      <c r="K66" s="339"/>
      <c r="L66" s="330"/>
      <c r="M66" s="329">
        <v>64.099999999999994</v>
      </c>
      <c r="N66" s="329">
        <v>69.599999999999994</v>
      </c>
      <c r="O66" s="329">
        <v>93</v>
      </c>
      <c r="P66" s="329">
        <v>34.200000000000003</v>
      </c>
      <c r="Q66" s="435">
        <v>32.799999999999997</v>
      </c>
      <c r="S66" s="420">
        <f>$B$66</f>
        <v>1959</v>
      </c>
      <c r="T66" s="335">
        <v>17.100000000000001</v>
      </c>
      <c r="U66" s="333">
        <v>26.2</v>
      </c>
      <c r="V66" s="421">
        <v>3.653</v>
      </c>
    </row>
    <row r="67" spans="2:22">
      <c r="B67" s="448">
        <v>1958</v>
      </c>
      <c r="C67" s="339"/>
      <c r="D67" s="330"/>
      <c r="E67" s="330"/>
      <c r="F67" s="330"/>
      <c r="G67" s="330"/>
      <c r="H67" s="450"/>
      <c r="J67" s="434">
        <f>$B$67</f>
        <v>1958</v>
      </c>
      <c r="K67" s="339"/>
      <c r="L67" s="330"/>
      <c r="M67" s="329">
        <v>64.5</v>
      </c>
      <c r="N67" s="329">
        <v>68.3</v>
      </c>
      <c r="O67" s="329">
        <v>91.1</v>
      </c>
      <c r="P67" s="329">
        <v>35</v>
      </c>
      <c r="Q67" s="435">
        <v>33</v>
      </c>
      <c r="S67" s="420">
        <f>$B$67</f>
        <v>1958</v>
      </c>
      <c r="T67" s="335">
        <v>16.5</v>
      </c>
      <c r="U67" s="333">
        <v>24.3</v>
      </c>
      <c r="V67" s="421">
        <v>3.4689999999999999</v>
      </c>
    </row>
    <row r="68" spans="2:22">
      <c r="B68" s="448">
        <v>1957</v>
      </c>
      <c r="C68" s="339"/>
      <c r="D68" s="330"/>
      <c r="E68" s="330"/>
      <c r="F68" s="330"/>
      <c r="G68" s="330"/>
      <c r="H68" s="450"/>
      <c r="J68" s="434">
        <f>$B$68</f>
        <v>1957</v>
      </c>
      <c r="K68" s="339"/>
      <c r="L68" s="330"/>
      <c r="M68" s="329">
        <v>63.4</v>
      </c>
      <c r="N68" s="330"/>
      <c r="O68" s="330"/>
      <c r="P68" s="329">
        <v>33.9</v>
      </c>
      <c r="Q68" s="435">
        <v>33.200000000000003</v>
      </c>
      <c r="S68" s="420">
        <f>$B$68</f>
        <v>1957</v>
      </c>
      <c r="T68" s="336"/>
      <c r="U68" s="334"/>
      <c r="V68" s="421">
        <v>3.3610000000000002</v>
      </c>
    </row>
    <row r="69" spans="2:22">
      <c r="B69" s="448">
        <v>1956</v>
      </c>
      <c r="C69" s="339"/>
      <c r="D69" s="330"/>
      <c r="E69" s="330"/>
      <c r="F69" s="330"/>
      <c r="G69" s="330"/>
      <c r="H69" s="450"/>
      <c r="J69" s="434">
        <f>$B$69</f>
        <v>1956</v>
      </c>
      <c r="K69" s="339"/>
      <c r="L69" s="330"/>
      <c r="M69" s="329">
        <v>59.9</v>
      </c>
      <c r="N69" s="330"/>
      <c r="O69" s="330"/>
      <c r="P69" s="330"/>
      <c r="Q69" s="435">
        <v>32.6</v>
      </c>
      <c r="S69" s="420">
        <f>$B$69</f>
        <v>1956</v>
      </c>
      <c r="T69" s="336"/>
      <c r="U69" s="334"/>
      <c r="V69" s="421">
        <v>3.2450000000000001</v>
      </c>
    </row>
    <row r="70" spans="2:22">
      <c r="B70" s="448">
        <v>1955</v>
      </c>
      <c r="C70" s="339"/>
      <c r="D70" s="330"/>
      <c r="E70" s="330"/>
      <c r="F70" s="330"/>
      <c r="G70" s="330"/>
      <c r="H70" s="450"/>
      <c r="J70" s="434">
        <f>$B$70</f>
        <v>1955</v>
      </c>
      <c r="K70" s="339"/>
      <c r="L70" s="330"/>
      <c r="M70" s="329">
        <v>58.3</v>
      </c>
      <c r="N70" s="330"/>
      <c r="O70" s="330"/>
      <c r="P70" s="330"/>
      <c r="Q70" s="435">
        <v>32.1</v>
      </c>
      <c r="S70" s="420">
        <f>$B$70</f>
        <v>1955</v>
      </c>
      <c r="T70" s="336"/>
      <c r="U70" s="334"/>
      <c r="V70" s="421">
        <v>3.1629999999999998</v>
      </c>
    </row>
    <row r="71" spans="2:22">
      <c r="B71" s="448">
        <v>1954</v>
      </c>
      <c r="C71" s="339"/>
      <c r="D71" s="330"/>
      <c r="E71" s="330"/>
      <c r="F71" s="330"/>
      <c r="G71" s="330"/>
      <c r="H71" s="450"/>
      <c r="J71" s="434">
        <f>$B$71</f>
        <v>1954</v>
      </c>
      <c r="K71" s="339"/>
      <c r="L71" s="330"/>
      <c r="M71" s="329">
        <v>56.5</v>
      </c>
      <c r="N71" s="330"/>
      <c r="O71" s="330"/>
      <c r="P71" s="330"/>
      <c r="Q71" s="435">
        <v>31.5</v>
      </c>
      <c r="S71" s="420">
        <f>$B$71</f>
        <v>1954</v>
      </c>
      <c r="T71" s="336"/>
      <c r="U71" s="334"/>
      <c r="V71" s="421">
        <v>3</v>
      </c>
    </row>
    <row r="72" spans="2:22">
      <c r="B72" s="448">
        <v>1953</v>
      </c>
      <c r="C72" s="339"/>
      <c r="D72" s="330"/>
      <c r="E72" s="330"/>
      <c r="F72" s="330"/>
      <c r="G72" s="330"/>
      <c r="H72" s="450"/>
      <c r="J72" s="434">
        <f>$B$72</f>
        <v>1953</v>
      </c>
      <c r="K72" s="339"/>
      <c r="L72" s="330"/>
      <c r="M72" s="329">
        <v>58.3</v>
      </c>
      <c r="N72" s="330"/>
      <c r="O72" s="330"/>
      <c r="P72" s="330"/>
      <c r="Q72" s="435">
        <v>32</v>
      </c>
      <c r="S72" s="420">
        <f>$B$72</f>
        <v>1953</v>
      </c>
      <c r="T72" s="336"/>
      <c r="U72" s="334"/>
      <c r="V72" s="421">
        <v>2.9860000000000002</v>
      </c>
    </row>
    <row r="73" spans="2:22">
      <c r="B73" s="448">
        <v>1952</v>
      </c>
      <c r="C73" s="339"/>
      <c r="D73" s="330"/>
      <c r="E73" s="330"/>
      <c r="F73" s="330"/>
      <c r="G73" s="330"/>
      <c r="H73" s="450"/>
      <c r="J73" s="434">
        <f>$B$73</f>
        <v>1952</v>
      </c>
      <c r="K73" s="339"/>
      <c r="L73" s="330"/>
      <c r="M73" s="329">
        <v>56</v>
      </c>
      <c r="N73" s="330"/>
      <c r="O73" s="330"/>
      <c r="P73" s="330"/>
      <c r="Q73" s="435">
        <v>32.799999999999997</v>
      </c>
      <c r="S73" s="420">
        <f>$B$73</f>
        <v>1952</v>
      </c>
      <c r="T73" s="336"/>
      <c r="U73" s="334"/>
      <c r="V73" s="421">
        <v>3.0880000000000001</v>
      </c>
    </row>
    <row r="74" spans="2:22">
      <c r="B74" s="448">
        <v>1951</v>
      </c>
      <c r="C74" s="339"/>
      <c r="D74" s="330"/>
      <c r="E74" s="330"/>
      <c r="F74" s="330"/>
      <c r="G74" s="330"/>
      <c r="H74" s="450"/>
      <c r="J74" s="434">
        <f>$B$74</f>
        <v>1951</v>
      </c>
      <c r="K74" s="339"/>
      <c r="L74" s="330"/>
      <c r="M74" s="329">
        <v>40.200000000000003</v>
      </c>
      <c r="N74" s="330"/>
      <c r="O74" s="330"/>
      <c r="P74" s="330"/>
      <c r="Q74" s="435">
        <v>32.1</v>
      </c>
      <c r="S74" s="420">
        <f>$B$74</f>
        <v>1951</v>
      </c>
      <c r="T74" s="336"/>
      <c r="U74" s="334"/>
      <c r="V74" s="421">
        <v>2.8980000000000001</v>
      </c>
    </row>
    <row r="75" spans="2:22">
      <c r="B75" s="448">
        <v>1950</v>
      </c>
      <c r="C75" s="339"/>
      <c r="D75" s="330"/>
      <c r="E75" s="330"/>
      <c r="F75" s="330"/>
      <c r="G75" s="330"/>
      <c r="H75" s="450"/>
      <c r="J75" s="434">
        <f>$B$75</f>
        <v>1950</v>
      </c>
      <c r="K75" s="339"/>
      <c r="L75" s="330"/>
      <c r="M75" s="329">
        <v>32.9</v>
      </c>
      <c r="N75" s="330"/>
      <c r="O75" s="330"/>
      <c r="P75" s="330"/>
      <c r="Q75" s="435">
        <v>27.1</v>
      </c>
      <c r="S75" s="420">
        <f>$B$75</f>
        <v>1950</v>
      </c>
      <c r="T75" s="336"/>
      <c r="U75" s="334"/>
      <c r="V75" s="421">
        <v>2.5030000000000001</v>
      </c>
    </row>
    <row r="76" spans="2:22">
      <c r="B76" s="448">
        <v>1949</v>
      </c>
      <c r="C76" s="339"/>
      <c r="D76" s="330"/>
      <c r="E76" s="330"/>
      <c r="F76" s="330"/>
      <c r="G76" s="330"/>
      <c r="H76" s="450"/>
      <c r="J76" s="436">
        <f>$B$76</f>
        <v>1949</v>
      </c>
      <c r="K76" s="437"/>
      <c r="L76" s="438"/>
      <c r="M76" s="439">
        <v>31.7</v>
      </c>
      <c r="N76" s="438"/>
      <c r="O76" s="438"/>
      <c r="P76" s="438"/>
      <c r="Q76" s="440">
        <v>27.8</v>
      </c>
      <c r="S76" s="420">
        <f>$B$76</f>
        <v>1949</v>
      </c>
      <c r="T76" s="336"/>
      <c r="U76" s="334"/>
      <c r="V76" s="421">
        <v>2.6259999999999999</v>
      </c>
    </row>
    <row r="77" spans="2:22">
      <c r="B77" s="448">
        <v>1948</v>
      </c>
      <c r="C77" s="339"/>
      <c r="D77" s="330"/>
      <c r="E77" s="330"/>
      <c r="F77" s="330"/>
      <c r="G77" s="330"/>
      <c r="H77" s="450"/>
      <c r="S77" s="420">
        <f>$B$77</f>
        <v>1948</v>
      </c>
      <c r="T77" s="336"/>
      <c r="U77" s="334"/>
      <c r="V77" s="421">
        <v>2.3199999999999998</v>
      </c>
    </row>
    <row r="78" spans="2:22">
      <c r="B78" s="448">
        <v>1947</v>
      </c>
      <c r="C78" s="339"/>
      <c r="D78" s="330"/>
      <c r="E78" s="330"/>
      <c r="F78" s="330"/>
      <c r="G78" s="330"/>
      <c r="H78" s="450"/>
      <c r="S78" s="420">
        <f>$B$78</f>
        <v>1947</v>
      </c>
      <c r="T78" s="336"/>
      <c r="U78" s="334"/>
      <c r="V78" s="421">
        <v>2.129</v>
      </c>
    </row>
    <row r="79" spans="2:22">
      <c r="B79" s="448">
        <v>1946</v>
      </c>
      <c r="C79" s="339"/>
      <c r="D79" s="330"/>
      <c r="E79" s="330"/>
      <c r="F79" s="330"/>
      <c r="G79" s="330"/>
      <c r="H79" s="450"/>
      <c r="S79" s="420">
        <f>$B$79</f>
        <v>1946</v>
      </c>
      <c r="T79" s="336"/>
      <c r="U79" s="334"/>
      <c r="V79" s="421">
        <v>1.823</v>
      </c>
    </row>
    <row r="80" spans="2:22">
      <c r="B80" s="451">
        <v>1945</v>
      </c>
      <c r="C80" s="452"/>
      <c r="D80" s="453"/>
      <c r="E80" s="453"/>
      <c r="F80" s="453"/>
      <c r="G80" s="453"/>
      <c r="H80" s="454"/>
      <c r="S80" s="420">
        <f>$B$80</f>
        <v>1945</v>
      </c>
      <c r="T80" s="336"/>
      <c r="U80" s="334"/>
      <c r="V80" s="421">
        <v>1.7070000000000001</v>
      </c>
    </row>
    <row r="81" spans="19:22">
      <c r="S81" s="420">
        <v>1944</v>
      </c>
      <c r="T81" s="336"/>
      <c r="U81" s="334"/>
      <c r="V81" s="421">
        <v>1.653</v>
      </c>
    </row>
    <row r="82" spans="19:22">
      <c r="S82" s="420">
        <v>1943</v>
      </c>
      <c r="T82" s="336"/>
      <c r="U82" s="334"/>
      <c r="V82" s="421">
        <v>1.619</v>
      </c>
    </row>
    <row r="83" spans="19:22">
      <c r="S83" s="420">
        <v>1942</v>
      </c>
      <c r="T83" s="336"/>
      <c r="U83" s="334"/>
      <c r="V83" s="421">
        <v>1.585</v>
      </c>
    </row>
    <row r="84" spans="19:22">
      <c r="S84" s="420">
        <v>1941</v>
      </c>
      <c r="T84" s="336"/>
      <c r="U84" s="334"/>
      <c r="V84" s="421">
        <v>1.4630000000000001</v>
      </c>
    </row>
    <row r="85" spans="19:22">
      <c r="S85" s="420">
        <v>1940</v>
      </c>
      <c r="T85" s="336"/>
      <c r="U85" s="334"/>
      <c r="V85" s="421">
        <v>1.395</v>
      </c>
    </row>
    <row r="86" spans="19:22">
      <c r="S86" s="420">
        <v>1939</v>
      </c>
      <c r="T86" s="336"/>
      <c r="U86" s="334"/>
      <c r="V86" s="421">
        <v>1.3740000000000001</v>
      </c>
    </row>
    <row r="87" spans="19:22">
      <c r="S87" s="420">
        <v>1938</v>
      </c>
      <c r="T87" s="336"/>
      <c r="U87" s="334"/>
      <c r="V87" s="421">
        <v>1.3540000000000001</v>
      </c>
    </row>
    <row r="88" spans="19:22">
      <c r="S88" s="420">
        <v>1937</v>
      </c>
      <c r="T88" s="336"/>
      <c r="U88" s="334"/>
      <c r="V88" s="421">
        <v>1.34</v>
      </c>
    </row>
    <row r="89" spans="19:22">
      <c r="S89" s="420">
        <v>1936</v>
      </c>
      <c r="T89" s="336"/>
      <c r="U89" s="334"/>
      <c r="V89" s="421">
        <v>1.3129999999999999</v>
      </c>
    </row>
    <row r="90" spans="19:22">
      <c r="S90" s="420">
        <v>1935</v>
      </c>
      <c r="T90" s="336"/>
      <c r="U90" s="334"/>
      <c r="V90" s="421">
        <v>1.3129999999999999</v>
      </c>
    </row>
    <row r="91" spans="19:22">
      <c r="S91" s="420">
        <v>1934</v>
      </c>
      <c r="T91" s="336"/>
      <c r="U91" s="334"/>
      <c r="V91" s="421">
        <v>1.3129999999999999</v>
      </c>
    </row>
    <row r="92" spans="19:22">
      <c r="S92" s="420">
        <v>1933</v>
      </c>
      <c r="T92" s="336"/>
      <c r="U92" s="334"/>
      <c r="V92" s="421">
        <v>1.252</v>
      </c>
    </row>
    <row r="93" spans="19:22">
      <c r="S93" s="420">
        <v>1932</v>
      </c>
      <c r="T93" s="336"/>
      <c r="U93" s="334"/>
      <c r="V93" s="421">
        <v>1.32</v>
      </c>
    </row>
    <row r="94" spans="19:22">
      <c r="S94" s="420">
        <v>1931</v>
      </c>
      <c r="T94" s="336"/>
      <c r="U94" s="334"/>
      <c r="V94" s="421">
        <v>1.5580000000000001</v>
      </c>
    </row>
    <row r="95" spans="19:22">
      <c r="S95" s="420">
        <v>1930</v>
      </c>
      <c r="T95" s="336"/>
      <c r="U95" s="334"/>
      <c r="V95" s="421">
        <v>1.7010000000000001</v>
      </c>
    </row>
    <row r="96" spans="19:22">
      <c r="S96" s="420">
        <v>1929</v>
      </c>
      <c r="T96" s="336"/>
      <c r="U96" s="334"/>
      <c r="V96" s="421">
        <v>1.776</v>
      </c>
    </row>
    <row r="97" spans="19:22">
      <c r="S97" s="420">
        <v>1928</v>
      </c>
      <c r="T97" s="336"/>
      <c r="U97" s="334"/>
      <c r="V97" s="421">
        <v>1.748</v>
      </c>
    </row>
    <row r="98" spans="19:22">
      <c r="S98" s="420">
        <v>1927</v>
      </c>
      <c r="T98" s="336"/>
      <c r="U98" s="334"/>
      <c r="V98" s="421">
        <v>1.673</v>
      </c>
    </row>
    <row r="99" spans="19:22">
      <c r="S99" s="420">
        <v>1926</v>
      </c>
      <c r="T99" s="336"/>
      <c r="U99" s="334"/>
      <c r="V99" s="421">
        <v>1.653</v>
      </c>
    </row>
    <row r="100" spans="19:22">
      <c r="S100" s="420">
        <v>1925</v>
      </c>
      <c r="T100" s="336"/>
      <c r="U100" s="334"/>
      <c r="V100" s="421">
        <v>1.7010000000000001</v>
      </c>
    </row>
    <row r="101" spans="19:22">
      <c r="S101" s="420">
        <v>1924</v>
      </c>
      <c r="T101" s="336"/>
      <c r="U101" s="334"/>
      <c r="V101" s="421">
        <v>1.381</v>
      </c>
    </row>
    <row r="102" spans="19:22">
      <c r="S102" s="420">
        <v>1921</v>
      </c>
      <c r="T102" s="336"/>
      <c r="U102" s="334"/>
      <c r="V102" s="421">
        <v>18.03</v>
      </c>
    </row>
    <row r="103" spans="19:22">
      <c r="S103" s="420">
        <v>1920</v>
      </c>
      <c r="T103" s="336"/>
      <c r="U103" s="334"/>
      <c r="V103" s="421">
        <v>10.68</v>
      </c>
    </row>
    <row r="104" spans="19:22">
      <c r="S104" s="420">
        <v>1919</v>
      </c>
      <c r="T104" s="336"/>
      <c r="U104" s="334"/>
      <c r="V104" s="421">
        <v>3.7349999999999999</v>
      </c>
    </row>
    <row r="105" spans="19:22">
      <c r="S105" s="420">
        <v>1918</v>
      </c>
      <c r="T105" s="336"/>
      <c r="U105" s="334"/>
      <c r="V105" s="421">
        <v>2.2719999999999998</v>
      </c>
    </row>
    <row r="106" spans="19:22">
      <c r="S106" s="420">
        <v>1917</v>
      </c>
      <c r="T106" s="336"/>
      <c r="U106" s="334"/>
      <c r="V106" s="421">
        <v>1.639</v>
      </c>
    </row>
    <row r="107" spans="19:22">
      <c r="S107" s="420">
        <v>1916</v>
      </c>
      <c r="T107" s="336"/>
      <c r="U107" s="334"/>
      <c r="V107" s="421">
        <v>1.32</v>
      </c>
    </row>
    <row r="108" spans="19:22">
      <c r="S108" s="420">
        <v>1915</v>
      </c>
      <c r="T108" s="336"/>
      <c r="U108" s="334"/>
      <c r="V108" s="421">
        <v>1.1970000000000001</v>
      </c>
    </row>
    <row r="109" spans="19:22">
      <c r="S109" s="420">
        <v>1914</v>
      </c>
      <c r="T109" s="336"/>
      <c r="U109" s="334"/>
      <c r="V109" s="421">
        <v>1.0680000000000001</v>
      </c>
    </row>
    <row r="110" spans="19:22">
      <c r="S110" s="422">
        <v>1913</v>
      </c>
      <c r="T110" s="423"/>
      <c r="U110" s="424"/>
      <c r="V110" s="425">
        <v>1</v>
      </c>
    </row>
  </sheetData>
  <sheetProtection algorithmName="SHA-512" hashValue="6liG97xgbQg577k8E4lz+cw4p/C6JbTf0qAavjUTTNLnYhHj7CCd6SjLyt0Po6IxeThqC/NBhS3l2y7abvwi+w==" saltValue="ZXOXnInfVTSFZ9x8UShRzA==" spinCount="100000" sheet="1" objects="1" scenarios="1"/>
  <mergeCells count="3">
    <mergeCell ref="A1:A2"/>
    <mergeCell ref="S3:T3"/>
    <mergeCell ref="S6:T6"/>
  </mergeCells>
  <hyperlinks>
    <hyperlink ref="A1:A2" location="Start!A1" display="Start" xr:uid="{59ED9F33-786A-4A36-B48D-7A751638B1F4}"/>
  </hyperlinks>
  <pageMargins left="0.70866141732283472" right="0.70866141732283472" top="0.78740157480314965" bottom="0.78740157480314965" header="0.31496062992125984" footer="0.31496062992125984"/>
  <pageSetup paperSize="8" scale="45" fitToWidth="0" orientation="landscape" horizontalDpi="4294967292" verticalDpi="0" r:id="rId1"/>
  <headerFooter>
    <oddHeader>&amp;R&amp;"Arial,Kursiv"&amp;8&amp;K00-048©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ABB2-C2F3-496D-85D4-4D62C3AD825E}">
  <sheetPr>
    <tabColor theme="0" tint="-4.9989318521683403E-2"/>
  </sheetPr>
  <dimension ref="A1:AT99"/>
  <sheetViews>
    <sheetView showGridLines="0" zoomScale="80" zoomScaleNormal="80" zoomScaleSheetLayoutView="40" workbookViewId="0">
      <pane xSplit="2" ySplit="5" topLeftCell="C6" activePane="bottomRight" state="frozen"/>
      <selection sqref="A1:A2"/>
      <selection pane="topRight" sqref="A1:A2"/>
      <selection pane="bottomLeft" sqref="A1:A2"/>
      <selection pane="bottomRight" sqref="A1:A2"/>
    </sheetView>
  </sheetViews>
  <sheetFormatPr baseColWidth="10" defaultColWidth="11.42578125" defaultRowHeight="22.5" customHeight="1"/>
  <cols>
    <col min="1" max="1" width="6.7109375" style="64" customWidth="1"/>
    <col min="2" max="2" width="8.7109375" style="64" customWidth="1"/>
    <col min="3" max="3" width="12.7109375" style="64" customWidth="1"/>
    <col min="4" max="4" width="12.140625" style="64" customWidth="1"/>
    <col min="5" max="5" width="12" style="64" customWidth="1"/>
    <col min="6" max="6" width="13.28515625" style="64" customWidth="1"/>
    <col min="7" max="7" width="11.5703125" style="64" customWidth="1"/>
    <col min="8" max="8" width="11.28515625" style="64" customWidth="1"/>
    <col min="9" max="9" width="13" style="64" customWidth="1"/>
    <col min="10" max="10" width="13.28515625" style="64" customWidth="1"/>
    <col min="11" max="11" width="10.28515625" style="64" bestFit="1" customWidth="1"/>
    <col min="12" max="12" width="15.28515625" style="64" customWidth="1"/>
    <col min="13" max="13" width="11.28515625" style="64" bestFit="1" customWidth="1"/>
    <col min="14" max="14" width="10.42578125" style="64" customWidth="1"/>
    <col min="15" max="15" width="7.85546875" style="64" bestFit="1" customWidth="1"/>
    <col min="16" max="16" width="11.28515625" style="64" customWidth="1"/>
    <col min="17" max="17" width="13.140625" style="64" customWidth="1"/>
    <col min="18" max="18" width="12.7109375" style="64" customWidth="1"/>
    <col min="19" max="19" width="10.42578125" style="64" bestFit="1" customWidth="1"/>
    <col min="20" max="20" width="15.42578125" style="64" customWidth="1"/>
    <col min="21" max="21" width="10.42578125" style="64" bestFit="1" customWidth="1"/>
    <col min="22" max="22" width="9.42578125" style="64" bestFit="1" customWidth="1"/>
    <col min="23" max="23" width="11.7109375" style="64" customWidth="1"/>
    <col min="24" max="24" width="15.28515625" style="64" customWidth="1"/>
    <col min="25" max="25" width="12.85546875" style="64" customWidth="1"/>
    <col min="26" max="26" width="7.85546875" style="64" bestFit="1" customWidth="1"/>
    <col min="27" max="27" width="11.28515625" style="64" customWidth="1"/>
    <col min="28" max="28" width="14" style="64" customWidth="1"/>
    <col min="29" max="29" width="14.140625" style="64" customWidth="1"/>
    <col min="30" max="30" width="10.140625" style="64" bestFit="1" customWidth="1"/>
    <col min="31" max="31" width="14.28515625" style="64" customWidth="1"/>
    <col min="32" max="32" width="13.140625" style="64" customWidth="1"/>
    <col min="33" max="33" width="12.28515625" style="64" customWidth="1"/>
    <col min="34" max="34" width="7.7109375" style="64" bestFit="1" customWidth="1"/>
    <col min="35" max="35" width="11.28515625" style="64" customWidth="1"/>
    <col min="36" max="36" width="18.5703125" style="64" customWidth="1"/>
    <col min="37" max="37" width="12.140625" style="64" customWidth="1"/>
    <col min="38" max="38" width="11.5703125" style="64" bestFit="1" customWidth="1"/>
    <col min="39" max="39" width="11.28515625" style="64" customWidth="1"/>
    <col min="40" max="41" width="12.5703125" style="64" bestFit="1" customWidth="1"/>
    <col min="42" max="48" width="13.5703125" style="64" bestFit="1" customWidth="1"/>
    <col min="49" max="16384" width="11.42578125" style="64"/>
  </cols>
  <sheetData>
    <row r="1" spans="1:39" ht="15.75" customHeight="1" thickBot="1">
      <c r="A1" s="484" t="s">
        <v>72</v>
      </c>
      <c r="B1" s="63"/>
    </row>
    <row r="2" spans="1:39" ht="15.75" customHeight="1">
      <c r="A2" s="484"/>
      <c r="B2" s="65"/>
      <c r="C2" s="495"/>
      <c r="D2" s="495"/>
      <c r="E2" s="495"/>
      <c r="F2" s="495"/>
      <c r="G2" s="495"/>
      <c r="H2" s="495"/>
      <c r="I2" s="496"/>
      <c r="J2" s="496"/>
      <c r="K2" s="496"/>
      <c r="L2" s="496"/>
      <c r="M2" s="496"/>
      <c r="N2" s="496"/>
      <c r="O2" s="496"/>
      <c r="P2" s="496"/>
      <c r="Q2" s="496"/>
      <c r="R2" s="496"/>
      <c r="S2" s="496"/>
      <c r="T2" s="496"/>
      <c r="U2" s="496"/>
      <c r="V2" s="496"/>
      <c r="W2" s="496"/>
      <c r="X2" s="496"/>
      <c r="Y2" s="496"/>
      <c r="Z2" s="496"/>
      <c r="AA2" s="496"/>
      <c r="AB2" s="494"/>
      <c r="AC2" s="494"/>
      <c r="AD2" s="494"/>
      <c r="AE2" s="494"/>
      <c r="AF2" s="494"/>
      <c r="AG2" s="494"/>
      <c r="AH2" s="494"/>
      <c r="AI2" s="494"/>
      <c r="AJ2" s="494"/>
      <c r="AK2" s="494"/>
      <c r="AL2" s="494"/>
      <c r="AM2" s="494"/>
    </row>
    <row r="3" spans="1:39" ht="18.75" customHeight="1" thickBot="1">
      <c r="B3" s="64">
        <v>1</v>
      </c>
      <c r="C3" s="142" t="s">
        <v>71</v>
      </c>
      <c r="D3" s="142">
        <v>3</v>
      </c>
      <c r="E3" s="142">
        <v>4</v>
      </c>
      <c r="F3" s="142">
        <v>5</v>
      </c>
      <c r="G3" s="142">
        <v>6</v>
      </c>
      <c r="H3" s="142">
        <v>7</v>
      </c>
      <c r="I3" s="142">
        <v>8</v>
      </c>
      <c r="J3" s="142">
        <v>9</v>
      </c>
      <c r="K3" s="142">
        <v>10</v>
      </c>
      <c r="L3" s="142">
        <v>11</v>
      </c>
      <c r="M3" s="142">
        <v>12</v>
      </c>
      <c r="N3" s="142">
        <v>13</v>
      </c>
      <c r="O3" s="142">
        <v>14</v>
      </c>
      <c r="P3" s="142">
        <v>15</v>
      </c>
      <c r="Q3" s="142">
        <v>16</v>
      </c>
      <c r="R3" s="142">
        <v>17</v>
      </c>
      <c r="S3" s="142">
        <v>18</v>
      </c>
      <c r="T3" s="142">
        <v>19</v>
      </c>
      <c r="U3" s="142">
        <v>20</v>
      </c>
      <c r="V3" s="142">
        <v>21</v>
      </c>
      <c r="W3" s="142">
        <v>22</v>
      </c>
      <c r="X3" s="142">
        <v>23</v>
      </c>
      <c r="Y3" s="142">
        <v>24</v>
      </c>
      <c r="Z3" s="142">
        <v>25</v>
      </c>
      <c r="AA3" s="142">
        <v>26</v>
      </c>
      <c r="AB3" s="142">
        <v>27</v>
      </c>
      <c r="AC3" s="142">
        <v>28</v>
      </c>
      <c r="AD3" s="142">
        <v>29</v>
      </c>
      <c r="AE3" s="142">
        <v>30</v>
      </c>
      <c r="AF3" s="142">
        <v>31</v>
      </c>
      <c r="AG3" s="142">
        <v>32</v>
      </c>
      <c r="AH3" s="142">
        <v>33</v>
      </c>
      <c r="AI3" s="142">
        <v>34</v>
      </c>
      <c r="AJ3" s="142">
        <v>35</v>
      </c>
      <c r="AK3" s="142">
        <v>36</v>
      </c>
      <c r="AL3" s="142">
        <v>37</v>
      </c>
      <c r="AM3" s="142">
        <v>38</v>
      </c>
    </row>
    <row r="4" spans="1:39" ht="33" customHeight="1" thickBot="1">
      <c r="C4" s="66" t="s">
        <v>96</v>
      </c>
      <c r="D4" s="67"/>
      <c r="E4" s="67"/>
      <c r="F4" s="67"/>
      <c r="G4" s="67"/>
      <c r="H4" s="67"/>
      <c r="I4" s="68" t="s">
        <v>92</v>
      </c>
      <c r="J4" s="69"/>
      <c r="K4" s="69"/>
      <c r="L4" s="69"/>
      <c r="M4" s="69"/>
      <c r="N4" s="69"/>
      <c r="O4" s="69"/>
      <c r="P4" s="69"/>
      <c r="Q4" s="68" t="s">
        <v>97</v>
      </c>
      <c r="R4" s="69"/>
      <c r="S4" s="69"/>
      <c r="T4" s="69"/>
      <c r="U4" s="69"/>
      <c r="V4" s="69"/>
      <c r="W4" s="69"/>
      <c r="X4" s="69"/>
      <c r="Y4" s="69"/>
      <c r="Z4" s="69"/>
      <c r="AA4" s="69"/>
      <c r="AB4" s="70" t="s">
        <v>98</v>
      </c>
      <c r="AC4" s="67"/>
      <c r="AD4" s="67"/>
      <c r="AE4" s="67"/>
      <c r="AF4" s="67"/>
      <c r="AG4" s="67"/>
      <c r="AH4" s="67"/>
      <c r="AI4" s="67"/>
      <c r="AJ4" s="71" t="s">
        <v>99</v>
      </c>
      <c r="AK4" s="72"/>
      <c r="AL4" s="72"/>
      <c r="AM4" s="73"/>
    </row>
    <row r="5" spans="1:39" s="86" customFormat="1" ht="114.75" customHeight="1">
      <c r="B5" s="74" t="s">
        <v>100</v>
      </c>
      <c r="C5" s="75" t="s">
        <v>101</v>
      </c>
      <c r="D5" s="76" t="s">
        <v>102</v>
      </c>
      <c r="E5" s="76" t="s">
        <v>103</v>
      </c>
      <c r="F5" s="76" t="s">
        <v>104</v>
      </c>
      <c r="G5" s="75" t="s">
        <v>105</v>
      </c>
      <c r="H5" s="77" t="s">
        <v>8</v>
      </c>
      <c r="I5" s="78" t="s">
        <v>106</v>
      </c>
      <c r="J5" s="79" t="s">
        <v>107</v>
      </c>
      <c r="K5" s="79" t="s">
        <v>9</v>
      </c>
      <c r="L5" s="79" t="s">
        <v>108</v>
      </c>
      <c r="M5" s="79" t="s">
        <v>109</v>
      </c>
      <c r="N5" s="79" t="s">
        <v>10</v>
      </c>
      <c r="O5" s="80" t="s">
        <v>11</v>
      </c>
      <c r="P5" s="77" t="s">
        <v>8</v>
      </c>
      <c r="Q5" s="78" t="s">
        <v>106</v>
      </c>
      <c r="R5" s="79" t="s">
        <v>107</v>
      </c>
      <c r="S5" s="79" t="s">
        <v>9</v>
      </c>
      <c r="T5" s="79" t="s">
        <v>108</v>
      </c>
      <c r="U5" s="79" t="s">
        <v>110</v>
      </c>
      <c r="V5" s="79" t="s">
        <v>12</v>
      </c>
      <c r="W5" s="81" t="s">
        <v>111</v>
      </c>
      <c r="X5" s="79" t="s">
        <v>112</v>
      </c>
      <c r="Y5" s="79" t="s">
        <v>14</v>
      </c>
      <c r="Z5" s="82" t="s">
        <v>11</v>
      </c>
      <c r="AA5" s="77" t="s">
        <v>8</v>
      </c>
      <c r="AB5" s="78" t="s">
        <v>106</v>
      </c>
      <c r="AC5" s="75" t="s">
        <v>107</v>
      </c>
      <c r="AD5" s="75" t="s">
        <v>9</v>
      </c>
      <c r="AE5" s="75" t="s">
        <v>113</v>
      </c>
      <c r="AF5" s="75" t="s">
        <v>114</v>
      </c>
      <c r="AG5" s="75" t="s">
        <v>115</v>
      </c>
      <c r="AH5" s="83" t="s">
        <v>11</v>
      </c>
      <c r="AI5" s="77" t="s">
        <v>8</v>
      </c>
      <c r="AJ5" s="84" t="s">
        <v>113</v>
      </c>
      <c r="AK5" s="75" t="s">
        <v>114</v>
      </c>
      <c r="AL5" s="75" t="s">
        <v>115</v>
      </c>
      <c r="AM5" s="85" t="s">
        <v>8</v>
      </c>
    </row>
    <row r="6" spans="1:39" s="86" customFormat="1" ht="20.25" customHeight="1">
      <c r="B6" s="87">
        <v>2016</v>
      </c>
      <c r="C6" s="88">
        <v>113.7</v>
      </c>
      <c r="D6" s="89"/>
      <c r="E6" s="90">
        <f t="shared" ref="E6:E53" si="0">C6</f>
        <v>113.7</v>
      </c>
      <c r="F6" s="89"/>
      <c r="G6" s="90">
        <f>ROUND(C6,1)</f>
        <v>113.7</v>
      </c>
      <c r="H6" s="91">
        <f>ROUND($G$6/G6,4)</f>
        <v>1</v>
      </c>
      <c r="I6" s="92">
        <v>111.9</v>
      </c>
      <c r="J6" s="93"/>
      <c r="K6" s="94">
        <f t="shared" ref="K6:K53" si="1">I6</f>
        <v>111.9</v>
      </c>
      <c r="L6" s="95">
        <v>104.4</v>
      </c>
      <c r="M6" s="93"/>
      <c r="N6" s="96">
        <f>L6</f>
        <v>104.4</v>
      </c>
      <c r="O6" s="90">
        <f>ROUND(K6*0.7+N6*0.3,1)</f>
        <v>109.7</v>
      </c>
      <c r="P6" s="97">
        <f>ROUND($O$6/O6,4)</f>
        <v>1</v>
      </c>
      <c r="Q6" s="92">
        <v>111.9</v>
      </c>
      <c r="R6" s="93"/>
      <c r="S6" s="94">
        <f t="shared" ref="S6:S53" si="2">Q6</f>
        <v>111.9</v>
      </c>
      <c r="T6" s="95">
        <v>104.4</v>
      </c>
      <c r="U6" s="93"/>
      <c r="V6" s="94">
        <f t="shared" ref="V6:V26" si="3">T6</f>
        <v>104.4</v>
      </c>
      <c r="W6" s="95">
        <v>101.1</v>
      </c>
      <c r="X6" s="93"/>
      <c r="Y6" s="96">
        <f>W6</f>
        <v>101.1</v>
      </c>
      <c r="Z6" s="90">
        <f>ROUND(S6*0.5+V6*0.15+Y6*0.35,1)</f>
        <v>107</v>
      </c>
      <c r="AA6" s="98">
        <f>ROUND($Z$6/Z6,4)</f>
        <v>1</v>
      </c>
      <c r="AB6" s="92">
        <v>111.9</v>
      </c>
      <c r="AC6" s="93"/>
      <c r="AD6" s="94">
        <f t="shared" ref="AD6:AD53" si="4">AB6</f>
        <v>111.9</v>
      </c>
      <c r="AE6" s="99">
        <v>102.8</v>
      </c>
      <c r="AF6" s="100"/>
      <c r="AG6" s="101">
        <f>AE6</f>
        <v>102.8</v>
      </c>
      <c r="AH6" s="90">
        <f>ROUND(AD6*0.35+AG6*0.65,1)</f>
        <v>106</v>
      </c>
      <c r="AI6" s="91">
        <f>ROUND($AH$6/AH6,4)</f>
        <v>1</v>
      </c>
      <c r="AJ6" s="102">
        <v>102.8</v>
      </c>
      <c r="AK6" s="103"/>
      <c r="AL6" s="104">
        <f>AJ6</f>
        <v>102.8</v>
      </c>
      <c r="AM6" s="105">
        <f>ROUND($AL$6/AL6,4)</f>
        <v>1</v>
      </c>
    </row>
    <row r="7" spans="1:39" s="86" customFormat="1" ht="20.25" customHeight="1">
      <c r="B7" s="87">
        <v>2015</v>
      </c>
      <c r="C7" s="88">
        <v>111.5</v>
      </c>
      <c r="D7" s="89"/>
      <c r="E7" s="90">
        <f t="shared" si="0"/>
        <v>111.5</v>
      </c>
      <c r="F7" s="89"/>
      <c r="G7" s="90">
        <f t="shared" ref="G7:G53" si="5">ROUND(C7,1)</f>
        <v>111.5</v>
      </c>
      <c r="H7" s="91">
        <f>ROUND($G$6/G7,4)</f>
        <v>1.0197000000000001</v>
      </c>
      <c r="I7" s="92">
        <v>110.1</v>
      </c>
      <c r="J7" s="93"/>
      <c r="K7" s="94">
        <f t="shared" si="1"/>
        <v>110.1</v>
      </c>
      <c r="L7" s="95">
        <v>108.8</v>
      </c>
      <c r="M7" s="93"/>
      <c r="N7" s="96">
        <f>L7</f>
        <v>108.8</v>
      </c>
      <c r="O7" s="90">
        <f t="shared" ref="O7:O55" si="6">ROUND(K7*0.7+N7*0.3,1)</f>
        <v>109.7</v>
      </c>
      <c r="P7" s="97">
        <f t="shared" ref="P7:P55" si="7">ROUND($O$6/O7,4)</f>
        <v>1</v>
      </c>
      <c r="Q7" s="92">
        <v>110.1</v>
      </c>
      <c r="R7" s="93"/>
      <c r="S7" s="94">
        <f t="shared" si="2"/>
        <v>110.1</v>
      </c>
      <c r="T7" s="95">
        <v>108.8</v>
      </c>
      <c r="U7" s="93"/>
      <c r="V7" s="94">
        <f t="shared" si="3"/>
        <v>108.8</v>
      </c>
      <c r="W7" s="95">
        <v>101.8</v>
      </c>
      <c r="X7" s="93"/>
      <c r="Y7" s="96">
        <f>W7</f>
        <v>101.8</v>
      </c>
      <c r="Z7" s="90">
        <f t="shared" ref="Z7:Z55" si="8">ROUND(S7*0.5+V7*0.15+Y7*0.35,1)</f>
        <v>107</v>
      </c>
      <c r="AA7" s="98">
        <f t="shared" ref="AA7:AA55" si="9">ROUND($Z$6/Z7,4)</f>
        <v>1</v>
      </c>
      <c r="AB7" s="92">
        <v>110.1</v>
      </c>
      <c r="AC7" s="93"/>
      <c r="AD7" s="94">
        <f t="shared" si="4"/>
        <v>110.1</v>
      </c>
      <c r="AE7" s="99">
        <v>104.3</v>
      </c>
      <c r="AF7" s="100"/>
      <c r="AG7" s="101">
        <f>AE7</f>
        <v>104.3</v>
      </c>
      <c r="AH7" s="90">
        <f t="shared" ref="AH7:AH55" si="10">ROUND(AD7*0.35+AG7*0.65,1)</f>
        <v>106.3</v>
      </c>
      <c r="AI7" s="91">
        <f t="shared" ref="AI7:AI55" si="11">ROUND($AH$6/AH7,4)</f>
        <v>0.99719999999999998</v>
      </c>
      <c r="AJ7" s="102">
        <v>104.3</v>
      </c>
      <c r="AK7" s="103"/>
      <c r="AL7" s="104">
        <f>AJ7</f>
        <v>104.3</v>
      </c>
      <c r="AM7" s="105">
        <f t="shared" ref="AM7:AM55" si="12">ROUND($AL$6/AL7,4)</f>
        <v>0.98560000000000003</v>
      </c>
    </row>
    <row r="8" spans="1:39" s="86" customFormat="1" ht="20.25" customHeight="1">
      <c r="B8" s="87">
        <v>2014</v>
      </c>
      <c r="C8" s="88">
        <v>109.7</v>
      </c>
      <c r="D8" s="89"/>
      <c r="E8" s="90">
        <f t="shared" si="0"/>
        <v>109.7</v>
      </c>
      <c r="F8" s="106"/>
      <c r="G8" s="90">
        <f t="shared" si="5"/>
        <v>109.7</v>
      </c>
      <c r="H8" s="91">
        <f t="shared" ref="H8:H70" si="13">ROUND($G$6/G8,4)</f>
        <v>1.0365</v>
      </c>
      <c r="I8" s="92">
        <v>108</v>
      </c>
      <c r="J8" s="106"/>
      <c r="K8" s="94">
        <f t="shared" si="1"/>
        <v>108</v>
      </c>
      <c r="L8" s="95">
        <v>102.9</v>
      </c>
      <c r="M8" s="106"/>
      <c r="N8" s="96">
        <f>L8</f>
        <v>102.9</v>
      </c>
      <c r="O8" s="90">
        <f t="shared" si="6"/>
        <v>106.5</v>
      </c>
      <c r="P8" s="97">
        <f t="shared" si="7"/>
        <v>1.03</v>
      </c>
      <c r="Q8" s="92">
        <v>108</v>
      </c>
      <c r="R8" s="106"/>
      <c r="S8" s="94">
        <f t="shared" si="2"/>
        <v>108</v>
      </c>
      <c r="T8" s="95">
        <v>102.9</v>
      </c>
      <c r="U8" s="106"/>
      <c r="V8" s="94">
        <f t="shared" si="3"/>
        <v>102.9</v>
      </c>
      <c r="W8" s="95">
        <v>100.4</v>
      </c>
      <c r="X8" s="106"/>
      <c r="Y8" s="96">
        <f t="shared" ref="Y8:Y45" si="14">W8</f>
        <v>100.4</v>
      </c>
      <c r="Z8" s="90">
        <f t="shared" si="8"/>
        <v>104.6</v>
      </c>
      <c r="AA8" s="98">
        <f t="shared" si="9"/>
        <v>1.0228999999999999</v>
      </c>
      <c r="AB8" s="92">
        <v>108</v>
      </c>
      <c r="AC8" s="106"/>
      <c r="AD8" s="94">
        <f t="shared" si="4"/>
        <v>108</v>
      </c>
      <c r="AE8" s="99">
        <v>105.6</v>
      </c>
      <c r="AF8" s="107"/>
      <c r="AG8" s="101">
        <f t="shared" ref="AG8:AG45" si="15">AE8</f>
        <v>105.6</v>
      </c>
      <c r="AH8" s="90">
        <f t="shared" si="10"/>
        <v>106.4</v>
      </c>
      <c r="AI8" s="91">
        <f t="shared" si="11"/>
        <v>0.99619999999999997</v>
      </c>
      <c r="AJ8" s="102">
        <v>105.6</v>
      </c>
      <c r="AK8" s="106"/>
      <c r="AL8" s="104">
        <f t="shared" ref="AL8:AL45" si="16">AJ8</f>
        <v>105.6</v>
      </c>
      <c r="AM8" s="105">
        <f t="shared" si="12"/>
        <v>0.97350000000000003</v>
      </c>
    </row>
    <row r="9" spans="1:39" s="86" customFormat="1" ht="20.25" customHeight="1">
      <c r="B9" s="108">
        <v>2013</v>
      </c>
      <c r="C9" s="88">
        <v>107.8</v>
      </c>
      <c r="D9" s="89"/>
      <c r="E9" s="90">
        <f t="shared" si="0"/>
        <v>107.8</v>
      </c>
      <c r="F9" s="106"/>
      <c r="G9" s="90">
        <f t="shared" si="5"/>
        <v>107.8</v>
      </c>
      <c r="H9" s="91">
        <f t="shared" si="13"/>
        <v>1.0547</v>
      </c>
      <c r="I9" s="92">
        <v>106.4</v>
      </c>
      <c r="J9" s="106"/>
      <c r="K9" s="94">
        <f t="shared" si="1"/>
        <v>106.4</v>
      </c>
      <c r="L9" s="95">
        <v>105.8</v>
      </c>
      <c r="M9" s="106"/>
      <c r="N9" s="96">
        <f t="shared" ref="N9:N26" si="17">L9</f>
        <v>105.8</v>
      </c>
      <c r="O9" s="90">
        <f t="shared" si="6"/>
        <v>106.2</v>
      </c>
      <c r="P9" s="97">
        <f t="shared" si="7"/>
        <v>1.0329999999999999</v>
      </c>
      <c r="Q9" s="92">
        <v>106.4</v>
      </c>
      <c r="R9" s="106"/>
      <c r="S9" s="94">
        <f t="shared" si="2"/>
        <v>106.4</v>
      </c>
      <c r="T9" s="95">
        <v>105.8</v>
      </c>
      <c r="U9" s="106"/>
      <c r="V9" s="94">
        <f t="shared" si="3"/>
        <v>105.8</v>
      </c>
      <c r="W9" s="95">
        <v>99.6</v>
      </c>
      <c r="X9" s="106"/>
      <c r="Y9" s="96">
        <f t="shared" si="14"/>
        <v>99.6</v>
      </c>
      <c r="Z9" s="90">
        <f t="shared" si="8"/>
        <v>103.9</v>
      </c>
      <c r="AA9" s="98">
        <f t="shared" si="9"/>
        <v>1.0298</v>
      </c>
      <c r="AB9" s="92">
        <v>106.4</v>
      </c>
      <c r="AC9" s="106"/>
      <c r="AD9" s="94">
        <f t="shared" si="4"/>
        <v>106.4</v>
      </c>
      <c r="AE9" s="99">
        <v>106.4</v>
      </c>
      <c r="AF9" s="107"/>
      <c r="AG9" s="101">
        <f t="shared" si="15"/>
        <v>106.4</v>
      </c>
      <c r="AH9" s="90">
        <f t="shared" si="10"/>
        <v>106.4</v>
      </c>
      <c r="AI9" s="91">
        <f t="shared" si="11"/>
        <v>0.99619999999999997</v>
      </c>
      <c r="AJ9" s="102">
        <v>106.4</v>
      </c>
      <c r="AK9" s="106"/>
      <c r="AL9" s="104">
        <f t="shared" si="16"/>
        <v>106.4</v>
      </c>
      <c r="AM9" s="105">
        <f t="shared" si="12"/>
        <v>0.96619999999999995</v>
      </c>
    </row>
    <row r="10" spans="1:39" s="86" customFormat="1" ht="20.25" customHeight="1">
      <c r="B10" s="109">
        <v>2012</v>
      </c>
      <c r="C10" s="88">
        <v>105.8</v>
      </c>
      <c r="D10" s="110"/>
      <c r="E10" s="90">
        <f t="shared" si="0"/>
        <v>105.8</v>
      </c>
      <c r="F10" s="107"/>
      <c r="G10" s="90">
        <f t="shared" si="5"/>
        <v>105.8</v>
      </c>
      <c r="H10" s="91">
        <f t="shared" si="13"/>
        <v>1.0747</v>
      </c>
      <c r="I10" s="92">
        <v>104.5</v>
      </c>
      <c r="J10" s="111"/>
      <c r="K10" s="94">
        <f t="shared" si="1"/>
        <v>104.5</v>
      </c>
      <c r="L10" s="112">
        <v>110.6</v>
      </c>
      <c r="M10" s="111"/>
      <c r="N10" s="96">
        <f t="shared" si="17"/>
        <v>110.6</v>
      </c>
      <c r="O10" s="90">
        <f t="shared" si="6"/>
        <v>106.3</v>
      </c>
      <c r="P10" s="97">
        <f t="shared" si="7"/>
        <v>1.032</v>
      </c>
      <c r="Q10" s="92">
        <v>104.5</v>
      </c>
      <c r="R10" s="111"/>
      <c r="S10" s="94">
        <f t="shared" si="2"/>
        <v>104.5</v>
      </c>
      <c r="T10" s="112">
        <v>110.6</v>
      </c>
      <c r="U10" s="111"/>
      <c r="V10" s="94">
        <f t="shared" si="3"/>
        <v>110.6</v>
      </c>
      <c r="W10" s="112">
        <v>100.1</v>
      </c>
      <c r="X10" s="113"/>
      <c r="Y10" s="96">
        <f t="shared" si="14"/>
        <v>100.1</v>
      </c>
      <c r="Z10" s="90">
        <f t="shared" si="8"/>
        <v>103.9</v>
      </c>
      <c r="AA10" s="98">
        <f t="shared" si="9"/>
        <v>1.0298</v>
      </c>
      <c r="AB10" s="92">
        <v>104.5</v>
      </c>
      <c r="AC10" s="111"/>
      <c r="AD10" s="94">
        <f t="shared" si="4"/>
        <v>104.5</v>
      </c>
      <c r="AE10" s="114">
        <v>106.2</v>
      </c>
      <c r="AF10" s="113"/>
      <c r="AG10" s="101">
        <f t="shared" si="15"/>
        <v>106.2</v>
      </c>
      <c r="AH10" s="90">
        <f t="shared" si="10"/>
        <v>105.6</v>
      </c>
      <c r="AI10" s="91">
        <f t="shared" si="11"/>
        <v>1.0038</v>
      </c>
      <c r="AJ10" s="115">
        <v>106.2</v>
      </c>
      <c r="AK10" s="113"/>
      <c r="AL10" s="104">
        <f t="shared" si="16"/>
        <v>106.2</v>
      </c>
      <c r="AM10" s="105">
        <f t="shared" si="12"/>
        <v>0.96799999999999997</v>
      </c>
    </row>
    <row r="11" spans="1:39" ht="20.25" customHeight="1">
      <c r="B11" s="109">
        <v>2011</v>
      </c>
      <c r="C11" s="88">
        <v>103.2</v>
      </c>
      <c r="D11" s="116"/>
      <c r="E11" s="90">
        <f t="shared" si="0"/>
        <v>103.2</v>
      </c>
      <c r="F11" s="117"/>
      <c r="G11" s="90">
        <f t="shared" si="5"/>
        <v>103.2</v>
      </c>
      <c r="H11" s="91">
        <f t="shared" si="13"/>
        <v>1.1016999999999999</v>
      </c>
      <c r="I11" s="92">
        <v>101.9</v>
      </c>
      <c r="J11" s="118"/>
      <c r="K11" s="94">
        <f t="shared" si="1"/>
        <v>101.9</v>
      </c>
      <c r="L11" s="119">
        <v>112</v>
      </c>
      <c r="M11" s="118"/>
      <c r="N11" s="96">
        <f t="shared" si="17"/>
        <v>112</v>
      </c>
      <c r="O11" s="90">
        <f t="shared" si="6"/>
        <v>104.9</v>
      </c>
      <c r="P11" s="97">
        <f t="shared" si="7"/>
        <v>1.0458000000000001</v>
      </c>
      <c r="Q11" s="92">
        <v>101.9</v>
      </c>
      <c r="R11" s="118"/>
      <c r="S11" s="94">
        <f t="shared" si="2"/>
        <v>101.9</v>
      </c>
      <c r="T11" s="119">
        <v>112</v>
      </c>
      <c r="U11" s="118"/>
      <c r="V11" s="94">
        <f t="shared" si="3"/>
        <v>112</v>
      </c>
      <c r="W11" s="119">
        <v>102</v>
      </c>
      <c r="X11" s="100"/>
      <c r="Y11" s="96">
        <f t="shared" si="14"/>
        <v>102</v>
      </c>
      <c r="Z11" s="90">
        <f t="shared" si="8"/>
        <v>103.5</v>
      </c>
      <c r="AA11" s="98">
        <f t="shared" si="9"/>
        <v>1.0338000000000001</v>
      </c>
      <c r="AB11" s="92">
        <v>101.9</v>
      </c>
      <c r="AC11" s="118"/>
      <c r="AD11" s="94">
        <f t="shared" si="4"/>
        <v>101.9</v>
      </c>
      <c r="AE11" s="120">
        <v>104.8</v>
      </c>
      <c r="AF11" s="100"/>
      <c r="AG11" s="101">
        <f t="shared" si="15"/>
        <v>104.8</v>
      </c>
      <c r="AH11" s="90">
        <f t="shared" si="10"/>
        <v>103.8</v>
      </c>
      <c r="AI11" s="91">
        <f t="shared" si="11"/>
        <v>1.0212000000000001</v>
      </c>
      <c r="AJ11" s="121">
        <v>104.8</v>
      </c>
      <c r="AK11" s="100"/>
      <c r="AL11" s="104">
        <f t="shared" si="16"/>
        <v>104.8</v>
      </c>
      <c r="AM11" s="105">
        <f t="shared" si="12"/>
        <v>0.98089999999999999</v>
      </c>
    </row>
    <row r="12" spans="1:39" ht="20.25" customHeight="1">
      <c r="B12" s="109">
        <v>2010</v>
      </c>
      <c r="C12" s="88">
        <v>100</v>
      </c>
      <c r="D12" s="122"/>
      <c r="E12" s="90">
        <f t="shared" si="0"/>
        <v>100</v>
      </c>
      <c r="F12" s="123"/>
      <c r="G12" s="90">
        <f t="shared" si="5"/>
        <v>100</v>
      </c>
      <c r="H12" s="91">
        <f t="shared" si="13"/>
        <v>1.137</v>
      </c>
      <c r="I12" s="92">
        <v>100</v>
      </c>
      <c r="J12" s="118"/>
      <c r="K12" s="94">
        <f t="shared" si="1"/>
        <v>100</v>
      </c>
      <c r="L12" s="119">
        <v>100</v>
      </c>
      <c r="M12" s="118"/>
      <c r="N12" s="96">
        <f t="shared" si="17"/>
        <v>100</v>
      </c>
      <c r="O12" s="90">
        <f t="shared" si="6"/>
        <v>100</v>
      </c>
      <c r="P12" s="97">
        <f t="shared" si="7"/>
        <v>1.097</v>
      </c>
      <c r="Q12" s="92">
        <v>100</v>
      </c>
      <c r="R12" s="118"/>
      <c r="S12" s="94">
        <f t="shared" si="2"/>
        <v>100</v>
      </c>
      <c r="T12" s="119">
        <v>100</v>
      </c>
      <c r="U12" s="118"/>
      <c r="V12" s="94">
        <f t="shared" si="3"/>
        <v>100</v>
      </c>
      <c r="W12" s="119">
        <v>100</v>
      </c>
      <c r="X12" s="100"/>
      <c r="Y12" s="96">
        <f t="shared" si="14"/>
        <v>100</v>
      </c>
      <c r="Z12" s="90">
        <f t="shared" si="8"/>
        <v>100</v>
      </c>
      <c r="AA12" s="98">
        <f t="shared" si="9"/>
        <v>1.07</v>
      </c>
      <c r="AB12" s="92">
        <v>100</v>
      </c>
      <c r="AC12" s="118"/>
      <c r="AD12" s="94">
        <f t="shared" si="4"/>
        <v>100</v>
      </c>
      <c r="AE12" s="120">
        <v>100</v>
      </c>
      <c r="AF12" s="100"/>
      <c r="AG12" s="101">
        <f t="shared" si="15"/>
        <v>100</v>
      </c>
      <c r="AH12" s="90">
        <f t="shared" si="10"/>
        <v>100</v>
      </c>
      <c r="AI12" s="91">
        <f t="shared" si="11"/>
        <v>1.06</v>
      </c>
      <c r="AJ12" s="121">
        <v>100</v>
      </c>
      <c r="AK12" s="100"/>
      <c r="AL12" s="104">
        <f t="shared" si="16"/>
        <v>100</v>
      </c>
      <c r="AM12" s="105">
        <f t="shared" si="12"/>
        <v>1.028</v>
      </c>
    </row>
    <row r="13" spans="1:39" ht="20.25" customHeight="1">
      <c r="B13" s="109">
        <v>2009</v>
      </c>
      <c r="C13" s="124">
        <v>99</v>
      </c>
      <c r="D13" s="124"/>
      <c r="E13" s="90">
        <f t="shared" si="0"/>
        <v>99</v>
      </c>
      <c r="F13" s="123"/>
      <c r="G13" s="90">
        <f t="shared" si="5"/>
        <v>99</v>
      </c>
      <c r="H13" s="91">
        <f t="shared" si="13"/>
        <v>1.1485000000000001</v>
      </c>
      <c r="I13" s="92">
        <v>99.5</v>
      </c>
      <c r="J13" s="118"/>
      <c r="K13" s="94">
        <f t="shared" si="1"/>
        <v>99.5</v>
      </c>
      <c r="L13" s="119">
        <v>98.3</v>
      </c>
      <c r="M13" s="118"/>
      <c r="N13" s="96">
        <f>L13</f>
        <v>98.3</v>
      </c>
      <c r="O13" s="90">
        <f t="shared" si="6"/>
        <v>99.1</v>
      </c>
      <c r="P13" s="97">
        <f t="shared" si="7"/>
        <v>1.107</v>
      </c>
      <c r="Q13" s="92">
        <v>99.5</v>
      </c>
      <c r="R13" s="118"/>
      <c r="S13" s="94">
        <f t="shared" si="2"/>
        <v>99.5</v>
      </c>
      <c r="T13" s="119">
        <v>98.3</v>
      </c>
      <c r="U13" s="118"/>
      <c r="V13" s="94">
        <f t="shared" si="3"/>
        <v>98.3</v>
      </c>
      <c r="W13" s="119">
        <v>106.6</v>
      </c>
      <c r="X13" s="100"/>
      <c r="Y13" s="96">
        <f t="shared" si="14"/>
        <v>106.6</v>
      </c>
      <c r="Z13" s="90">
        <f t="shared" si="8"/>
        <v>101.8</v>
      </c>
      <c r="AA13" s="98">
        <f t="shared" si="9"/>
        <v>1.0510999999999999</v>
      </c>
      <c r="AB13" s="92">
        <v>99.5</v>
      </c>
      <c r="AC13" s="118"/>
      <c r="AD13" s="94">
        <f t="shared" si="4"/>
        <v>99.5</v>
      </c>
      <c r="AE13" s="120">
        <v>99.2</v>
      </c>
      <c r="AF13" s="100"/>
      <c r="AG13" s="101">
        <f t="shared" si="15"/>
        <v>99.2</v>
      </c>
      <c r="AH13" s="90">
        <f t="shared" si="10"/>
        <v>99.3</v>
      </c>
      <c r="AI13" s="91">
        <f t="shared" si="11"/>
        <v>1.0674999999999999</v>
      </c>
      <c r="AJ13" s="121">
        <v>99.2</v>
      </c>
      <c r="AK13" s="100"/>
      <c r="AL13" s="104">
        <f t="shared" si="16"/>
        <v>99.2</v>
      </c>
      <c r="AM13" s="105">
        <f t="shared" si="12"/>
        <v>1.0363</v>
      </c>
    </row>
    <row r="14" spans="1:39" ht="20.25" customHeight="1">
      <c r="B14" s="109">
        <v>2008</v>
      </c>
      <c r="C14" s="124">
        <v>97.9</v>
      </c>
      <c r="D14" s="124"/>
      <c r="E14" s="90">
        <f t="shared" si="0"/>
        <v>97.9</v>
      </c>
      <c r="F14" s="123"/>
      <c r="G14" s="90">
        <f t="shared" si="5"/>
        <v>97.9</v>
      </c>
      <c r="H14" s="91">
        <f t="shared" si="13"/>
        <v>1.1614</v>
      </c>
      <c r="I14" s="92">
        <v>97.8</v>
      </c>
      <c r="J14" s="118"/>
      <c r="K14" s="94">
        <f t="shared" si="1"/>
        <v>97.8</v>
      </c>
      <c r="L14" s="119">
        <v>107.2</v>
      </c>
      <c r="M14" s="118"/>
      <c r="N14" s="96">
        <f t="shared" si="17"/>
        <v>107.2</v>
      </c>
      <c r="O14" s="90">
        <f t="shared" si="6"/>
        <v>100.6</v>
      </c>
      <c r="P14" s="97">
        <f t="shared" si="7"/>
        <v>1.0905</v>
      </c>
      <c r="Q14" s="92">
        <v>97.8</v>
      </c>
      <c r="R14" s="118"/>
      <c r="S14" s="94">
        <f t="shared" si="2"/>
        <v>97.8</v>
      </c>
      <c r="T14" s="119">
        <v>107.2</v>
      </c>
      <c r="U14" s="118"/>
      <c r="V14" s="94">
        <f t="shared" si="3"/>
        <v>107.2</v>
      </c>
      <c r="W14" s="119">
        <v>108.2</v>
      </c>
      <c r="X14" s="100"/>
      <c r="Y14" s="96">
        <f t="shared" si="14"/>
        <v>108.2</v>
      </c>
      <c r="Z14" s="90">
        <f t="shared" si="8"/>
        <v>102.9</v>
      </c>
      <c r="AA14" s="98">
        <f t="shared" si="9"/>
        <v>1.0398000000000001</v>
      </c>
      <c r="AB14" s="92">
        <v>97.8</v>
      </c>
      <c r="AC14" s="118"/>
      <c r="AD14" s="94">
        <f t="shared" si="4"/>
        <v>97.8</v>
      </c>
      <c r="AE14" s="120">
        <v>102.6</v>
      </c>
      <c r="AF14" s="100"/>
      <c r="AG14" s="101">
        <f t="shared" si="15"/>
        <v>102.6</v>
      </c>
      <c r="AH14" s="90">
        <f t="shared" si="10"/>
        <v>100.9</v>
      </c>
      <c r="AI14" s="91">
        <f t="shared" si="11"/>
        <v>1.0505</v>
      </c>
      <c r="AJ14" s="121">
        <v>102.6</v>
      </c>
      <c r="AK14" s="100"/>
      <c r="AL14" s="104">
        <f t="shared" si="16"/>
        <v>102.6</v>
      </c>
      <c r="AM14" s="105">
        <f t="shared" si="12"/>
        <v>1.0019</v>
      </c>
    </row>
    <row r="15" spans="1:39" ht="20.25" customHeight="1">
      <c r="B15" s="109">
        <v>2007</v>
      </c>
      <c r="C15" s="124">
        <v>94.4</v>
      </c>
      <c r="D15" s="124"/>
      <c r="E15" s="90">
        <f t="shared" si="0"/>
        <v>94.4</v>
      </c>
      <c r="F15" s="123"/>
      <c r="G15" s="90">
        <f t="shared" si="5"/>
        <v>94.4</v>
      </c>
      <c r="H15" s="91">
        <f t="shared" si="13"/>
        <v>1.2043999999999999</v>
      </c>
      <c r="I15" s="92">
        <v>95</v>
      </c>
      <c r="J15" s="118"/>
      <c r="K15" s="94">
        <f t="shared" si="1"/>
        <v>95</v>
      </c>
      <c r="L15" s="119">
        <v>110.9</v>
      </c>
      <c r="M15" s="118"/>
      <c r="N15" s="96">
        <f t="shared" si="17"/>
        <v>110.9</v>
      </c>
      <c r="O15" s="90">
        <f t="shared" si="6"/>
        <v>99.8</v>
      </c>
      <c r="P15" s="97">
        <f t="shared" si="7"/>
        <v>1.0992</v>
      </c>
      <c r="Q15" s="92">
        <v>95</v>
      </c>
      <c r="R15" s="118"/>
      <c r="S15" s="94">
        <f t="shared" si="2"/>
        <v>95</v>
      </c>
      <c r="T15" s="119">
        <v>110.9</v>
      </c>
      <c r="U15" s="118"/>
      <c r="V15" s="94">
        <f t="shared" si="3"/>
        <v>110.9</v>
      </c>
      <c r="W15" s="119">
        <v>102</v>
      </c>
      <c r="X15" s="100"/>
      <c r="Y15" s="96">
        <f t="shared" si="14"/>
        <v>102</v>
      </c>
      <c r="Z15" s="90">
        <f t="shared" si="8"/>
        <v>99.8</v>
      </c>
      <c r="AA15" s="98">
        <f t="shared" si="9"/>
        <v>1.0721000000000001</v>
      </c>
      <c r="AB15" s="92">
        <v>95</v>
      </c>
      <c r="AC15" s="118"/>
      <c r="AD15" s="94">
        <f t="shared" si="4"/>
        <v>95</v>
      </c>
      <c r="AE15" s="120">
        <v>97.6</v>
      </c>
      <c r="AF15" s="100"/>
      <c r="AG15" s="101">
        <f t="shared" si="15"/>
        <v>97.6</v>
      </c>
      <c r="AH15" s="90">
        <f t="shared" si="10"/>
        <v>96.7</v>
      </c>
      <c r="AI15" s="91">
        <f t="shared" si="11"/>
        <v>1.0962000000000001</v>
      </c>
      <c r="AJ15" s="121">
        <v>97.6</v>
      </c>
      <c r="AK15" s="100"/>
      <c r="AL15" s="104">
        <f t="shared" si="16"/>
        <v>97.6</v>
      </c>
      <c r="AM15" s="105">
        <f t="shared" si="12"/>
        <v>1.0532999999999999</v>
      </c>
    </row>
    <row r="16" spans="1:39" ht="20.25" customHeight="1">
      <c r="B16" s="109">
        <v>2006</v>
      </c>
      <c r="C16" s="124">
        <v>90.4</v>
      </c>
      <c r="D16" s="124"/>
      <c r="E16" s="90">
        <f t="shared" si="0"/>
        <v>90.4</v>
      </c>
      <c r="F16" s="123"/>
      <c r="G16" s="90">
        <f t="shared" si="5"/>
        <v>90.4</v>
      </c>
      <c r="H16" s="91">
        <f t="shared" si="13"/>
        <v>1.2577</v>
      </c>
      <c r="I16" s="92">
        <v>92.1</v>
      </c>
      <c r="J16" s="118"/>
      <c r="K16" s="94">
        <f t="shared" si="1"/>
        <v>92.1</v>
      </c>
      <c r="L16" s="119">
        <v>108.5</v>
      </c>
      <c r="M16" s="118"/>
      <c r="N16" s="96">
        <f t="shared" si="17"/>
        <v>108.5</v>
      </c>
      <c r="O16" s="90">
        <f t="shared" si="6"/>
        <v>97</v>
      </c>
      <c r="P16" s="97">
        <f t="shared" si="7"/>
        <v>1.1309</v>
      </c>
      <c r="Q16" s="92">
        <v>92.1</v>
      </c>
      <c r="R16" s="118"/>
      <c r="S16" s="94">
        <f t="shared" si="2"/>
        <v>92.1</v>
      </c>
      <c r="T16" s="119">
        <v>108.5</v>
      </c>
      <c r="U16" s="118"/>
      <c r="V16" s="94">
        <f t="shared" si="3"/>
        <v>108.5</v>
      </c>
      <c r="W16" s="119">
        <v>95.4</v>
      </c>
      <c r="X16" s="100"/>
      <c r="Y16" s="96">
        <f t="shared" si="14"/>
        <v>95.4</v>
      </c>
      <c r="Z16" s="90">
        <f t="shared" si="8"/>
        <v>95.7</v>
      </c>
      <c r="AA16" s="98">
        <f t="shared" si="9"/>
        <v>1.1181000000000001</v>
      </c>
      <c r="AB16" s="92">
        <v>92.1</v>
      </c>
      <c r="AC16" s="118"/>
      <c r="AD16" s="94">
        <f t="shared" si="4"/>
        <v>92.1</v>
      </c>
      <c r="AE16" s="120">
        <v>96.4</v>
      </c>
      <c r="AF16" s="100"/>
      <c r="AG16" s="101">
        <f t="shared" si="15"/>
        <v>96.4</v>
      </c>
      <c r="AH16" s="90">
        <f t="shared" si="10"/>
        <v>94.9</v>
      </c>
      <c r="AI16" s="91">
        <f t="shared" si="11"/>
        <v>1.117</v>
      </c>
      <c r="AJ16" s="121">
        <v>96.4</v>
      </c>
      <c r="AK16" s="100"/>
      <c r="AL16" s="104">
        <f t="shared" si="16"/>
        <v>96.4</v>
      </c>
      <c r="AM16" s="105">
        <f t="shared" si="12"/>
        <v>1.0664</v>
      </c>
    </row>
    <row r="17" spans="2:39" ht="20.25" customHeight="1">
      <c r="B17" s="109">
        <v>2005</v>
      </c>
      <c r="C17" s="124">
        <v>88.4</v>
      </c>
      <c r="D17" s="124"/>
      <c r="E17" s="90">
        <f t="shared" si="0"/>
        <v>88.4</v>
      </c>
      <c r="F17" s="123"/>
      <c r="G17" s="90">
        <f t="shared" si="5"/>
        <v>88.4</v>
      </c>
      <c r="H17" s="91">
        <f t="shared" si="13"/>
        <v>1.2862</v>
      </c>
      <c r="I17" s="92">
        <v>89.9</v>
      </c>
      <c r="J17" s="118"/>
      <c r="K17" s="94">
        <f t="shared" si="1"/>
        <v>89.9</v>
      </c>
      <c r="L17" s="119">
        <v>101.9</v>
      </c>
      <c r="M17" s="118"/>
      <c r="N17" s="96">
        <f t="shared" si="17"/>
        <v>101.9</v>
      </c>
      <c r="O17" s="90">
        <f t="shared" si="6"/>
        <v>93.5</v>
      </c>
      <c r="P17" s="97">
        <f t="shared" si="7"/>
        <v>1.1733</v>
      </c>
      <c r="Q17" s="92">
        <v>89.9</v>
      </c>
      <c r="R17" s="118"/>
      <c r="S17" s="94">
        <f t="shared" si="2"/>
        <v>89.9</v>
      </c>
      <c r="T17" s="119">
        <v>101.9</v>
      </c>
      <c r="U17" s="118"/>
      <c r="V17" s="94">
        <f t="shared" si="3"/>
        <v>101.9</v>
      </c>
      <c r="W17" s="119">
        <v>94.5</v>
      </c>
      <c r="X17" s="100"/>
      <c r="Y17" s="96">
        <f t="shared" si="14"/>
        <v>94.5</v>
      </c>
      <c r="Z17" s="90">
        <f t="shared" si="8"/>
        <v>93.3</v>
      </c>
      <c r="AA17" s="98">
        <f t="shared" si="9"/>
        <v>1.1468</v>
      </c>
      <c r="AB17" s="92">
        <v>89.9</v>
      </c>
      <c r="AC17" s="118"/>
      <c r="AD17" s="94">
        <f t="shared" si="4"/>
        <v>89.9</v>
      </c>
      <c r="AE17" s="120">
        <v>91.6</v>
      </c>
      <c r="AF17" s="100"/>
      <c r="AG17" s="101">
        <f t="shared" si="15"/>
        <v>91.6</v>
      </c>
      <c r="AH17" s="90">
        <f t="shared" si="10"/>
        <v>91</v>
      </c>
      <c r="AI17" s="91">
        <f t="shared" si="11"/>
        <v>1.1648000000000001</v>
      </c>
      <c r="AJ17" s="121">
        <v>91.6</v>
      </c>
      <c r="AK17" s="100"/>
      <c r="AL17" s="104">
        <f t="shared" si="16"/>
        <v>91.6</v>
      </c>
      <c r="AM17" s="105">
        <f t="shared" si="12"/>
        <v>1.1223000000000001</v>
      </c>
    </row>
    <row r="18" spans="2:39" ht="20.25" customHeight="1">
      <c r="B18" s="109">
        <v>2004</v>
      </c>
      <c r="C18" s="124">
        <v>86.6</v>
      </c>
      <c r="D18" s="124"/>
      <c r="E18" s="90">
        <f t="shared" si="0"/>
        <v>86.6</v>
      </c>
      <c r="F18" s="123"/>
      <c r="G18" s="90">
        <f t="shared" si="5"/>
        <v>86.6</v>
      </c>
      <c r="H18" s="91">
        <f t="shared" si="13"/>
        <v>1.3129</v>
      </c>
      <c r="I18" s="92">
        <v>89.8</v>
      </c>
      <c r="J18" s="118"/>
      <c r="K18" s="94">
        <f t="shared" si="1"/>
        <v>89.8</v>
      </c>
      <c r="L18" s="119">
        <v>104.3</v>
      </c>
      <c r="M18" s="118"/>
      <c r="N18" s="96">
        <f t="shared" si="17"/>
        <v>104.3</v>
      </c>
      <c r="O18" s="90">
        <f t="shared" si="6"/>
        <v>94.2</v>
      </c>
      <c r="P18" s="97">
        <f t="shared" si="7"/>
        <v>1.1645000000000001</v>
      </c>
      <c r="Q18" s="92">
        <v>89.8</v>
      </c>
      <c r="R18" s="118"/>
      <c r="S18" s="94">
        <f t="shared" si="2"/>
        <v>89.8</v>
      </c>
      <c r="T18" s="119">
        <v>104.3</v>
      </c>
      <c r="U18" s="118"/>
      <c r="V18" s="94">
        <f t="shared" si="3"/>
        <v>104.3</v>
      </c>
      <c r="W18" s="119">
        <v>86.5</v>
      </c>
      <c r="X18" s="100"/>
      <c r="Y18" s="96">
        <f t="shared" si="14"/>
        <v>86.5</v>
      </c>
      <c r="Z18" s="90">
        <f t="shared" si="8"/>
        <v>90.8</v>
      </c>
      <c r="AA18" s="98">
        <f t="shared" si="9"/>
        <v>1.1783999999999999</v>
      </c>
      <c r="AB18" s="92">
        <v>89.8</v>
      </c>
      <c r="AC18" s="118"/>
      <c r="AD18" s="94">
        <f t="shared" si="4"/>
        <v>89.8</v>
      </c>
      <c r="AE18" s="99">
        <v>88.2</v>
      </c>
      <c r="AF18" s="100"/>
      <c r="AG18" s="101">
        <f t="shared" si="15"/>
        <v>88.2</v>
      </c>
      <c r="AH18" s="90">
        <f t="shared" si="10"/>
        <v>88.8</v>
      </c>
      <c r="AI18" s="91">
        <f t="shared" si="11"/>
        <v>1.1937</v>
      </c>
      <c r="AJ18" s="102">
        <v>88.2</v>
      </c>
      <c r="AK18" s="100"/>
      <c r="AL18" s="104">
        <f t="shared" si="16"/>
        <v>88.2</v>
      </c>
      <c r="AM18" s="105">
        <f t="shared" si="12"/>
        <v>1.1655</v>
      </c>
    </row>
    <row r="19" spans="2:39" ht="20.25" customHeight="1">
      <c r="B19" s="109">
        <v>2003</v>
      </c>
      <c r="C19" s="124">
        <v>85.3</v>
      </c>
      <c r="D19" s="124"/>
      <c r="E19" s="90">
        <f t="shared" si="0"/>
        <v>85.3</v>
      </c>
      <c r="F19" s="123"/>
      <c r="G19" s="90">
        <f t="shared" si="5"/>
        <v>85.3</v>
      </c>
      <c r="H19" s="91">
        <f t="shared" si="13"/>
        <v>1.3329</v>
      </c>
      <c r="I19" s="92">
        <v>89.8</v>
      </c>
      <c r="J19" s="118"/>
      <c r="K19" s="94">
        <f t="shared" si="1"/>
        <v>89.8</v>
      </c>
      <c r="L19" s="119">
        <v>104.5</v>
      </c>
      <c r="M19" s="118"/>
      <c r="N19" s="96">
        <f t="shared" si="17"/>
        <v>104.5</v>
      </c>
      <c r="O19" s="90">
        <f t="shared" si="6"/>
        <v>94.2</v>
      </c>
      <c r="P19" s="97">
        <f t="shared" si="7"/>
        <v>1.1645000000000001</v>
      </c>
      <c r="Q19" s="92">
        <v>89.8</v>
      </c>
      <c r="R19" s="118"/>
      <c r="S19" s="94">
        <f t="shared" si="2"/>
        <v>89.8</v>
      </c>
      <c r="T19" s="119">
        <v>104.5</v>
      </c>
      <c r="U19" s="118"/>
      <c r="V19" s="94">
        <f t="shared" si="3"/>
        <v>104.5</v>
      </c>
      <c r="W19" s="119">
        <v>82.1</v>
      </c>
      <c r="X19" s="100"/>
      <c r="Y19" s="96">
        <f t="shared" si="14"/>
        <v>82.1</v>
      </c>
      <c r="Z19" s="90">
        <f t="shared" si="8"/>
        <v>89.3</v>
      </c>
      <c r="AA19" s="98">
        <f t="shared" si="9"/>
        <v>1.1981999999999999</v>
      </c>
      <c r="AB19" s="92">
        <v>89.8</v>
      </c>
      <c r="AC19" s="118"/>
      <c r="AD19" s="94">
        <f t="shared" si="4"/>
        <v>89.8</v>
      </c>
      <c r="AE19" s="99">
        <v>87</v>
      </c>
      <c r="AF19" s="100"/>
      <c r="AG19" s="101">
        <f t="shared" si="15"/>
        <v>87</v>
      </c>
      <c r="AH19" s="90">
        <f t="shared" si="10"/>
        <v>88</v>
      </c>
      <c r="AI19" s="91">
        <f t="shared" si="11"/>
        <v>1.2044999999999999</v>
      </c>
      <c r="AJ19" s="102">
        <v>87</v>
      </c>
      <c r="AK19" s="100"/>
      <c r="AL19" s="104">
        <f t="shared" si="16"/>
        <v>87</v>
      </c>
      <c r="AM19" s="105">
        <f t="shared" si="12"/>
        <v>1.1816</v>
      </c>
    </row>
    <row r="20" spans="2:39" ht="20.25" customHeight="1">
      <c r="B20" s="109">
        <v>2002</v>
      </c>
      <c r="C20" s="124">
        <v>85.1</v>
      </c>
      <c r="D20" s="124"/>
      <c r="E20" s="90">
        <f t="shared" si="0"/>
        <v>85.1</v>
      </c>
      <c r="F20" s="123"/>
      <c r="G20" s="90">
        <f t="shared" si="5"/>
        <v>85.1</v>
      </c>
      <c r="H20" s="91">
        <f t="shared" si="13"/>
        <v>1.3361000000000001</v>
      </c>
      <c r="I20" s="92">
        <v>90.2</v>
      </c>
      <c r="J20" s="118"/>
      <c r="K20" s="94">
        <f t="shared" si="1"/>
        <v>90.2</v>
      </c>
      <c r="L20" s="119">
        <v>107.2</v>
      </c>
      <c r="M20" s="118"/>
      <c r="N20" s="96">
        <f t="shared" si="17"/>
        <v>107.2</v>
      </c>
      <c r="O20" s="90">
        <f t="shared" si="6"/>
        <v>95.3</v>
      </c>
      <c r="P20" s="97">
        <f t="shared" si="7"/>
        <v>1.1511</v>
      </c>
      <c r="Q20" s="92">
        <v>90.2</v>
      </c>
      <c r="R20" s="118"/>
      <c r="S20" s="94">
        <f t="shared" si="2"/>
        <v>90.2</v>
      </c>
      <c r="T20" s="119">
        <v>107.2</v>
      </c>
      <c r="U20" s="118"/>
      <c r="V20" s="94">
        <f t="shared" si="3"/>
        <v>107.2</v>
      </c>
      <c r="W20" s="119">
        <v>84.6</v>
      </c>
      <c r="X20" s="100"/>
      <c r="Y20" s="96">
        <f t="shared" si="14"/>
        <v>84.6</v>
      </c>
      <c r="Z20" s="90">
        <f t="shared" si="8"/>
        <v>90.8</v>
      </c>
      <c r="AA20" s="98">
        <f t="shared" si="9"/>
        <v>1.1783999999999999</v>
      </c>
      <c r="AB20" s="92">
        <v>90.2</v>
      </c>
      <c r="AC20" s="118"/>
      <c r="AD20" s="94">
        <f t="shared" si="4"/>
        <v>90.2</v>
      </c>
      <c r="AE20" s="114">
        <v>85.7</v>
      </c>
      <c r="AF20" s="100"/>
      <c r="AG20" s="101">
        <f t="shared" si="15"/>
        <v>85.7</v>
      </c>
      <c r="AH20" s="90">
        <f t="shared" si="10"/>
        <v>87.3</v>
      </c>
      <c r="AI20" s="91">
        <f t="shared" si="11"/>
        <v>1.2141999999999999</v>
      </c>
      <c r="AJ20" s="115">
        <v>85.7</v>
      </c>
      <c r="AK20" s="100"/>
      <c r="AL20" s="104">
        <f t="shared" si="16"/>
        <v>85.7</v>
      </c>
      <c r="AM20" s="105">
        <f t="shared" si="12"/>
        <v>1.1995</v>
      </c>
    </row>
    <row r="21" spans="2:39" ht="20.25" customHeight="1">
      <c r="B21" s="109">
        <v>2001</v>
      </c>
      <c r="C21" s="124">
        <v>84.9</v>
      </c>
      <c r="D21" s="124"/>
      <c r="E21" s="90">
        <f t="shared" si="0"/>
        <v>84.9</v>
      </c>
      <c r="F21" s="123"/>
      <c r="G21" s="90">
        <f t="shared" si="5"/>
        <v>84.9</v>
      </c>
      <c r="H21" s="91">
        <f t="shared" si="13"/>
        <v>1.3391999999999999</v>
      </c>
      <c r="I21" s="92">
        <v>90.4</v>
      </c>
      <c r="J21" s="118"/>
      <c r="K21" s="94">
        <f t="shared" si="1"/>
        <v>90.4</v>
      </c>
      <c r="L21" s="119">
        <v>109.9</v>
      </c>
      <c r="M21" s="118"/>
      <c r="N21" s="96">
        <f t="shared" si="17"/>
        <v>109.9</v>
      </c>
      <c r="O21" s="90">
        <f t="shared" si="6"/>
        <v>96.3</v>
      </c>
      <c r="P21" s="97">
        <f t="shared" si="7"/>
        <v>1.1391</v>
      </c>
      <c r="Q21" s="92">
        <v>90.4</v>
      </c>
      <c r="R21" s="118"/>
      <c r="S21" s="94">
        <f t="shared" si="2"/>
        <v>90.4</v>
      </c>
      <c r="T21" s="119">
        <v>109.9</v>
      </c>
      <c r="U21" s="118"/>
      <c r="V21" s="94">
        <f t="shared" si="3"/>
        <v>109.9</v>
      </c>
      <c r="W21" s="119">
        <v>87.7</v>
      </c>
      <c r="X21" s="100"/>
      <c r="Y21" s="96">
        <f t="shared" si="14"/>
        <v>87.7</v>
      </c>
      <c r="Z21" s="90">
        <f t="shared" si="8"/>
        <v>92.4</v>
      </c>
      <c r="AA21" s="98">
        <f t="shared" si="9"/>
        <v>1.1579999999999999</v>
      </c>
      <c r="AB21" s="92">
        <v>90.4</v>
      </c>
      <c r="AC21" s="118"/>
      <c r="AD21" s="94">
        <f t="shared" si="4"/>
        <v>90.4</v>
      </c>
      <c r="AE21" s="120">
        <v>86.2</v>
      </c>
      <c r="AF21" s="100"/>
      <c r="AG21" s="101">
        <f t="shared" si="15"/>
        <v>86.2</v>
      </c>
      <c r="AH21" s="90">
        <f t="shared" si="10"/>
        <v>87.7</v>
      </c>
      <c r="AI21" s="91">
        <f t="shared" si="11"/>
        <v>1.2087000000000001</v>
      </c>
      <c r="AJ21" s="121">
        <v>86.2</v>
      </c>
      <c r="AK21" s="100"/>
      <c r="AL21" s="104">
        <f t="shared" si="16"/>
        <v>86.2</v>
      </c>
      <c r="AM21" s="105">
        <f t="shared" si="12"/>
        <v>1.1926000000000001</v>
      </c>
    </row>
    <row r="22" spans="2:39" ht="20.25" customHeight="1">
      <c r="B22" s="109">
        <v>2000</v>
      </c>
      <c r="C22" s="124">
        <v>84.6</v>
      </c>
      <c r="D22" s="124"/>
      <c r="E22" s="90">
        <f t="shared" si="0"/>
        <v>84.6</v>
      </c>
      <c r="F22" s="123"/>
      <c r="G22" s="90">
        <f t="shared" si="5"/>
        <v>84.6</v>
      </c>
      <c r="H22" s="91">
        <f t="shared" si="13"/>
        <v>1.3440000000000001</v>
      </c>
      <c r="I22" s="92">
        <v>90.6</v>
      </c>
      <c r="J22" s="118"/>
      <c r="K22" s="94">
        <f t="shared" si="1"/>
        <v>90.6</v>
      </c>
      <c r="L22" s="119">
        <v>110.6</v>
      </c>
      <c r="M22" s="118"/>
      <c r="N22" s="96">
        <f t="shared" si="17"/>
        <v>110.6</v>
      </c>
      <c r="O22" s="90">
        <f t="shared" si="6"/>
        <v>96.6</v>
      </c>
      <c r="P22" s="97">
        <f t="shared" si="7"/>
        <v>1.1355999999999999</v>
      </c>
      <c r="Q22" s="92">
        <v>90.6</v>
      </c>
      <c r="R22" s="118"/>
      <c r="S22" s="94">
        <f t="shared" si="2"/>
        <v>90.6</v>
      </c>
      <c r="T22" s="119">
        <v>110.6</v>
      </c>
      <c r="U22" s="118"/>
      <c r="V22" s="94">
        <f t="shared" si="3"/>
        <v>110.6</v>
      </c>
      <c r="W22" s="119">
        <v>86.4</v>
      </c>
      <c r="X22" s="100"/>
      <c r="Y22" s="96">
        <f t="shared" si="14"/>
        <v>86.4</v>
      </c>
      <c r="Z22" s="90">
        <f t="shared" si="8"/>
        <v>92.1</v>
      </c>
      <c r="AA22" s="98">
        <f t="shared" si="9"/>
        <v>1.1617999999999999</v>
      </c>
      <c r="AB22" s="92">
        <v>90.6</v>
      </c>
      <c r="AC22" s="118"/>
      <c r="AD22" s="94">
        <f t="shared" si="4"/>
        <v>90.6</v>
      </c>
      <c r="AE22" s="120">
        <v>83.5</v>
      </c>
      <c r="AF22" s="100"/>
      <c r="AG22" s="101">
        <f t="shared" si="15"/>
        <v>83.5</v>
      </c>
      <c r="AH22" s="90">
        <f t="shared" si="10"/>
        <v>86</v>
      </c>
      <c r="AI22" s="91">
        <f t="shared" si="11"/>
        <v>1.2325999999999999</v>
      </c>
      <c r="AJ22" s="121">
        <v>83.5</v>
      </c>
      <c r="AK22" s="100"/>
      <c r="AL22" s="104">
        <f t="shared" si="16"/>
        <v>83.5</v>
      </c>
      <c r="AM22" s="105">
        <f t="shared" si="12"/>
        <v>1.2311000000000001</v>
      </c>
    </row>
    <row r="23" spans="2:39" ht="20.25" customHeight="1">
      <c r="B23" s="109">
        <v>1999</v>
      </c>
      <c r="C23" s="124">
        <v>84</v>
      </c>
      <c r="D23" s="124"/>
      <c r="E23" s="90">
        <f t="shared" si="0"/>
        <v>84</v>
      </c>
      <c r="F23" s="123"/>
      <c r="G23" s="90">
        <f t="shared" si="5"/>
        <v>84</v>
      </c>
      <c r="H23" s="91">
        <f t="shared" si="13"/>
        <v>1.3535999999999999</v>
      </c>
      <c r="I23" s="92">
        <v>90.4</v>
      </c>
      <c r="J23" s="118"/>
      <c r="K23" s="94">
        <f t="shared" si="1"/>
        <v>90.4</v>
      </c>
      <c r="L23" s="119">
        <v>102.6</v>
      </c>
      <c r="M23" s="118"/>
      <c r="N23" s="96">
        <f t="shared" si="17"/>
        <v>102.6</v>
      </c>
      <c r="O23" s="90">
        <f t="shared" si="6"/>
        <v>94.1</v>
      </c>
      <c r="P23" s="97">
        <f t="shared" si="7"/>
        <v>1.1657999999999999</v>
      </c>
      <c r="Q23" s="92">
        <v>90.4</v>
      </c>
      <c r="R23" s="118"/>
      <c r="S23" s="94">
        <f t="shared" si="2"/>
        <v>90.4</v>
      </c>
      <c r="T23" s="119">
        <v>102.6</v>
      </c>
      <c r="U23" s="118"/>
      <c r="V23" s="94">
        <f t="shared" si="3"/>
        <v>102.6</v>
      </c>
      <c r="W23" s="90">
        <v>82.8</v>
      </c>
      <c r="X23" s="100"/>
      <c r="Y23" s="96">
        <f t="shared" si="14"/>
        <v>82.8</v>
      </c>
      <c r="Z23" s="90">
        <f t="shared" si="8"/>
        <v>89.6</v>
      </c>
      <c r="AA23" s="98">
        <f t="shared" si="9"/>
        <v>1.1941999999999999</v>
      </c>
      <c r="AB23" s="92">
        <v>90.4</v>
      </c>
      <c r="AC23" s="118"/>
      <c r="AD23" s="94">
        <f t="shared" si="4"/>
        <v>90.4</v>
      </c>
      <c r="AE23" s="120">
        <v>82</v>
      </c>
      <c r="AF23" s="100"/>
      <c r="AG23" s="101">
        <f t="shared" si="15"/>
        <v>82</v>
      </c>
      <c r="AH23" s="90">
        <f t="shared" si="10"/>
        <v>84.9</v>
      </c>
      <c r="AI23" s="91">
        <f t="shared" si="11"/>
        <v>1.2484999999999999</v>
      </c>
      <c r="AJ23" s="121">
        <v>82</v>
      </c>
      <c r="AK23" s="100"/>
      <c r="AL23" s="104">
        <f t="shared" si="16"/>
        <v>82</v>
      </c>
      <c r="AM23" s="105">
        <f t="shared" si="12"/>
        <v>1.2537</v>
      </c>
    </row>
    <row r="24" spans="2:39" ht="20.25" customHeight="1">
      <c r="B24" s="109">
        <v>1998</v>
      </c>
      <c r="C24" s="124">
        <v>84.5</v>
      </c>
      <c r="D24" s="124"/>
      <c r="E24" s="90">
        <f t="shared" si="0"/>
        <v>84.5</v>
      </c>
      <c r="F24" s="123"/>
      <c r="G24" s="90">
        <f t="shared" si="5"/>
        <v>84.5</v>
      </c>
      <c r="H24" s="91">
        <f t="shared" si="13"/>
        <v>1.3455999999999999</v>
      </c>
      <c r="I24" s="92">
        <v>90.9</v>
      </c>
      <c r="J24" s="118"/>
      <c r="K24" s="94">
        <f t="shared" si="1"/>
        <v>90.9</v>
      </c>
      <c r="L24" s="119">
        <v>104.4</v>
      </c>
      <c r="M24" s="118"/>
      <c r="N24" s="96">
        <f t="shared" si="17"/>
        <v>104.4</v>
      </c>
      <c r="O24" s="90">
        <f t="shared" si="6"/>
        <v>95</v>
      </c>
      <c r="P24" s="97">
        <f t="shared" si="7"/>
        <v>1.1547000000000001</v>
      </c>
      <c r="Q24" s="92">
        <v>90.9</v>
      </c>
      <c r="R24" s="118"/>
      <c r="S24" s="94">
        <f t="shared" si="2"/>
        <v>90.9</v>
      </c>
      <c r="T24" s="119">
        <v>104.4</v>
      </c>
      <c r="U24" s="118"/>
      <c r="V24" s="94">
        <f t="shared" si="3"/>
        <v>104.4</v>
      </c>
      <c r="W24" s="90">
        <v>81.3</v>
      </c>
      <c r="X24" s="100"/>
      <c r="Y24" s="96">
        <f t="shared" si="14"/>
        <v>81.3</v>
      </c>
      <c r="Z24" s="90">
        <f t="shared" si="8"/>
        <v>89.6</v>
      </c>
      <c r="AA24" s="98">
        <f t="shared" si="9"/>
        <v>1.1941999999999999</v>
      </c>
      <c r="AB24" s="92">
        <v>90.9</v>
      </c>
      <c r="AC24" s="118"/>
      <c r="AD24" s="94">
        <f t="shared" si="4"/>
        <v>90.9</v>
      </c>
      <c r="AE24" s="120">
        <v>83.2</v>
      </c>
      <c r="AF24" s="100"/>
      <c r="AG24" s="101">
        <f t="shared" si="15"/>
        <v>83.2</v>
      </c>
      <c r="AH24" s="90">
        <f t="shared" si="10"/>
        <v>85.9</v>
      </c>
      <c r="AI24" s="91">
        <f t="shared" si="11"/>
        <v>1.234</v>
      </c>
      <c r="AJ24" s="121">
        <v>83.2</v>
      </c>
      <c r="AK24" s="100"/>
      <c r="AL24" s="104">
        <f t="shared" si="16"/>
        <v>83.2</v>
      </c>
      <c r="AM24" s="105">
        <f t="shared" si="12"/>
        <v>1.2356</v>
      </c>
    </row>
    <row r="25" spans="2:39" ht="20.25" customHeight="1">
      <c r="B25" s="109">
        <v>1997</v>
      </c>
      <c r="C25" s="124">
        <v>84.9</v>
      </c>
      <c r="D25" s="124"/>
      <c r="E25" s="90">
        <f t="shared" si="0"/>
        <v>84.9</v>
      </c>
      <c r="F25" s="123"/>
      <c r="G25" s="90">
        <f t="shared" si="5"/>
        <v>84.9</v>
      </c>
      <c r="H25" s="91">
        <f t="shared" si="13"/>
        <v>1.3391999999999999</v>
      </c>
      <c r="I25" s="92">
        <v>92.4</v>
      </c>
      <c r="J25" s="118"/>
      <c r="K25" s="94">
        <f t="shared" si="1"/>
        <v>92.4</v>
      </c>
      <c r="L25" s="119">
        <v>107.1</v>
      </c>
      <c r="M25" s="118"/>
      <c r="N25" s="96">
        <f t="shared" si="17"/>
        <v>107.1</v>
      </c>
      <c r="O25" s="90">
        <f t="shared" si="6"/>
        <v>96.8</v>
      </c>
      <c r="P25" s="97">
        <f t="shared" si="7"/>
        <v>1.1333</v>
      </c>
      <c r="Q25" s="92">
        <v>92.4</v>
      </c>
      <c r="R25" s="118"/>
      <c r="S25" s="94">
        <f t="shared" si="2"/>
        <v>92.4</v>
      </c>
      <c r="T25" s="119">
        <v>107.1</v>
      </c>
      <c r="U25" s="118"/>
      <c r="V25" s="94">
        <f t="shared" si="3"/>
        <v>107.1</v>
      </c>
      <c r="W25" s="90">
        <v>79</v>
      </c>
      <c r="X25" s="100"/>
      <c r="Y25" s="96">
        <f t="shared" si="14"/>
        <v>79</v>
      </c>
      <c r="Z25" s="90">
        <f t="shared" si="8"/>
        <v>89.9</v>
      </c>
      <c r="AA25" s="98">
        <f t="shared" si="9"/>
        <v>1.1901999999999999</v>
      </c>
      <c r="AB25" s="92">
        <v>92.4</v>
      </c>
      <c r="AC25" s="118"/>
      <c r="AD25" s="94">
        <f t="shared" si="4"/>
        <v>92.4</v>
      </c>
      <c r="AE25" s="120">
        <v>83.2</v>
      </c>
      <c r="AF25" s="100"/>
      <c r="AG25" s="101">
        <f t="shared" si="15"/>
        <v>83.2</v>
      </c>
      <c r="AH25" s="90">
        <f t="shared" si="10"/>
        <v>86.4</v>
      </c>
      <c r="AI25" s="91">
        <f t="shared" si="11"/>
        <v>1.2269000000000001</v>
      </c>
      <c r="AJ25" s="121">
        <v>83.2</v>
      </c>
      <c r="AK25" s="100"/>
      <c r="AL25" s="104">
        <f t="shared" si="16"/>
        <v>83.2</v>
      </c>
      <c r="AM25" s="105">
        <f t="shared" si="12"/>
        <v>1.2356</v>
      </c>
    </row>
    <row r="26" spans="2:39" ht="20.25" customHeight="1">
      <c r="B26" s="109">
        <v>1996</v>
      </c>
      <c r="C26" s="124">
        <v>85.3</v>
      </c>
      <c r="D26" s="124"/>
      <c r="E26" s="90">
        <f t="shared" si="0"/>
        <v>85.3</v>
      </c>
      <c r="F26" s="123"/>
      <c r="G26" s="90">
        <f t="shared" si="5"/>
        <v>85.3</v>
      </c>
      <c r="H26" s="91">
        <f t="shared" si="13"/>
        <v>1.3329</v>
      </c>
      <c r="I26" s="92">
        <v>94.1</v>
      </c>
      <c r="J26" s="118"/>
      <c r="K26" s="94">
        <f t="shared" si="1"/>
        <v>94.1</v>
      </c>
      <c r="L26" s="119">
        <v>117.2</v>
      </c>
      <c r="M26" s="118"/>
      <c r="N26" s="96">
        <f t="shared" si="17"/>
        <v>117.2</v>
      </c>
      <c r="O26" s="90">
        <f t="shared" si="6"/>
        <v>101</v>
      </c>
      <c r="P26" s="97">
        <f t="shared" si="7"/>
        <v>1.0861000000000001</v>
      </c>
      <c r="Q26" s="92">
        <v>94.1</v>
      </c>
      <c r="R26" s="118"/>
      <c r="S26" s="94">
        <f t="shared" si="2"/>
        <v>94.1</v>
      </c>
      <c r="T26" s="119">
        <v>117.2</v>
      </c>
      <c r="U26" s="118"/>
      <c r="V26" s="94">
        <f t="shared" si="3"/>
        <v>117.2</v>
      </c>
      <c r="W26" s="90">
        <v>77.2</v>
      </c>
      <c r="X26" s="100"/>
      <c r="Y26" s="96">
        <f t="shared" si="14"/>
        <v>77.2</v>
      </c>
      <c r="Z26" s="90">
        <f t="shared" si="8"/>
        <v>91.7</v>
      </c>
      <c r="AA26" s="98">
        <f t="shared" si="9"/>
        <v>1.1668000000000001</v>
      </c>
      <c r="AB26" s="92">
        <v>94.1</v>
      </c>
      <c r="AC26" s="118"/>
      <c r="AD26" s="94">
        <f t="shared" si="4"/>
        <v>94.1</v>
      </c>
      <c r="AE26" s="120">
        <v>82.3</v>
      </c>
      <c r="AF26" s="100"/>
      <c r="AG26" s="101">
        <f t="shared" si="15"/>
        <v>82.3</v>
      </c>
      <c r="AH26" s="90">
        <f t="shared" si="10"/>
        <v>86.4</v>
      </c>
      <c r="AI26" s="91">
        <f t="shared" si="11"/>
        <v>1.2269000000000001</v>
      </c>
      <c r="AJ26" s="121">
        <v>82.3</v>
      </c>
      <c r="AK26" s="100"/>
      <c r="AL26" s="104">
        <f t="shared" si="16"/>
        <v>82.3</v>
      </c>
      <c r="AM26" s="105">
        <f t="shared" si="12"/>
        <v>1.2491000000000001</v>
      </c>
    </row>
    <row r="27" spans="2:39" ht="20.25" customHeight="1">
      <c r="B27" s="109">
        <v>1995</v>
      </c>
      <c r="C27" s="124">
        <v>85.1</v>
      </c>
      <c r="D27" s="124"/>
      <c r="E27" s="90">
        <f t="shared" si="0"/>
        <v>85.1</v>
      </c>
      <c r="F27" s="123"/>
      <c r="G27" s="90">
        <f t="shared" si="5"/>
        <v>85.1</v>
      </c>
      <c r="H27" s="91">
        <f t="shared" si="13"/>
        <v>1.3361000000000001</v>
      </c>
      <c r="I27" s="92">
        <v>95.8</v>
      </c>
      <c r="J27" s="118"/>
      <c r="K27" s="94">
        <f t="shared" si="1"/>
        <v>95.8</v>
      </c>
      <c r="L27" s="119">
        <v>128.19999999999999</v>
      </c>
      <c r="M27" s="94">
        <v>82.7</v>
      </c>
      <c r="N27" s="94">
        <f>ROUND(M27/$M$27*$L$27,1)</f>
        <v>128.19999999999999</v>
      </c>
      <c r="O27" s="90">
        <f t="shared" si="6"/>
        <v>105.5</v>
      </c>
      <c r="P27" s="97">
        <f t="shared" si="7"/>
        <v>1.0398000000000001</v>
      </c>
      <c r="Q27" s="92">
        <v>95.8</v>
      </c>
      <c r="R27" s="118"/>
      <c r="S27" s="94">
        <f t="shared" si="2"/>
        <v>95.8</v>
      </c>
      <c r="T27" s="119">
        <v>128.19999999999999</v>
      </c>
      <c r="U27" s="94">
        <v>99.2</v>
      </c>
      <c r="V27" s="94">
        <f>ROUND(U27/$U$27*$T$27,1)</f>
        <v>128.19999999999999</v>
      </c>
      <c r="W27" s="90">
        <v>77.2</v>
      </c>
      <c r="X27" s="100"/>
      <c r="Y27" s="96">
        <f t="shared" si="14"/>
        <v>77.2</v>
      </c>
      <c r="Z27" s="90">
        <f t="shared" si="8"/>
        <v>94.2</v>
      </c>
      <c r="AA27" s="98">
        <f t="shared" si="9"/>
        <v>1.1358999999999999</v>
      </c>
      <c r="AB27" s="92">
        <v>95.8</v>
      </c>
      <c r="AC27" s="118"/>
      <c r="AD27" s="94">
        <f t="shared" si="4"/>
        <v>95.8</v>
      </c>
      <c r="AE27" s="120">
        <v>83.6</v>
      </c>
      <c r="AF27" s="100"/>
      <c r="AG27" s="101">
        <f t="shared" si="15"/>
        <v>83.6</v>
      </c>
      <c r="AH27" s="90">
        <f t="shared" si="10"/>
        <v>87.9</v>
      </c>
      <c r="AI27" s="91">
        <f t="shared" si="11"/>
        <v>1.2059</v>
      </c>
      <c r="AJ27" s="121">
        <v>83.6</v>
      </c>
      <c r="AK27" s="100"/>
      <c r="AL27" s="104">
        <f t="shared" si="16"/>
        <v>83.6</v>
      </c>
      <c r="AM27" s="105">
        <f t="shared" si="12"/>
        <v>1.2297</v>
      </c>
    </row>
    <row r="28" spans="2:39" ht="20.25" customHeight="1">
      <c r="B28" s="109">
        <v>1994</v>
      </c>
      <c r="C28" s="124">
        <v>83.2</v>
      </c>
      <c r="D28" s="124"/>
      <c r="E28" s="90">
        <f t="shared" si="0"/>
        <v>83.2</v>
      </c>
      <c r="F28" s="123"/>
      <c r="G28" s="90">
        <f t="shared" si="5"/>
        <v>83.2</v>
      </c>
      <c r="H28" s="91">
        <f t="shared" si="13"/>
        <v>1.3666</v>
      </c>
      <c r="I28" s="92">
        <v>94.8</v>
      </c>
      <c r="J28" s="118"/>
      <c r="K28" s="94">
        <f t="shared" si="1"/>
        <v>94.8</v>
      </c>
      <c r="L28" s="118"/>
      <c r="M28" s="94">
        <v>86.7</v>
      </c>
      <c r="N28" s="94">
        <f>ROUND(M28/$M$27*$L$27,1)</f>
        <v>134.4</v>
      </c>
      <c r="O28" s="90">
        <f t="shared" si="6"/>
        <v>106.7</v>
      </c>
      <c r="P28" s="97">
        <f t="shared" si="7"/>
        <v>1.0281</v>
      </c>
      <c r="Q28" s="92">
        <v>94.8</v>
      </c>
      <c r="R28" s="118"/>
      <c r="S28" s="94">
        <f t="shared" si="2"/>
        <v>94.8</v>
      </c>
      <c r="T28" s="118"/>
      <c r="U28" s="94">
        <v>96.6</v>
      </c>
      <c r="V28" s="94">
        <f>ROUND(U28/$U$27*$T$27,1)</f>
        <v>124.8</v>
      </c>
      <c r="W28" s="90">
        <v>80.8</v>
      </c>
      <c r="X28" s="100"/>
      <c r="Y28" s="96">
        <f t="shared" si="14"/>
        <v>80.8</v>
      </c>
      <c r="Z28" s="90">
        <f t="shared" si="8"/>
        <v>94.4</v>
      </c>
      <c r="AA28" s="98">
        <f t="shared" si="9"/>
        <v>1.1335</v>
      </c>
      <c r="AB28" s="92">
        <v>94.8</v>
      </c>
      <c r="AC28" s="118"/>
      <c r="AD28" s="94">
        <f t="shared" si="4"/>
        <v>94.8</v>
      </c>
      <c r="AE28" s="99">
        <v>82.2</v>
      </c>
      <c r="AF28" s="100"/>
      <c r="AG28" s="101">
        <f t="shared" si="15"/>
        <v>82.2</v>
      </c>
      <c r="AH28" s="90">
        <f t="shared" si="10"/>
        <v>86.6</v>
      </c>
      <c r="AI28" s="91">
        <f t="shared" si="11"/>
        <v>1.224</v>
      </c>
      <c r="AJ28" s="102">
        <v>82.2</v>
      </c>
      <c r="AK28" s="100"/>
      <c r="AL28" s="104">
        <f t="shared" si="16"/>
        <v>82.2</v>
      </c>
      <c r="AM28" s="105">
        <f t="shared" si="12"/>
        <v>1.2505999999999999</v>
      </c>
    </row>
    <row r="29" spans="2:39" ht="20.25" customHeight="1">
      <c r="B29" s="109">
        <v>1993</v>
      </c>
      <c r="C29" s="124">
        <v>81.5</v>
      </c>
      <c r="D29" s="124"/>
      <c r="E29" s="90">
        <f t="shared" si="0"/>
        <v>81.5</v>
      </c>
      <c r="F29" s="123"/>
      <c r="G29" s="90">
        <f t="shared" si="5"/>
        <v>81.5</v>
      </c>
      <c r="H29" s="91">
        <f t="shared" si="13"/>
        <v>1.3951</v>
      </c>
      <c r="I29" s="92">
        <v>93.8</v>
      </c>
      <c r="J29" s="118"/>
      <c r="K29" s="94">
        <f t="shared" si="1"/>
        <v>93.8</v>
      </c>
      <c r="L29" s="118"/>
      <c r="M29" s="94">
        <v>90.2</v>
      </c>
      <c r="N29" s="94">
        <f t="shared" ref="N29:N55" si="18">ROUND(M29/$M$27*$L$27,1)</f>
        <v>139.80000000000001</v>
      </c>
      <c r="O29" s="90">
        <f t="shared" si="6"/>
        <v>107.6</v>
      </c>
      <c r="P29" s="97">
        <f t="shared" si="7"/>
        <v>1.0195000000000001</v>
      </c>
      <c r="Q29" s="92">
        <v>93.8</v>
      </c>
      <c r="R29" s="118"/>
      <c r="S29" s="94">
        <f t="shared" si="2"/>
        <v>93.8</v>
      </c>
      <c r="T29" s="118"/>
      <c r="U29" s="94">
        <v>96.5</v>
      </c>
      <c r="V29" s="94">
        <f t="shared" ref="V29:V55" si="19">ROUND(U29/$U$27*$T$27,1)</f>
        <v>124.7</v>
      </c>
      <c r="W29" s="90">
        <v>82.6</v>
      </c>
      <c r="X29" s="100"/>
      <c r="Y29" s="96">
        <f t="shared" si="14"/>
        <v>82.6</v>
      </c>
      <c r="Z29" s="90">
        <f t="shared" si="8"/>
        <v>94.5</v>
      </c>
      <c r="AA29" s="98">
        <f t="shared" si="9"/>
        <v>1.1323000000000001</v>
      </c>
      <c r="AB29" s="92">
        <v>93.8</v>
      </c>
      <c r="AC29" s="118"/>
      <c r="AD29" s="94">
        <f t="shared" si="4"/>
        <v>93.8</v>
      </c>
      <c r="AE29" s="99">
        <v>82</v>
      </c>
      <c r="AF29" s="100"/>
      <c r="AG29" s="101">
        <f t="shared" si="15"/>
        <v>82</v>
      </c>
      <c r="AH29" s="90">
        <f t="shared" si="10"/>
        <v>86.1</v>
      </c>
      <c r="AI29" s="91">
        <f t="shared" si="11"/>
        <v>1.2311000000000001</v>
      </c>
      <c r="AJ29" s="102">
        <v>82</v>
      </c>
      <c r="AK29" s="100"/>
      <c r="AL29" s="104">
        <f t="shared" si="16"/>
        <v>82</v>
      </c>
      <c r="AM29" s="105">
        <f t="shared" si="12"/>
        <v>1.2537</v>
      </c>
    </row>
    <row r="30" spans="2:39" ht="20.25" customHeight="1">
      <c r="B30" s="109">
        <v>1992</v>
      </c>
      <c r="C30" s="124">
        <v>78.8</v>
      </c>
      <c r="D30" s="124"/>
      <c r="E30" s="90">
        <f t="shared" si="0"/>
        <v>78.8</v>
      </c>
      <c r="F30" s="123"/>
      <c r="G30" s="90">
        <f t="shared" si="5"/>
        <v>78.8</v>
      </c>
      <c r="H30" s="91">
        <f t="shared" si="13"/>
        <v>1.4429000000000001</v>
      </c>
      <c r="I30" s="92">
        <v>91.1</v>
      </c>
      <c r="J30" s="118"/>
      <c r="K30" s="94">
        <f t="shared" si="1"/>
        <v>91.1</v>
      </c>
      <c r="L30" s="118"/>
      <c r="M30" s="94">
        <v>96.2</v>
      </c>
      <c r="N30" s="94">
        <f t="shared" si="18"/>
        <v>149.1</v>
      </c>
      <c r="O30" s="90">
        <f t="shared" si="6"/>
        <v>108.5</v>
      </c>
      <c r="P30" s="97">
        <f t="shared" si="7"/>
        <v>1.0111000000000001</v>
      </c>
      <c r="Q30" s="92">
        <v>91.1</v>
      </c>
      <c r="R30" s="118"/>
      <c r="S30" s="94">
        <f t="shared" si="2"/>
        <v>91.1</v>
      </c>
      <c r="T30" s="118"/>
      <c r="U30" s="94">
        <v>99.2</v>
      </c>
      <c r="V30" s="94">
        <f t="shared" si="19"/>
        <v>128.19999999999999</v>
      </c>
      <c r="W30" s="90">
        <v>83.8</v>
      </c>
      <c r="X30" s="100"/>
      <c r="Y30" s="96">
        <f t="shared" si="14"/>
        <v>83.8</v>
      </c>
      <c r="Z30" s="90">
        <f t="shared" si="8"/>
        <v>94.1</v>
      </c>
      <c r="AA30" s="98">
        <f t="shared" si="9"/>
        <v>1.1371</v>
      </c>
      <c r="AB30" s="92">
        <v>91.1</v>
      </c>
      <c r="AC30" s="118"/>
      <c r="AD30" s="94">
        <f t="shared" si="4"/>
        <v>91.1</v>
      </c>
      <c r="AE30" s="114">
        <v>81.900000000000006</v>
      </c>
      <c r="AF30" s="100"/>
      <c r="AG30" s="101">
        <f t="shared" si="15"/>
        <v>81.900000000000006</v>
      </c>
      <c r="AH30" s="90">
        <f t="shared" si="10"/>
        <v>85.1</v>
      </c>
      <c r="AI30" s="91">
        <f t="shared" si="11"/>
        <v>1.2456</v>
      </c>
      <c r="AJ30" s="115">
        <v>81.900000000000006</v>
      </c>
      <c r="AK30" s="100"/>
      <c r="AL30" s="104">
        <f t="shared" si="16"/>
        <v>81.900000000000006</v>
      </c>
      <c r="AM30" s="105">
        <f t="shared" si="12"/>
        <v>1.2552000000000001</v>
      </c>
    </row>
    <row r="31" spans="2:39" ht="20.25" customHeight="1">
      <c r="B31" s="109">
        <v>1991</v>
      </c>
      <c r="C31" s="124">
        <v>74.3</v>
      </c>
      <c r="D31" s="124"/>
      <c r="E31" s="90">
        <f t="shared" si="0"/>
        <v>74.3</v>
      </c>
      <c r="F31" s="123"/>
      <c r="G31" s="90">
        <f t="shared" si="5"/>
        <v>74.3</v>
      </c>
      <c r="H31" s="91">
        <f t="shared" si="13"/>
        <v>1.5303</v>
      </c>
      <c r="I31" s="92">
        <v>85.7</v>
      </c>
      <c r="J31" s="118"/>
      <c r="K31" s="94">
        <f t="shared" si="1"/>
        <v>85.7</v>
      </c>
      <c r="L31" s="118"/>
      <c r="M31" s="94">
        <v>100</v>
      </c>
      <c r="N31" s="94">
        <f t="shared" si="18"/>
        <v>155</v>
      </c>
      <c r="O31" s="90">
        <f t="shared" si="6"/>
        <v>106.5</v>
      </c>
      <c r="P31" s="97">
        <f t="shared" si="7"/>
        <v>1.03</v>
      </c>
      <c r="Q31" s="92">
        <v>85.7</v>
      </c>
      <c r="R31" s="118"/>
      <c r="S31" s="94">
        <f t="shared" si="2"/>
        <v>85.7</v>
      </c>
      <c r="T31" s="118"/>
      <c r="U31" s="94">
        <v>100</v>
      </c>
      <c r="V31" s="94">
        <f t="shared" si="19"/>
        <v>129.19999999999999</v>
      </c>
      <c r="W31" s="90">
        <v>83.1</v>
      </c>
      <c r="X31" s="100"/>
      <c r="Y31" s="96">
        <f t="shared" si="14"/>
        <v>83.1</v>
      </c>
      <c r="Z31" s="90">
        <f t="shared" si="8"/>
        <v>91.3</v>
      </c>
      <c r="AA31" s="98">
        <f t="shared" si="9"/>
        <v>1.1719999999999999</v>
      </c>
      <c r="AB31" s="92">
        <v>85.7</v>
      </c>
      <c r="AC31" s="118"/>
      <c r="AD31" s="94">
        <f t="shared" si="4"/>
        <v>85.7</v>
      </c>
      <c r="AE31" s="120">
        <v>80.7</v>
      </c>
      <c r="AF31" s="100"/>
      <c r="AG31" s="101">
        <f t="shared" si="15"/>
        <v>80.7</v>
      </c>
      <c r="AH31" s="90">
        <f t="shared" si="10"/>
        <v>82.5</v>
      </c>
      <c r="AI31" s="91">
        <f t="shared" si="11"/>
        <v>1.2847999999999999</v>
      </c>
      <c r="AJ31" s="121">
        <v>80.7</v>
      </c>
      <c r="AK31" s="100"/>
      <c r="AL31" s="104">
        <f t="shared" si="16"/>
        <v>80.7</v>
      </c>
      <c r="AM31" s="105">
        <f t="shared" si="12"/>
        <v>1.2739</v>
      </c>
    </row>
    <row r="32" spans="2:39" ht="20.25" customHeight="1">
      <c r="B32" s="109">
        <v>1990</v>
      </c>
      <c r="C32" s="124">
        <v>69.900000000000006</v>
      </c>
      <c r="D32" s="124"/>
      <c r="E32" s="90">
        <f t="shared" si="0"/>
        <v>69.900000000000006</v>
      </c>
      <c r="F32" s="123"/>
      <c r="G32" s="90">
        <f t="shared" si="5"/>
        <v>69.900000000000006</v>
      </c>
      <c r="H32" s="91">
        <f t="shared" si="13"/>
        <v>1.6266</v>
      </c>
      <c r="I32" s="92">
        <v>79.8</v>
      </c>
      <c r="J32" s="118"/>
      <c r="K32" s="94">
        <f t="shared" si="1"/>
        <v>79.8</v>
      </c>
      <c r="L32" s="118"/>
      <c r="M32" s="94">
        <v>102</v>
      </c>
      <c r="N32" s="94">
        <f t="shared" si="18"/>
        <v>158.1</v>
      </c>
      <c r="O32" s="90">
        <f t="shared" si="6"/>
        <v>103.3</v>
      </c>
      <c r="P32" s="97">
        <f t="shared" si="7"/>
        <v>1.0620000000000001</v>
      </c>
      <c r="Q32" s="92">
        <v>79.8</v>
      </c>
      <c r="R32" s="118"/>
      <c r="S32" s="94">
        <f t="shared" si="2"/>
        <v>79.8</v>
      </c>
      <c r="T32" s="118"/>
      <c r="U32" s="94">
        <v>100</v>
      </c>
      <c r="V32" s="94">
        <f t="shared" si="19"/>
        <v>129.19999999999999</v>
      </c>
      <c r="W32" s="90">
        <v>81.8</v>
      </c>
      <c r="X32" s="100"/>
      <c r="Y32" s="96">
        <f t="shared" si="14"/>
        <v>81.8</v>
      </c>
      <c r="Z32" s="90">
        <f t="shared" si="8"/>
        <v>87.9</v>
      </c>
      <c r="AA32" s="98">
        <f t="shared" si="9"/>
        <v>1.2173</v>
      </c>
      <c r="AB32" s="92">
        <v>79.8</v>
      </c>
      <c r="AC32" s="118"/>
      <c r="AD32" s="94">
        <f t="shared" si="4"/>
        <v>79.8</v>
      </c>
      <c r="AE32" s="120">
        <v>79</v>
      </c>
      <c r="AF32" s="100"/>
      <c r="AG32" s="101">
        <f t="shared" si="15"/>
        <v>79</v>
      </c>
      <c r="AH32" s="90">
        <f t="shared" si="10"/>
        <v>79.3</v>
      </c>
      <c r="AI32" s="91">
        <f t="shared" si="11"/>
        <v>1.3367</v>
      </c>
      <c r="AJ32" s="121">
        <v>79</v>
      </c>
      <c r="AK32" s="100"/>
      <c r="AL32" s="104">
        <f t="shared" si="16"/>
        <v>79</v>
      </c>
      <c r="AM32" s="105">
        <f t="shared" si="12"/>
        <v>1.3012999999999999</v>
      </c>
    </row>
    <row r="33" spans="2:39" ht="20.25" customHeight="1">
      <c r="B33" s="109">
        <v>1989</v>
      </c>
      <c r="C33" s="124">
        <v>65.900000000000006</v>
      </c>
      <c r="D33" s="124"/>
      <c r="E33" s="90">
        <f t="shared" si="0"/>
        <v>65.900000000000006</v>
      </c>
      <c r="F33" s="123"/>
      <c r="G33" s="90">
        <f t="shared" si="5"/>
        <v>65.900000000000006</v>
      </c>
      <c r="H33" s="91">
        <f t="shared" si="13"/>
        <v>1.7253000000000001</v>
      </c>
      <c r="I33" s="92">
        <v>74.7</v>
      </c>
      <c r="J33" s="118"/>
      <c r="K33" s="94">
        <f t="shared" si="1"/>
        <v>74.7</v>
      </c>
      <c r="L33" s="118"/>
      <c r="M33" s="94">
        <v>109.4</v>
      </c>
      <c r="N33" s="94">
        <f t="shared" si="18"/>
        <v>169.6</v>
      </c>
      <c r="O33" s="90">
        <f t="shared" si="6"/>
        <v>103.2</v>
      </c>
      <c r="P33" s="97">
        <f t="shared" si="7"/>
        <v>1.0629999999999999</v>
      </c>
      <c r="Q33" s="92">
        <v>74.7</v>
      </c>
      <c r="R33" s="118"/>
      <c r="S33" s="94">
        <f t="shared" si="2"/>
        <v>74.7</v>
      </c>
      <c r="T33" s="118"/>
      <c r="U33" s="94">
        <v>101.5</v>
      </c>
      <c r="V33" s="94">
        <f t="shared" si="19"/>
        <v>131.19999999999999</v>
      </c>
      <c r="W33" s="90">
        <v>80.900000000000006</v>
      </c>
      <c r="X33" s="100"/>
      <c r="Y33" s="96">
        <f t="shared" si="14"/>
        <v>80.900000000000006</v>
      </c>
      <c r="Z33" s="90">
        <f t="shared" si="8"/>
        <v>85.3</v>
      </c>
      <c r="AA33" s="98">
        <f t="shared" si="9"/>
        <v>1.2544</v>
      </c>
      <c r="AB33" s="92">
        <v>74.7</v>
      </c>
      <c r="AC33" s="118"/>
      <c r="AD33" s="94">
        <f t="shared" si="4"/>
        <v>74.7</v>
      </c>
      <c r="AE33" s="120">
        <v>77.8</v>
      </c>
      <c r="AF33" s="100"/>
      <c r="AG33" s="101">
        <f t="shared" si="15"/>
        <v>77.8</v>
      </c>
      <c r="AH33" s="90">
        <f t="shared" si="10"/>
        <v>76.7</v>
      </c>
      <c r="AI33" s="91">
        <f t="shared" si="11"/>
        <v>1.3819999999999999</v>
      </c>
      <c r="AJ33" s="121">
        <v>77.8</v>
      </c>
      <c r="AK33" s="100"/>
      <c r="AL33" s="104">
        <f t="shared" si="16"/>
        <v>77.8</v>
      </c>
      <c r="AM33" s="105">
        <f t="shared" si="12"/>
        <v>1.3212999999999999</v>
      </c>
    </row>
    <row r="34" spans="2:39" ht="20.25" customHeight="1">
      <c r="B34" s="109">
        <v>1988</v>
      </c>
      <c r="C34" s="124">
        <v>63.7</v>
      </c>
      <c r="D34" s="124"/>
      <c r="E34" s="90">
        <f t="shared" si="0"/>
        <v>63.7</v>
      </c>
      <c r="F34" s="123"/>
      <c r="G34" s="90">
        <f t="shared" si="5"/>
        <v>63.7</v>
      </c>
      <c r="H34" s="91">
        <f t="shared" si="13"/>
        <v>1.7848999999999999</v>
      </c>
      <c r="I34" s="92">
        <v>72.599999999999994</v>
      </c>
      <c r="J34" s="118"/>
      <c r="K34" s="94">
        <f t="shared" si="1"/>
        <v>72.599999999999994</v>
      </c>
      <c r="L34" s="118"/>
      <c r="M34" s="94">
        <v>106.1</v>
      </c>
      <c r="N34" s="94">
        <f t="shared" si="18"/>
        <v>164.5</v>
      </c>
      <c r="O34" s="90">
        <f t="shared" si="6"/>
        <v>100.2</v>
      </c>
      <c r="P34" s="97">
        <f t="shared" si="7"/>
        <v>1.0948</v>
      </c>
      <c r="Q34" s="92">
        <v>72.599999999999994</v>
      </c>
      <c r="R34" s="118"/>
      <c r="S34" s="94">
        <f t="shared" si="2"/>
        <v>72.599999999999994</v>
      </c>
      <c r="T34" s="118"/>
      <c r="U34" s="94">
        <v>97.3</v>
      </c>
      <c r="V34" s="94">
        <f t="shared" si="19"/>
        <v>125.7</v>
      </c>
      <c r="W34" s="90">
        <v>80</v>
      </c>
      <c r="X34" s="100"/>
      <c r="Y34" s="96">
        <f t="shared" si="14"/>
        <v>80</v>
      </c>
      <c r="Z34" s="90">
        <f t="shared" si="8"/>
        <v>83.2</v>
      </c>
      <c r="AA34" s="98">
        <f t="shared" si="9"/>
        <v>1.2861</v>
      </c>
      <c r="AB34" s="92">
        <v>72.599999999999994</v>
      </c>
      <c r="AC34" s="118"/>
      <c r="AD34" s="94">
        <f t="shared" si="4"/>
        <v>72.599999999999994</v>
      </c>
      <c r="AE34" s="120">
        <v>75.8</v>
      </c>
      <c r="AF34" s="100"/>
      <c r="AG34" s="101">
        <f t="shared" si="15"/>
        <v>75.8</v>
      </c>
      <c r="AH34" s="90">
        <f t="shared" si="10"/>
        <v>74.7</v>
      </c>
      <c r="AI34" s="91">
        <f t="shared" si="11"/>
        <v>1.419</v>
      </c>
      <c r="AJ34" s="121">
        <v>75.8</v>
      </c>
      <c r="AK34" s="100"/>
      <c r="AL34" s="104">
        <f t="shared" si="16"/>
        <v>75.8</v>
      </c>
      <c r="AM34" s="105">
        <f t="shared" si="12"/>
        <v>1.3562000000000001</v>
      </c>
    </row>
    <row r="35" spans="2:39" ht="20.25" customHeight="1">
      <c r="B35" s="109">
        <v>1987</v>
      </c>
      <c r="C35" s="124">
        <v>62.3</v>
      </c>
      <c r="D35" s="124"/>
      <c r="E35" s="90">
        <f t="shared" si="0"/>
        <v>62.3</v>
      </c>
      <c r="F35" s="123"/>
      <c r="G35" s="90">
        <f t="shared" si="5"/>
        <v>62.3</v>
      </c>
      <c r="H35" s="91">
        <f t="shared" si="13"/>
        <v>1.825</v>
      </c>
      <c r="I35" s="92">
        <v>71.5</v>
      </c>
      <c r="J35" s="118"/>
      <c r="K35" s="94">
        <f t="shared" si="1"/>
        <v>71.5</v>
      </c>
      <c r="L35" s="118"/>
      <c r="M35" s="94">
        <v>99</v>
      </c>
      <c r="N35" s="94">
        <f t="shared" si="18"/>
        <v>153.5</v>
      </c>
      <c r="O35" s="90">
        <f t="shared" si="6"/>
        <v>96.1</v>
      </c>
      <c r="P35" s="97">
        <f t="shared" si="7"/>
        <v>1.1415</v>
      </c>
      <c r="Q35" s="92">
        <v>71.5</v>
      </c>
      <c r="R35" s="118"/>
      <c r="S35" s="94">
        <f t="shared" si="2"/>
        <v>71.5</v>
      </c>
      <c r="T35" s="118"/>
      <c r="U35" s="94">
        <v>91.8</v>
      </c>
      <c r="V35" s="94">
        <f t="shared" si="19"/>
        <v>118.6</v>
      </c>
      <c r="W35" s="90">
        <v>79.400000000000006</v>
      </c>
      <c r="X35" s="100"/>
      <c r="Y35" s="96">
        <f t="shared" si="14"/>
        <v>79.400000000000006</v>
      </c>
      <c r="Z35" s="90">
        <f t="shared" si="8"/>
        <v>81.3</v>
      </c>
      <c r="AA35" s="98">
        <f t="shared" si="9"/>
        <v>1.3161</v>
      </c>
      <c r="AB35" s="92">
        <v>71.5</v>
      </c>
      <c r="AC35" s="118"/>
      <c r="AD35" s="94">
        <f t="shared" si="4"/>
        <v>71.5</v>
      </c>
      <c r="AE35" s="120">
        <v>74.7</v>
      </c>
      <c r="AF35" s="100"/>
      <c r="AG35" s="101">
        <f t="shared" si="15"/>
        <v>74.7</v>
      </c>
      <c r="AH35" s="90">
        <f t="shared" si="10"/>
        <v>73.599999999999994</v>
      </c>
      <c r="AI35" s="91">
        <f t="shared" si="11"/>
        <v>1.4401999999999999</v>
      </c>
      <c r="AJ35" s="121">
        <v>74.7</v>
      </c>
      <c r="AK35" s="100"/>
      <c r="AL35" s="104">
        <f t="shared" si="16"/>
        <v>74.7</v>
      </c>
      <c r="AM35" s="105">
        <f t="shared" si="12"/>
        <v>1.3762000000000001</v>
      </c>
    </row>
    <row r="36" spans="2:39" ht="20.25" customHeight="1">
      <c r="B36" s="109">
        <v>1986</v>
      </c>
      <c r="C36" s="124">
        <v>60.9</v>
      </c>
      <c r="D36" s="124"/>
      <c r="E36" s="90">
        <f t="shared" si="0"/>
        <v>60.9</v>
      </c>
      <c r="F36" s="123"/>
      <c r="G36" s="90">
        <f t="shared" si="5"/>
        <v>60.9</v>
      </c>
      <c r="H36" s="91">
        <f t="shared" si="13"/>
        <v>1.867</v>
      </c>
      <c r="I36" s="92">
        <v>70.3</v>
      </c>
      <c r="J36" s="118"/>
      <c r="K36" s="94">
        <f t="shared" si="1"/>
        <v>70.3</v>
      </c>
      <c r="L36" s="118"/>
      <c r="M36" s="94">
        <v>98.3</v>
      </c>
      <c r="N36" s="94">
        <f t="shared" si="18"/>
        <v>152.4</v>
      </c>
      <c r="O36" s="90">
        <f t="shared" si="6"/>
        <v>94.9</v>
      </c>
      <c r="P36" s="97">
        <f t="shared" si="7"/>
        <v>1.1559999999999999</v>
      </c>
      <c r="Q36" s="92">
        <v>70.3</v>
      </c>
      <c r="R36" s="118"/>
      <c r="S36" s="94">
        <f t="shared" si="2"/>
        <v>70.3</v>
      </c>
      <c r="T36" s="118"/>
      <c r="U36" s="94">
        <v>90.3</v>
      </c>
      <c r="V36" s="94">
        <f t="shared" si="19"/>
        <v>116.7</v>
      </c>
      <c r="W36" s="90">
        <v>78.3</v>
      </c>
      <c r="X36" s="100"/>
      <c r="Y36" s="96">
        <f t="shared" si="14"/>
        <v>78.3</v>
      </c>
      <c r="Z36" s="90">
        <f t="shared" si="8"/>
        <v>80.099999999999994</v>
      </c>
      <c r="AA36" s="98">
        <f t="shared" si="9"/>
        <v>1.3358000000000001</v>
      </c>
      <c r="AB36" s="92">
        <v>70.3</v>
      </c>
      <c r="AC36" s="118"/>
      <c r="AD36" s="94">
        <f t="shared" si="4"/>
        <v>70.3</v>
      </c>
      <c r="AE36" s="120">
        <v>76.5</v>
      </c>
      <c r="AF36" s="100"/>
      <c r="AG36" s="101">
        <f t="shared" si="15"/>
        <v>76.5</v>
      </c>
      <c r="AH36" s="90">
        <f t="shared" si="10"/>
        <v>74.3</v>
      </c>
      <c r="AI36" s="91">
        <f t="shared" si="11"/>
        <v>1.4266000000000001</v>
      </c>
      <c r="AJ36" s="121">
        <v>76.5</v>
      </c>
      <c r="AK36" s="100"/>
      <c r="AL36" s="104">
        <f t="shared" si="16"/>
        <v>76.5</v>
      </c>
      <c r="AM36" s="105">
        <f t="shared" si="12"/>
        <v>1.3438000000000001</v>
      </c>
    </row>
    <row r="37" spans="2:39" ht="20.25" customHeight="1">
      <c r="B37" s="109">
        <v>1985</v>
      </c>
      <c r="C37" s="124">
        <v>59.7</v>
      </c>
      <c r="D37" s="124"/>
      <c r="E37" s="90">
        <f t="shared" si="0"/>
        <v>59.7</v>
      </c>
      <c r="F37" s="123"/>
      <c r="G37" s="90">
        <f t="shared" si="5"/>
        <v>59.7</v>
      </c>
      <c r="H37" s="91">
        <f t="shared" si="13"/>
        <v>1.9045000000000001</v>
      </c>
      <c r="I37" s="92">
        <v>68.7</v>
      </c>
      <c r="J37" s="118"/>
      <c r="K37" s="94">
        <f t="shared" si="1"/>
        <v>68.7</v>
      </c>
      <c r="L37" s="118"/>
      <c r="M37" s="94">
        <v>102.9</v>
      </c>
      <c r="N37" s="94">
        <f t="shared" si="18"/>
        <v>159.5</v>
      </c>
      <c r="O37" s="90">
        <f t="shared" si="6"/>
        <v>95.9</v>
      </c>
      <c r="P37" s="97">
        <f t="shared" si="7"/>
        <v>1.1438999999999999</v>
      </c>
      <c r="Q37" s="92">
        <v>68.7</v>
      </c>
      <c r="R37" s="118"/>
      <c r="S37" s="94">
        <f t="shared" si="2"/>
        <v>68.7</v>
      </c>
      <c r="T37" s="118"/>
      <c r="U37" s="94">
        <v>93.2</v>
      </c>
      <c r="V37" s="94">
        <f t="shared" si="19"/>
        <v>120.4</v>
      </c>
      <c r="W37" s="90">
        <v>75.400000000000006</v>
      </c>
      <c r="X37" s="100"/>
      <c r="Y37" s="96">
        <f t="shared" si="14"/>
        <v>75.400000000000006</v>
      </c>
      <c r="Z37" s="90">
        <f t="shared" si="8"/>
        <v>78.8</v>
      </c>
      <c r="AA37" s="98">
        <f t="shared" si="9"/>
        <v>1.3579000000000001</v>
      </c>
      <c r="AB37" s="92">
        <v>68.7</v>
      </c>
      <c r="AC37" s="118"/>
      <c r="AD37" s="94">
        <f t="shared" si="4"/>
        <v>68.7</v>
      </c>
      <c r="AE37" s="120">
        <v>77.099999999999994</v>
      </c>
      <c r="AF37" s="100"/>
      <c r="AG37" s="101">
        <f t="shared" si="15"/>
        <v>77.099999999999994</v>
      </c>
      <c r="AH37" s="90">
        <f t="shared" si="10"/>
        <v>74.2</v>
      </c>
      <c r="AI37" s="91">
        <f t="shared" si="11"/>
        <v>1.4286000000000001</v>
      </c>
      <c r="AJ37" s="121">
        <v>77.099999999999994</v>
      </c>
      <c r="AK37" s="100"/>
      <c r="AL37" s="104">
        <f t="shared" si="16"/>
        <v>77.099999999999994</v>
      </c>
      <c r="AM37" s="105">
        <f t="shared" si="12"/>
        <v>1.3332999999999999</v>
      </c>
    </row>
    <row r="38" spans="2:39" ht="20.25" customHeight="1">
      <c r="B38" s="109">
        <v>1984</v>
      </c>
      <c r="C38" s="124">
        <v>59.3</v>
      </c>
      <c r="D38" s="124"/>
      <c r="E38" s="90">
        <f t="shared" si="0"/>
        <v>59.3</v>
      </c>
      <c r="F38" s="123"/>
      <c r="G38" s="90">
        <f t="shared" si="5"/>
        <v>59.3</v>
      </c>
      <c r="H38" s="91">
        <f t="shared" si="13"/>
        <v>1.9174</v>
      </c>
      <c r="I38" s="92">
        <v>68.599999999999994</v>
      </c>
      <c r="J38" s="118"/>
      <c r="K38" s="94">
        <f t="shared" si="1"/>
        <v>68.599999999999994</v>
      </c>
      <c r="L38" s="118"/>
      <c r="M38" s="94">
        <v>100.3</v>
      </c>
      <c r="N38" s="94">
        <f t="shared" si="18"/>
        <v>155.5</v>
      </c>
      <c r="O38" s="90">
        <f t="shared" si="6"/>
        <v>94.7</v>
      </c>
      <c r="P38" s="97">
        <f t="shared" si="7"/>
        <v>1.1584000000000001</v>
      </c>
      <c r="Q38" s="92">
        <v>68.599999999999994</v>
      </c>
      <c r="R38" s="118"/>
      <c r="S38" s="94">
        <f t="shared" si="2"/>
        <v>68.599999999999994</v>
      </c>
      <c r="T38" s="118"/>
      <c r="U38" s="94">
        <v>92.3</v>
      </c>
      <c r="V38" s="94">
        <f t="shared" si="19"/>
        <v>119.3</v>
      </c>
      <c r="W38" s="90">
        <v>74.7</v>
      </c>
      <c r="X38" s="100"/>
      <c r="Y38" s="96">
        <f t="shared" si="14"/>
        <v>74.7</v>
      </c>
      <c r="Z38" s="90">
        <f t="shared" si="8"/>
        <v>78.3</v>
      </c>
      <c r="AA38" s="98">
        <f t="shared" si="9"/>
        <v>1.3665</v>
      </c>
      <c r="AB38" s="92">
        <v>68.599999999999994</v>
      </c>
      <c r="AC38" s="118"/>
      <c r="AD38" s="94">
        <f t="shared" si="4"/>
        <v>68.599999999999994</v>
      </c>
      <c r="AE38" s="99">
        <v>75.400000000000006</v>
      </c>
      <c r="AF38" s="100"/>
      <c r="AG38" s="101">
        <f t="shared" si="15"/>
        <v>75.400000000000006</v>
      </c>
      <c r="AH38" s="90">
        <f t="shared" si="10"/>
        <v>73</v>
      </c>
      <c r="AI38" s="91">
        <f t="shared" si="11"/>
        <v>1.4520999999999999</v>
      </c>
      <c r="AJ38" s="102">
        <v>75.400000000000006</v>
      </c>
      <c r="AK38" s="100"/>
      <c r="AL38" s="104">
        <f t="shared" si="16"/>
        <v>75.400000000000006</v>
      </c>
      <c r="AM38" s="105">
        <f t="shared" si="12"/>
        <v>1.3633999999999999</v>
      </c>
    </row>
    <row r="39" spans="2:39" ht="20.25" customHeight="1">
      <c r="B39" s="109">
        <v>1983</v>
      </c>
      <c r="C39" s="124">
        <v>58.1</v>
      </c>
      <c r="D39" s="124"/>
      <c r="E39" s="90">
        <f t="shared" si="0"/>
        <v>58.1</v>
      </c>
      <c r="F39" s="123"/>
      <c r="G39" s="90">
        <f t="shared" si="5"/>
        <v>58.1</v>
      </c>
      <c r="H39" s="91">
        <f t="shared" si="13"/>
        <v>1.9570000000000001</v>
      </c>
      <c r="I39" s="92">
        <v>67.8</v>
      </c>
      <c r="J39" s="118"/>
      <c r="K39" s="94">
        <f t="shared" si="1"/>
        <v>67.8</v>
      </c>
      <c r="L39" s="118"/>
      <c r="M39" s="94">
        <v>97.4</v>
      </c>
      <c r="N39" s="94">
        <f t="shared" si="18"/>
        <v>151</v>
      </c>
      <c r="O39" s="90">
        <f t="shared" si="6"/>
        <v>92.8</v>
      </c>
      <c r="P39" s="97">
        <f t="shared" si="7"/>
        <v>1.1820999999999999</v>
      </c>
      <c r="Q39" s="92">
        <v>67.8</v>
      </c>
      <c r="R39" s="118"/>
      <c r="S39" s="94">
        <f t="shared" si="2"/>
        <v>67.8</v>
      </c>
      <c r="T39" s="118"/>
      <c r="U39" s="94">
        <v>93.2</v>
      </c>
      <c r="V39" s="94">
        <f t="shared" si="19"/>
        <v>120.4</v>
      </c>
      <c r="W39" s="90">
        <v>74.7</v>
      </c>
      <c r="X39" s="100"/>
      <c r="Y39" s="96">
        <f t="shared" si="14"/>
        <v>74.7</v>
      </c>
      <c r="Z39" s="90">
        <f t="shared" si="8"/>
        <v>78.099999999999994</v>
      </c>
      <c r="AA39" s="98">
        <f t="shared" si="9"/>
        <v>1.37</v>
      </c>
      <c r="AB39" s="92">
        <v>67.8</v>
      </c>
      <c r="AC39" s="118"/>
      <c r="AD39" s="94">
        <f t="shared" si="4"/>
        <v>67.8</v>
      </c>
      <c r="AE39" s="99">
        <v>73.3</v>
      </c>
      <c r="AF39" s="100"/>
      <c r="AG39" s="101">
        <f t="shared" si="15"/>
        <v>73.3</v>
      </c>
      <c r="AH39" s="90">
        <f t="shared" si="10"/>
        <v>71.400000000000006</v>
      </c>
      <c r="AI39" s="91">
        <f t="shared" si="11"/>
        <v>1.4845999999999999</v>
      </c>
      <c r="AJ39" s="102">
        <v>73.3</v>
      </c>
      <c r="AK39" s="100"/>
      <c r="AL39" s="104">
        <f t="shared" si="16"/>
        <v>73.3</v>
      </c>
      <c r="AM39" s="105">
        <f t="shared" si="12"/>
        <v>1.4025000000000001</v>
      </c>
    </row>
    <row r="40" spans="2:39" ht="20.25" customHeight="1">
      <c r="B40" s="109">
        <v>1982</v>
      </c>
      <c r="C40" s="124">
        <v>57.1</v>
      </c>
      <c r="D40" s="124"/>
      <c r="E40" s="90">
        <f t="shared" si="0"/>
        <v>57.1</v>
      </c>
      <c r="F40" s="123"/>
      <c r="G40" s="90">
        <f t="shared" si="5"/>
        <v>57.1</v>
      </c>
      <c r="H40" s="91">
        <f t="shared" si="13"/>
        <v>1.9912000000000001</v>
      </c>
      <c r="I40" s="92">
        <v>68.099999999999994</v>
      </c>
      <c r="J40" s="118"/>
      <c r="K40" s="94">
        <f t="shared" si="1"/>
        <v>68.099999999999994</v>
      </c>
      <c r="L40" s="118"/>
      <c r="M40" s="94">
        <v>92</v>
      </c>
      <c r="N40" s="94">
        <f t="shared" si="18"/>
        <v>142.6</v>
      </c>
      <c r="O40" s="90">
        <f t="shared" si="6"/>
        <v>90.5</v>
      </c>
      <c r="P40" s="97">
        <f t="shared" si="7"/>
        <v>1.2121999999999999</v>
      </c>
      <c r="Q40" s="92">
        <v>68.099999999999994</v>
      </c>
      <c r="R40" s="118"/>
      <c r="S40" s="94">
        <f t="shared" si="2"/>
        <v>68.099999999999994</v>
      </c>
      <c r="T40" s="118"/>
      <c r="U40" s="94">
        <v>93.9</v>
      </c>
      <c r="V40" s="94">
        <f t="shared" si="19"/>
        <v>121.4</v>
      </c>
      <c r="W40" s="90">
        <v>74.099999999999994</v>
      </c>
      <c r="X40" s="100"/>
      <c r="Y40" s="96">
        <f t="shared" si="14"/>
        <v>74.099999999999994</v>
      </c>
      <c r="Z40" s="90">
        <f t="shared" si="8"/>
        <v>78.2</v>
      </c>
      <c r="AA40" s="98">
        <f t="shared" si="9"/>
        <v>1.3683000000000001</v>
      </c>
      <c r="AB40" s="92">
        <v>68.099999999999994</v>
      </c>
      <c r="AC40" s="118"/>
      <c r="AD40" s="94">
        <f t="shared" si="4"/>
        <v>68.099999999999994</v>
      </c>
      <c r="AE40" s="114">
        <v>72</v>
      </c>
      <c r="AF40" s="100"/>
      <c r="AG40" s="101">
        <f t="shared" si="15"/>
        <v>72</v>
      </c>
      <c r="AH40" s="90">
        <f t="shared" si="10"/>
        <v>70.599999999999994</v>
      </c>
      <c r="AI40" s="91">
        <f t="shared" si="11"/>
        <v>1.5014000000000001</v>
      </c>
      <c r="AJ40" s="115">
        <v>72</v>
      </c>
      <c r="AK40" s="100"/>
      <c r="AL40" s="104">
        <f t="shared" si="16"/>
        <v>72</v>
      </c>
      <c r="AM40" s="105">
        <f t="shared" si="12"/>
        <v>1.4278</v>
      </c>
    </row>
    <row r="41" spans="2:39" ht="20.25" customHeight="1">
      <c r="B41" s="109">
        <v>1981</v>
      </c>
      <c r="C41" s="124">
        <v>54.9</v>
      </c>
      <c r="D41" s="124"/>
      <c r="E41" s="90">
        <f t="shared" si="0"/>
        <v>54.9</v>
      </c>
      <c r="F41" s="123"/>
      <c r="G41" s="90">
        <f t="shared" si="5"/>
        <v>54.9</v>
      </c>
      <c r="H41" s="91">
        <f t="shared" si="13"/>
        <v>2.0710000000000002</v>
      </c>
      <c r="I41" s="92">
        <v>69.3</v>
      </c>
      <c r="J41" s="118"/>
      <c r="K41" s="94">
        <f t="shared" si="1"/>
        <v>69.3</v>
      </c>
      <c r="L41" s="118"/>
      <c r="M41" s="94">
        <v>89.9</v>
      </c>
      <c r="N41" s="94">
        <f t="shared" si="18"/>
        <v>139.4</v>
      </c>
      <c r="O41" s="90">
        <f t="shared" si="6"/>
        <v>90.3</v>
      </c>
      <c r="P41" s="97">
        <f t="shared" si="7"/>
        <v>1.2148000000000001</v>
      </c>
      <c r="Q41" s="92">
        <v>69.3</v>
      </c>
      <c r="R41" s="118"/>
      <c r="S41" s="94">
        <f t="shared" si="2"/>
        <v>69.3</v>
      </c>
      <c r="T41" s="118"/>
      <c r="U41" s="94">
        <v>94.3</v>
      </c>
      <c r="V41" s="94">
        <f t="shared" si="19"/>
        <v>121.9</v>
      </c>
      <c r="W41" s="90">
        <v>66.599999999999994</v>
      </c>
      <c r="X41" s="100"/>
      <c r="Y41" s="96">
        <f t="shared" si="14"/>
        <v>66.599999999999994</v>
      </c>
      <c r="Z41" s="90">
        <f t="shared" si="8"/>
        <v>76.2</v>
      </c>
      <c r="AA41" s="98">
        <f t="shared" si="9"/>
        <v>1.4041999999999999</v>
      </c>
      <c r="AB41" s="92">
        <v>69.3</v>
      </c>
      <c r="AC41" s="118"/>
      <c r="AD41" s="94">
        <f t="shared" si="4"/>
        <v>69.3</v>
      </c>
      <c r="AE41" s="120">
        <v>67.8</v>
      </c>
      <c r="AF41" s="100"/>
      <c r="AG41" s="101">
        <f t="shared" si="15"/>
        <v>67.8</v>
      </c>
      <c r="AH41" s="90">
        <f t="shared" si="10"/>
        <v>68.3</v>
      </c>
      <c r="AI41" s="91">
        <f t="shared" si="11"/>
        <v>1.552</v>
      </c>
      <c r="AJ41" s="121">
        <v>67.8</v>
      </c>
      <c r="AK41" s="100"/>
      <c r="AL41" s="104">
        <f t="shared" si="16"/>
        <v>67.8</v>
      </c>
      <c r="AM41" s="105">
        <f t="shared" si="12"/>
        <v>1.5162</v>
      </c>
    </row>
    <row r="42" spans="2:39" ht="20.25" customHeight="1">
      <c r="B42" s="109">
        <v>1980</v>
      </c>
      <c r="C42" s="124">
        <v>51.7</v>
      </c>
      <c r="D42" s="124"/>
      <c r="E42" s="90">
        <f t="shared" si="0"/>
        <v>51.7</v>
      </c>
      <c r="F42" s="123"/>
      <c r="G42" s="90">
        <f t="shared" si="5"/>
        <v>51.7</v>
      </c>
      <c r="H42" s="91">
        <f t="shared" si="13"/>
        <v>2.1991999999999998</v>
      </c>
      <c r="I42" s="92">
        <v>67.5</v>
      </c>
      <c r="J42" s="118"/>
      <c r="K42" s="94">
        <f t="shared" si="1"/>
        <v>67.5</v>
      </c>
      <c r="L42" s="118"/>
      <c r="M42" s="94">
        <v>86.1</v>
      </c>
      <c r="N42" s="94">
        <f t="shared" si="18"/>
        <v>133.5</v>
      </c>
      <c r="O42" s="90">
        <f t="shared" si="6"/>
        <v>87.3</v>
      </c>
      <c r="P42" s="97">
        <f t="shared" si="7"/>
        <v>1.2565999999999999</v>
      </c>
      <c r="Q42" s="92">
        <v>67.5</v>
      </c>
      <c r="R42" s="118"/>
      <c r="S42" s="94">
        <f t="shared" si="2"/>
        <v>67.5</v>
      </c>
      <c r="T42" s="118"/>
      <c r="U42" s="94">
        <v>89</v>
      </c>
      <c r="V42" s="94">
        <f t="shared" si="19"/>
        <v>115</v>
      </c>
      <c r="W42" s="90">
        <v>61.6</v>
      </c>
      <c r="X42" s="100"/>
      <c r="Y42" s="96">
        <f t="shared" si="14"/>
        <v>61.6</v>
      </c>
      <c r="Z42" s="90">
        <f t="shared" si="8"/>
        <v>72.599999999999994</v>
      </c>
      <c r="AA42" s="98">
        <f t="shared" si="9"/>
        <v>1.4738</v>
      </c>
      <c r="AB42" s="92">
        <v>67.5</v>
      </c>
      <c r="AC42" s="118"/>
      <c r="AD42" s="94">
        <f t="shared" si="4"/>
        <v>67.5</v>
      </c>
      <c r="AE42" s="120">
        <v>63.5</v>
      </c>
      <c r="AF42" s="100"/>
      <c r="AG42" s="101">
        <f t="shared" si="15"/>
        <v>63.5</v>
      </c>
      <c r="AH42" s="90">
        <f t="shared" si="10"/>
        <v>64.900000000000006</v>
      </c>
      <c r="AI42" s="91">
        <f t="shared" si="11"/>
        <v>1.6333</v>
      </c>
      <c r="AJ42" s="121">
        <v>63.5</v>
      </c>
      <c r="AK42" s="100"/>
      <c r="AL42" s="104">
        <f t="shared" si="16"/>
        <v>63.5</v>
      </c>
      <c r="AM42" s="105">
        <f t="shared" si="12"/>
        <v>1.6189</v>
      </c>
    </row>
    <row r="43" spans="2:39" ht="20.25" customHeight="1">
      <c r="B43" s="109">
        <v>1979</v>
      </c>
      <c r="C43" s="124">
        <v>47</v>
      </c>
      <c r="D43" s="124"/>
      <c r="E43" s="90">
        <f t="shared" si="0"/>
        <v>47</v>
      </c>
      <c r="F43" s="123"/>
      <c r="G43" s="90">
        <f t="shared" si="5"/>
        <v>47</v>
      </c>
      <c r="H43" s="91">
        <f t="shared" si="13"/>
        <v>2.4190999999999998</v>
      </c>
      <c r="I43" s="92">
        <v>61.1</v>
      </c>
      <c r="J43" s="118"/>
      <c r="K43" s="94">
        <f t="shared" si="1"/>
        <v>61.1</v>
      </c>
      <c r="L43" s="118"/>
      <c r="M43" s="94">
        <v>80</v>
      </c>
      <c r="N43" s="94">
        <f t="shared" si="18"/>
        <v>124</v>
      </c>
      <c r="O43" s="90">
        <f t="shared" si="6"/>
        <v>80</v>
      </c>
      <c r="P43" s="97">
        <f t="shared" si="7"/>
        <v>1.3713</v>
      </c>
      <c r="Q43" s="92">
        <v>61.1</v>
      </c>
      <c r="R43" s="118"/>
      <c r="S43" s="94">
        <f t="shared" si="2"/>
        <v>61.1</v>
      </c>
      <c r="T43" s="118"/>
      <c r="U43" s="94">
        <v>77.2</v>
      </c>
      <c r="V43" s="94">
        <f t="shared" si="19"/>
        <v>99.8</v>
      </c>
      <c r="W43" s="90">
        <v>58.1</v>
      </c>
      <c r="X43" s="100"/>
      <c r="Y43" s="96">
        <f t="shared" si="14"/>
        <v>58.1</v>
      </c>
      <c r="Z43" s="90">
        <f t="shared" si="8"/>
        <v>65.900000000000006</v>
      </c>
      <c r="AA43" s="98">
        <f t="shared" si="9"/>
        <v>1.6236999999999999</v>
      </c>
      <c r="AB43" s="92">
        <v>61.1</v>
      </c>
      <c r="AC43" s="118"/>
      <c r="AD43" s="94">
        <f t="shared" si="4"/>
        <v>61.1</v>
      </c>
      <c r="AE43" s="120">
        <v>59.6</v>
      </c>
      <c r="AF43" s="100"/>
      <c r="AG43" s="101">
        <f t="shared" si="15"/>
        <v>59.6</v>
      </c>
      <c r="AH43" s="90">
        <f t="shared" si="10"/>
        <v>60.1</v>
      </c>
      <c r="AI43" s="91">
        <f t="shared" si="11"/>
        <v>1.7637</v>
      </c>
      <c r="AJ43" s="121">
        <v>59.6</v>
      </c>
      <c r="AK43" s="100"/>
      <c r="AL43" s="104">
        <f t="shared" si="16"/>
        <v>59.6</v>
      </c>
      <c r="AM43" s="105">
        <f t="shared" si="12"/>
        <v>1.7248000000000001</v>
      </c>
    </row>
    <row r="44" spans="2:39" ht="20.25" customHeight="1">
      <c r="B44" s="109">
        <v>1978</v>
      </c>
      <c r="C44" s="124">
        <v>43.7</v>
      </c>
      <c r="D44" s="124"/>
      <c r="E44" s="90">
        <f t="shared" si="0"/>
        <v>43.7</v>
      </c>
      <c r="F44" s="123"/>
      <c r="G44" s="90">
        <f t="shared" si="5"/>
        <v>43.7</v>
      </c>
      <c r="H44" s="91">
        <f t="shared" si="13"/>
        <v>2.6017999999999999</v>
      </c>
      <c r="I44" s="92">
        <v>55.6</v>
      </c>
      <c r="J44" s="118"/>
      <c r="K44" s="94">
        <f t="shared" si="1"/>
        <v>55.6</v>
      </c>
      <c r="L44" s="118"/>
      <c r="M44" s="94">
        <v>74.3</v>
      </c>
      <c r="N44" s="94">
        <f t="shared" si="18"/>
        <v>115.2</v>
      </c>
      <c r="O44" s="90">
        <f t="shared" si="6"/>
        <v>73.5</v>
      </c>
      <c r="P44" s="97">
        <f t="shared" si="7"/>
        <v>1.4924999999999999</v>
      </c>
      <c r="Q44" s="92">
        <v>55.6</v>
      </c>
      <c r="R44" s="118"/>
      <c r="S44" s="94">
        <f t="shared" si="2"/>
        <v>55.6</v>
      </c>
      <c r="T44" s="118"/>
      <c r="U44" s="94">
        <v>70.3</v>
      </c>
      <c r="V44" s="94">
        <f t="shared" si="19"/>
        <v>90.9</v>
      </c>
      <c r="W44" s="90">
        <v>56.2</v>
      </c>
      <c r="X44" s="100"/>
      <c r="Y44" s="96">
        <f t="shared" si="14"/>
        <v>56.2</v>
      </c>
      <c r="Z44" s="90">
        <f t="shared" si="8"/>
        <v>61.1</v>
      </c>
      <c r="AA44" s="98">
        <f t="shared" si="9"/>
        <v>1.7512000000000001</v>
      </c>
      <c r="AB44" s="92">
        <v>55.6</v>
      </c>
      <c r="AC44" s="118"/>
      <c r="AD44" s="94">
        <f t="shared" si="4"/>
        <v>55.6</v>
      </c>
      <c r="AE44" s="120">
        <v>57.5</v>
      </c>
      <c r="AF44" s="100"/>
      <c r="AG44" s="101">
        <f t="shared" si="15"/>
        <v>57.5</v>
      </c>
      <c r="AH44" s="90">
        <f t="shared" si="10"/>
        <v>56.8</v>
      </c>
      <c r="AI44" s="91">
        <f t="shared" si="11"/>
        <v>1.8662000000000001</v>
      </c>
      <c r="AJ44" s="121">
        <v>57.5</v>
      </c>
      <c r="AK44" s="100"/>
      <c r="AL44" s="104">
        <f t="shared" si="16"/>
        <v>57.5</v>
      </c>
      <c r="AM44" s="105">
        <f t="shared" si="12"/>
        <v>1.7878000000000001</v>
      </c>
    </row>
    <row r="45" spans="2:39" ht="20.25" customHeight="1">
      <c r="B45" s="109">
        <v>1977</v>
      </c>
      <c r="C45" s="124">
        <v>41.9</v>
      </c>
      <c r="D45" s="124"/>
      <c r="E45" s="90">
        <f t="shared" si="0"/>
        <v>41.9</v>
      </c>
      <c r="F45" s="123"/>
      <c r="G45" s="90">
        <f t="shared" si="5"/>
        <v>41.9</v>
      </c>
      <c r="H45" s="91">
        <f t="shared" si="13"/>
        <v>2.7136</v>
      </c>
      <c r="I45" s="92">
        <v>52.5</v>
      </c>
      <c r="J45" s="118"/>
      <c r="K45" s="94">
        <f t="shared" si="1"/>
        <v>52.5</v>
      </c>
      <c r="L45" s="118"/>
      <c r="M45" s="94">
        <v>75.2</v>
      </c>
      <c r="N45" s="94">
        <f t="shared" si="18"/>
        <v>116.6</v>
      </c>
      <c r="O45" s="90">
        <f t="shared" si="6"/>
        <v>71.7</v>
      </c>
      <c r="P45" s="97">
        <f t="shared" si="7"/>
        <v>1.53</v>
      </c>
      <c r="Q45" s="92">
        <v>52.5</v>
      </c>
      <c r="R45" s="118"/>
      <c r="S45" s="94">
        <f t="shared" si="2"/>
        <v>52.5</v>
      </c>
      <c r="T45" s="118"/>
      <c r="U45" s="94">
        <v>74.599999999999994</v>
      </c>
      <c r="V45" s="94">
        <f t="shared" si="19"/>
        <v>96.4</v>
      </c>
      <c r="W45" s="90">
        <v>59</v>
      </c>
      <c r="X45" s="100"/>
      <c r="Y45" s="96">
        <f t="shared" si="14"/>
        <v>59</v>
      </c>
      <c r="Z45" s="90">
        <f t="shared" si="8"/>
        <v>61.4</v>
      </c>
      <c r="AA45" s="98">
        <f t="shared" si="9"/>
        <v>1.7426999999999999</v>
      </c>
      <c r="AB45" s="92">
        <v>52.5</v>
      </c>
      <c r="AC45" s="118"/>
      <c r="AD45" s="94">
        <f t="shared" si="4"/>
        <v>52.5</v>
      </c>
      <c r="AE45" s="120">
        <v>56.8</v>
      </c>
      <c r="AF45" s="100"/>
      <c r="AG45" s="101">
        <f t="shared" si="15"/>
        <v>56.8</v>
      </c>
      <c r="AH45" s="90">
        <f t="shared" si="10"/>
        <v>55.3</v>
      </c>
      <c r="AI45" s="91">
        <f t="shared" si="11"/>
        <v>1.9168000000000001</v>
      </c>
      <c r="AJ45" s="121">
        <v>56.8</v>
      </c>
      <c r="AK45" s="100"/>
      <c r="AL45" s="104">
        <f t="shared" si="16"/>
        <v>56.8</v>
      </c>
      <c r="AM45" s="105">
        <f t="shared" si="12"/>
        <v>1.8099000000000001</v>
      </c>
    </row>
    <row r="46" spans="2:39" ht="20.25" customHeight="1">
      <c r="B46" s="109">
        <v>1976</v>
      </c>
      <c r="C46" s="124">
        <v>40.200000000000003</v>
      </c>
      <c r="D46" s="124"/>
      <c r="E46" s="90">
        <f t="shared" si="0"/>
        <v>40.200000000000003</v>
      </c>
      <c r="F46" s="123"/>
      <c r="G46" s="90">
        <f t="shared" si="5"/>
        <v>40.200000000000003</v>
      </c>
      <c r="H46" s="91">
        <f t="shared" si="13"/>
        <v>2.8283999999999998</v>
      </c>
      <c r="I46" s="92">
        <v>50.7</v>
      </c>
      <c r="J46" s="118"/>
      <c r="K46" s="94">
        <f t="shared" si="1"/>
        <v>50.7</v>
      </c>
      <c r="L46" s="118"/>
      <c r="M46" s="94">
        <v>76.400000000000006</v>
      </c>
      <c r="N46" s="94">
        <f t="shared" si="18"/>
        <v>118.4</v>
      </c>
      <c r="O46" s="90">
        <f t="shared" si="6"/>
        <v>71</v>
      </c>
      <c r="P46" s="97">
        <f t="shared" si="7"/>
        <v>1.5450999999999999</v>
      </c>
      <c r="Q46" s="92">
        <v>50.7</v>
      </c>
      <c r="R46" s="118"/>
      <c r="S46" s="94">
        <f t="shared" si="2"/>
        <v>50.7</v>
      </c>
      <c r="T46" s="118"/>
      <c r="U46" s="94">
        <v>79.8</v>
      </c>
      <c r="V46" s="94">
        <f t="shared" si="19"/>
        <v>103.1</v>
      </c>
      <c r="W46" s="90">
        <v>56.3</v>
      </c>
      <c r="X46" s="90">
        <v>60.8</v>
      </c>
      <c r="Y46" s="119">
        <f>ROUND(X46/$X$46*$W$46,1)</f>
        <v>56.3</v>
      </c>
      <c r="Z46" s="90">
        <f t="shared" si="8"/>
        <v>60.5</v>
      </c>
      <c r="AA46" s="98">
        <f t="shared" si="9"/>
        <v>1.7685999999999999</v>
      </c>
      <c r="AB46" s="92">
        <v>50.7</v>
      </c>
      <c r="AC46" s="118"/>
      <c r="AD46" s="94">
        <f t="shared" si="4"/>
        <v>50.7</v>
      </c>
      <c r="AE46" s="120">
        <v>55.2</v>
      </c>
      <c r="AF46" s="90">
        <v>53.1</v>
      </c>
      <c r="AG46" s="90">
        <f>ROUND(AF46/$AF$46*$AE$46,1)</f>
        <v>55.2</v>
      </c>
      <c r="AH46" s="90">
        <f t="shared" si="10"/>
        <v>53.6</v>
      </c>
      <c r="AI46" s="91">
        <f t="shared" si="11"/>
        <v>1.9776</v>
      </c>
      <c r="AJ46" s="121">
        <v>55.2</v>
      </c>
      <c r="AK46" s="90">
        <v>53.1</v>
      </c>
      <c r="AL46" s="90">
        <f>ROUND(AK46/$AK$46*$AJ$46,1)</f>
        <v>55.2</v>
      </c>
      <c r="AM46" s="105">
        <f t="shared" si="12"/>
        <v>1.8623000000000001</v>
      </c>
    </row>
    <row r="47" spans="2:39" ht="20.25" customHeight="1">
      <c r="B47" s="109">
        <v>1975</v>
      </c>
      <c r="C47" s="124">
        <v>38.700000000000003</v>
      </c>
      <c r="D47" s="124"/>
      <c r="E47" s="90">
        <f t="shared" si="0"/>
        <v>38.700000000000003</v>
      </c>
      <c r="F47" s="123"/>
      <c r="G47" s="90">
        <f t="shared" si="5"/>
        <v>38.700000000000003</v>
      </c>
      <c r="H47" s="91">
        <f t="shared" si="13"/>
        <v>2.9380000000000002</v>
      </c>
      <c r="I47" s="92">
        <v>49.7</v>
      </c>
      <c r="J47" s="118"/>
      <c r="K47" s="94">
        <f t="shared" si="1"/>
        <v>49.7</v>
      </c>
      <c r="L47" s="118"/>
      <c r="M47" s="94">
        <v>74.5</v>
      </c>
      <c r="N47" s="94">
        <f t="shared" si="18"/>
        <v>115.5</v>
      </c>
      <c r="O47" s="90">
        <f t="shared" si="6"/>
        <v>69.400000000000006</v>
      </c>
      <c r="P47" s="97">
        <f t="shared" si="7"/>
        <v>1.5807</v>
      </c>
      <c r="Q47" s="92">
        <v>49.7</v>
      </c>
      <c r="R47" s="118"/>
      <c r="S47" s="94">
        <f t="shared" si="2"/>
        <v>49.7</v>
      </c>
      <c r="T47" s="100"/>
      <c r="U47" s="90">
        <v>75.8</v>
      </c>
      <c r="V47" s="94">
        <f t="shared" si="19"/>
        <v>98</v>
      </c>
      <c r="W47" s="100"/>
      <c r="X47" s="90">
        <v>58.6</v>
      </c>
      <c r="Y47" s="119">
        <f>ROUND(X47/$X$46*$W$46,1)</f>
        <v>54.3</v>
      </c>
      <c r="Z47" s="90">
        <f t="shared" si="8"/>
        <v>58.6</v>
      </c>
      <c r="AA47" s="98">
        <f t="shared" si="9"/>
        <v>1.8259000000000001</v>
      </c>
      <c r="AB47" s="92">
        <v>49.7</v>
      </c>
      <c r="AC47" s="118"/>
      <c r="AD47" s="94">
        <f t="shared" si="4"/>
        <v>49.7</v>
      </c>
      <c r="AE47" s="100"/>
      <c r="AF47" s="90">
        <v>51.2</v>
      </c>
      <c r="AG47" s="90">
        <f>ROUND(AF47/$AF$46*$AE$46,1)</f>
        <v>53.2</v>
      </c>
      <c r="AH47" s="90">
        <f t="shared" si="10"/>
        <v>52</v>
      </c>
      <c r="AI47" s="91">
        <f t="shared" si="11"/>
        <v>2.0385</v>
      </c>
      <c r="AJ47" s="125"/>
      <c r="AK47" s="90">
        <v>51.2</v>
      </c>
      <c r="AL47" s="90">
        <f>ROUND(AK47/$AK$46*$AJ$46,1)</f>
        <v>53.2</v>
      </c>
      <c r="AM47" s="105">
        <f t="shared" si="12"/>
        <v>1.9322999999999999</v>
      </c>
    </row>
    <row r="48" spans="2:39" ht="20.25" customHeight="1">
      <c r="B48" s="109">
        <v>1974</v>
      </c>
      <c r="C48" s="124">
        <v>37.700000000000003</v>
      </c>
      <c r="D48" s="124"/>
      <c r="E48" s="90">
        <f t="shared" si="0"/>
        <v>37.700000000000003</v>
      </c>
      <c r="F48" s="123"/>
      <c r="G48" s="90">
        <f t="shared" si="5"/>
        <v>37.700000000000003</v>
      </c>
      <c r="H48" s="91">
        <f t="shared" si="13"/>
        <v>3.0158999999999998</v>
      </c>
      <c r="I48" s="92">
        <v>48.9</v>
      </c>
      <c r="J48" s="118"/>
      <c r="K48" s="94">
        <f t="shared" si="1"/>
        <v>48.9</v>
      </c>
      <c r="L48" s="118"/>
      <c r="M48" s="94">
        <v>83.1</v>
      </c>
      <c r="N48" s="94">
        <f t="shared" si="18"/>
        <v>128.80000000000001</v>
      </c>
      <c r="O48" s="90">
        <f t="shared" si="6"/>
        <v>72.900000000000006</v>
      </c>
      <c r="P48" s="97">
        <f t="shared" si="7"/>
        <v>1.5047999999999999</v>
      </c>
      <c r="Q48" s="92">
        <v>48.9</v>
      </c>
      <c r="R48" s="118"/>
      <c r="S48" s="94">
        <f t="shared" si="2"/>
        <v>48.9</v>
      </c>
      <c r="T48" s="100"/>
      <c r="U48" s="90">
        <v>97.3</v>
      </c>
      <c r="V48" s="94">
        <f t="shared" si="19"/>
        <v>125.7</v>
      </c>
      <c r="W48" s="100"/>
      <c r="X48" s="90">
        <v>55</v>
      </c>
      <c r="Y48" s="119">
        <f t="shared" ref="Y48:Y55" si="20">ROUND(X48/$X$46*$W$46,1)</f>
        <v>50.9</v>
      </c>
      <c r="Z48" s="90">
        <f t="shared" si="8"/>
        <v>61.1</v>
      </c>
      <c r="AA48" s="98">
        <f t="shared" si="9"/>
        <v>1.7512000000000001</v>
      </c>
      <c r="AB48" s="92">
        <v>48.9</v>
      </c>
      <c r="AC48" s="118"/>
      <c r="AD48" s="94">
        <f t="shared" si="4"/>
        <v>48.9</v>
      </c>
      <c r="AE48" s="100"/>
      <c r="AF48" s="90">
        <v>48.9</v>
      </c>
      <c r="AG48" s="90">
        <f t="shared" ref="AG48:AG55" si="21">ROUND(AF48/$AF$46*$AE$46,1)</f>
        <v>50.8</v>
      </c>
      <c r="AH48" s="90">
        <f t="shared" si="10"/>
        <v>50.1</v>
      </c>
      <c r="AI48" s="91">
        <f t="shared" si="11"/>
        <v>2.1158000000000001</v>
      </c>
      <c r="AJ48" s="125"/>
      <c r="AK48" s="90">
        <v>48.9</v>
      </c>
      <c r="AL48" s="90">
        <f t="shared" ref="AL48:AL55" si="22">ROUND(AK48/$AK$46*$AJ$46,1)</f>
        <v>50.8</v>
      </c>
      <c r="AM48" s="105">
        <f t="shared" si="12"/>
        <v>2.0236000000000001</v>
      </c>
    </row>
    <row r="49" spans="2:39" ht="20.25" customHeight="1">
      <c r="B49" s="109">
        <v>1973</v>
      </c>
      <c r="C49" s="124">
        <v>35.6</v>
      </c>
      <c r="D49" s="124"/>
      <c r="E49" s="90">
        <f t="shared" si="0"/>
        <v>35.6</v>
      </c>
      <c r="F49" s="123"/>
      <c r="G49" s="90">
        <f t="shared" si="5"/>
        <v>35.6</v>
      </c>
      <c r="H49" s="91">
        <f t="shared" si="13"/>
        <v>3.1938</v>
      </c>
      <c r="I49" s="92">
        <v>45.8</v>
      </c>
      <c r="J49" s="118"/>
      <c r="K49" s="94">
        <f t="shared" si="1"/>
        <v>45.8</v>
      </c>
      <c r="L49" s="118"/>
      <c r="M49" s="94">
        <v>78.599999999999994</v>
      </c>
      <c r="N49" s="94">
        <f t="shared" si="18"/>
        <v>121.8</v>
      </c>
      <c r="O49" s="90">
        <f t="shared" si="6"/>
        <v>68.599999999999994</v>
      </c>
      <c r="P49" s="97">
        <f t="shared" si="7"/>
        <v>1.5991</v>
      </c>
      <c r="Q49" s="92">
        <v>45.8</v>
      </c>
      <c r="R49" s="118"/>
      <c r="S49" s="94">
        <f t="shared" si="2"/>
        <v>45.8</v>
      </c>
      <c r="T49" s="100"/>
      <c r="U49" s="90">
        <v>90.3</v>
      </c>
      <c r="V49" s="94">
        <f t="shared" si="19"/>
        <v>116.7</v>
      </c>
      <c r="W49" s="100"/>
      <c r="X49" s="90">
        <v>51.9</v>
      </c>
      <c r="Y49" s="119">
        <f t="shared" si="20"/>
        <v>48.1</v>
      </c>
      <c r="Z49" s="90">
        <f t="shared" si="8"/>
        <v>57.2</v>
      </c>
      <c r="AA49" s="98">
        <f t="shared" si="9"/>
        <v>1.8706</v>
      </c>
      <c r="AB49" s="92">
        <v>45.8</v>
      </c>
      <c r="AC49" s="118"/>
      <c r="AD49" s="94">
        <f t="shared" si="4"/>
        <v>45.8</v>
      </c>
      <c r="AE49" s="100"/>
      <c r="AF49" s="90">
        <v>43.1</v>
      </c>
      <c r="AG49" s="90">
        <f t="shared" si="21"/>
        <v>44.8</v>
      </c>
      <c r="AH49" s="90">
        <f t="shared" si="10"/>
        <v>45.2</v>
      </c>
      <c r="AI49" s="91">
        <f t="shared" si="11"/>
        <v>2.3451</v>
      </c>
      <c r="AJ49" s="125"/>
      <c r="AK49" s="90">
        <v>43.1</v>
      </c>
      <c r="AL49" s="90">
        <f t="shared" si="22"/>
        <v>44.8</v>
      </c>
      <c r="AM49" s="105">
        <f t="shared" si="12"/>
        <v>2.2946</v>
      </c>
    </row>
    <row r="50" spans="2:39" ht="20.25" customHeight="1">
      <c r="B50" s="109">
        <v>1972</v>
      </c>
      <c r="C50" s="124">
        <v>33.5</v>
      </c>
      <c r="D50" s="124"/>
      <c r="E50" s="90">
        <f t="shared" si="0"/>
        <v>33.5</v>
      </c>
      <c r="F50" s="123"/>
      <c r="G50" s="90">
        <f t="shared" si="5"/>
        <v>33.5</v>
      </c>
      <c r="H50" s="91">
        <f t="shared" si="13"/>
        <v>3.3940000000000001</v>
      </c>
      <c r="I50" s="92">
        <v>44</v>
      </c>
      <c r="J50" s="118"/>
      <c r="K50" s="94">
        <f t="shared" si="1"/>
        <v>44</v>
      </c>
      <c r="L50" s="118"/>
      <c r="M50" s="94">
        <v>74</v>
      </c>
      <c r="N50" s="94">
        <f t="shared" si="18"/>
        <v>114.7</v>
      </c>
      <c r="O50" s="90">
        <f t="shared" si="6"/>
        <v>65.2</v>
      </c>
      <c r="P50" s="97">
        <f t="shared" si="7"/>
        <v>1.6825000000000001</v>
      </c>
      <c r="Q50" s="92">
        <v>44</v>
      </c>
      <c r="R50" s="118"/>
      <c r="S50" s="94">
        <f t="shared" si="2"/>
        <v>44</v>
      </c>
      <c r="T50" s="100"/>
      <c r="U50" s="90">
        <v>84.4</v>
      </c>
      <c r="V50" s="94">
        <f t="shared" si="19"/>
        <v>109.1</v>
      </c>
      <c r="W50" s="100"/>
      <c r="X50" s="90">
        <v>50.8</v>
      </c>
      <c r="Y50" s="119">
        <f t="shared" si="20"/>
        <v>47</v>
      </c>
      <c r="Z50" s="90">
        <f t="shared" si="8"/>
        <v>54.8</v>
      </c>
      <c r="AA50" s="98">
        <f t="shared" si="9"/>
        <v>1.9525999999999999</v>
      </c>
      <c r="AB50" s="92">
        <v>44</v>
      </c>
      <c r="AC50" s="118"/>
      <c r="AD50" s="94">
        <f t="shared" si="4"/>
        <v>44</v>
      </c>
      <c r="AE50" s="100"/>
      <c r="AF50" s="90">
        <v>40.5</v>
      </c>
      <c r="AG50" s="90">
        <f t="shared" si="21"/>
        <v>42.1</v>
      </c>
      <c r="AH50" s="90">
        <f t="shared" si="10"/>
        <v>42.8</v>
      </c>
      <c r="AI50" s="91">
        <f t="shared" si="11"/>
        <v>2.4765999999999999</v>
      </c>
      <c r="AJ50" s="125"/>
      <c r="AK50" s="90">
        <v>40.5</v>
      </c>
      <c r="AL50" s="90">
        <f t="shared" si="22"/>
        <v>42.1</v>
      </c>
      <c r="AM50" s="105">
        <f t="shared" si="12"/>
        <v>2.4418000000000002</v>
      </c>
    </row>
    <row r="51" spans="2:39" ht="20.25" customHeight="1">
      <c r="B51" s="109">
        <v>1971</v>
      </c>
      <c r="C51" s="124">
        <v>31.9</v>
      </c>
      <c r="D51" s="124"/>
      <c r="E51" s="90">
        <f t="shared" si="0"/>
        <v>31.9</v>
      </c>
      <c r="F51" s="123"/>
      <c r="G51" s="90">
        <f t="shared" si="5"/>
        <v>31.9</v>
      </c>
      <c r="H51" s="91">
        <f t="shared" si="13"/>
        <v>3.5642999999999998</v>
      </c>
      <c r="I51" s="92">
        <v>42.6</v>
      </c>
      <c r="J51" s="118"/>
      <c r="K51" s="94">
        <f t="shared" si="1"/>
        <v>42.6</v>
      </c>
      <c r="L51" s="118"/>
      <c r="M51" s="94">
        <v>75.3</v>
      </c>
      <c r="N51" s="94">
        <f t="shared" si="18"/>
        <v>116.7</v>
      </c>
      <c r="O51" s="90">
        <f t="shared" si="6"/>
        <v>64.8</v>
      </c>
      <c r="P51" s="97">
        <f t="shared" si="7"/>
        <v>1.6929000000000001</v>
      </c>
      <c r="Q51" s="92">
        <v>42.6</v>
      </c>
      <c r="R51" s="118"/>
      <c r="S51" s="94">
        <f t="shared" si="2"/>
        <v>42.6</v>
      </c>
      <c r="T51" s="100"/>
      <c r="U51" s="90">
        <v>89.5</v>
      </c>
      <c r="V51" s="94">
        <f t="shared" si="19"/>
        <v>115.7</v>
      </c>
      <c r="W51" s="100"/>
      <c r="X51" s="90">
        <v>50.8</v>
      </c>
      <c r="Y51" s="119">
        <f t="shared" si="20"/>
        <v>47</v>
      </c>
      <c r="Z51" s="90">
        <f t="shared" si="8"/>
        <v>55.1</v>
      </c>
      <c r="AA51" s="98">
        <f t="shared" si="9"/>
        <v>1.9419</v>
      </c>
      <c r="AB51" s="92">
        <v>42.6</v>
      </c>
      <c r="AC51" s="118"/>
      <c r="AD51" s="94">
        <f t="shared" si="4"/>
        <v>42.6</v>
      </c>
      <c r="AE51" s="100"/>
      <c r="AF51" s="90">
        <v>39.4</v>
      </c>
      <c r="AG51" s="90">
        <f t="shared" si="21"/>
        <v>41</v>
      </c>
      <c r="AH51" s="90">
        <f t="shared" si="10"/>
        <v>41.6</v>
      </c>
      <c r="AI51" s="91">
        <f t="shared" si="11"/>
        <v>2.5480999999999998</v>
      </c>
      <c r="AJ51" s="125"/>
      <c r="AK51" s="90">
        <v>39.4</v>
      </c>
      <c r="AL51" s="90">
        <f t="shared" si="22"/>
        <v>41</v>
      </c>
      <c r="AM51" s="105">
        <f t="shared" si="12"/>
        <v>2.5072999999999999</v>
      </c>
    </row>
    <row r="52" spans="2:39" ht="20.25" customHeight="1">
      <c r="B52" s="109">
        <v>1970</v>
      </c>
      <c r="C52" s="124">
        <v>28.8</v>
      </c>
      <c r="D52" s="124"/>
      <c r="E52" s="90">
        <f t="shared" si="0"/>
        <v>28.8</v>
      </c>
      <c r="F52" s="123"/>
      <c r="G52" s="90">
        <f t="shared" si="5"/>
        <v>28.8</v>
      </c>
      <c r="H52" s="91">
        <f t="shared" si="13"/>
        <v>3.9479000000000002</v>
      </c>
      <c r="I52" s="92">
        <v>39.299999999999997</v>
      </c>
      <c r="J52" s="118"/>
      <c r="K52" s="94">
        <f t="shared" si="1"/>
        <v>39.299999999999997</v>
      </c>
      <c r="L52" s="118"/>
      <c r="M52" s="94">
        <v>83.8</v>
      </c>
      <c r="N52" s="94">
        <f t="shared" si="18"/>
        <v>129.9</v>
      </c>
      <c r="O52" s="90">
        <f t="shared" si="6"/>
        <v>66.5</v>
      </c>
      <c r="P52" s="97">
        <f t="shared" si="7"/>
        <v>1.6496</v>
      </c>
      <c r="Q52" s="92">
        <v>39.299999999999997</v>
      </c>
      <c r="R52" s="118"/>
      <c r="S52" s="94">
        <f t="shared" si="2"/>
        <v>39.299999999999997</v>
      </c>
      <c r="T52" s="100"/>
      <c r="U52" s="90">
        <v>105.3</v>
      </c>
      <c r="V52" s="94">
        <f t="shared" si="19"/>
        <v>136.1</v>
      </c>
      <c r="W52" s="100"/>
      <c r="X52" s="90">
        <v>47.6</v>
      </c>
      <c r="Y52" s="119">
        <f t="shared" si="20"/>
        <v>44.1</v>
      </c>
      <c r="Z52" s="90">
        <f t="shared" si="8"/>
        <v>55.5</v>
      </c>
      <c r="AA52" s="98">
        <f t="shared" si="9"/>
        <v>1.9278999999999999</v>
      </c>
      <c r="AB52" s="92">
        <v>39.299999999999997</v>
      </c>
      <c r="AC52" s="118"/>
      <c r="AD52" s="94">
        <f t="shared" si="4"/>
        <v>39.299999999999997</v>
      </c>
      <c r="AE52" s="100"/>
      <c r="AF52" s="90">
        <v>37.799999999999997</v>
      </c>
      <c r="AG52" s="90">
        <f t="shared" si="21"/>
        <v>39.299999999999997</v>
      </c>
      <c r="AH52" s="90">
        <f t="shared" si="10"/>
        <v>39.299999999999997</v>
      </c>
      <c r="AI52" s="91">
        <f t="shared" si="11"/>
        <v>2.6972</v>
      </c>
      <c r="AJ52" s="125"/>
      <c r="AK52" s="90">
        <v>37.799999999999997</v>
      </c>
      <c r="AL52" s="90">
        <f t="shared" si="22"/>
        <v>39.299999999999997</v>
      </c>
      <c r="AM52" s="105">
        <f t="shared" si="12"/>
        <v>2.6158000000000001</v>
      </c>
    </row>
    <row r="53" spans="2:39" ht="20.25" customHeight="1">
      <c r="B53" s="109">
        <v>1969</v>
      </c>
      <c r="C53" s="124">
        <v>24.4</v>
      </c>
      <c r="D53" s="124"/>
      <c r="E53" s="90">
        <f t="shared" si="0"/>
        <v>24.4</v>
      </c>
      <c r="F53" s="123"/>
      <c r="G53" s="90">
        <f t="shared" si="5"/>
        <v>24.4</v>
      </c>
      <c r="H53" s="91">
        <f t="shared" si="13"/>
        <v>4.6597999999999997</v>
      </c>
      <c r="I53" s="92">
        <v>33.700000000000003</v>
      </c>
      <c r="J53" s="118"/>
      <c r="K53" s="94">
        <f t="shared" si="1"/>
        <v>33.700000000000003</v>
      </c>
      <c r="L53" s="118"/>
      <c r="M53" s="94">
        <v>82.1</v>
      </c>
      <c r="N53" s="94">
        <f t="shared" si="18"/>
        <v>127.3</v>
      </c>
      <c r="O53" s="90">
        <f t="shared" si="6"/>
        <v>61.8</v>
      </c>
      <c r="P53" s="97">
        <f t="shared" si="7"/>
        <v>1.7750999999999999</v>
      </c>
      <c r="Q53" s="92">
        <v>33.700000000000003</v>
      </c>
      <c r="R53" s="118"/>
      <c r="S53" s="94">
        <f t="shared" si="2"/>
        <v>33.700000000000003</v>
      </c>
      <c r="T53" s="100"/>
      <c r="U53" s="90">
        <v>101.6</v>
      </c>
      <c r="V53" s="94">
        <f t="shared" si="19"/>
        <v>131.30000000000001</v>
      </c>
      <c r="W53" s="100"/>
      <c r="X53" s="90">
        <v>40.799999999999997</v>
      </c>
      <c r="Y53" s="119">
        <f t="shared" si="20"/>
        <v>37.799999999999997</v>
      </c>
      <c r="Z53" s="90">
        <f t="shared" si="8"/>
        <v>49.8</v>
      </c>
      <c r="AA53" s="98">
        <f t="shared" si="9"/>
        <v>2.1486000000000001</v>
      </c>
      <c r="AB53" s="92">
        <v>33.700000000000003</v>
      </c>
      <c r="AC53" s="118"/>
      <c r="AD53" s="94">
        <f t="shared" si="4"/>
        <v>33.700000000000003</v>
      </c>
      <c r="AE53" s="100"/>
      <c r="AF53" s="90">
        <v>36</v>
      </c>
      <c r="AG53" s="90">
        <f t="shared" si="21"/>
        <v>37.4</v>
      </c>
      <c r="AH53" s="90">
        <f t="shared" si="10"/>
        <v>36.1</v>
      </c>
      <c r="AI53" s="91">
        <f t="shared" si="11"/>
        <v>2.9363000000000001</v>
      </c>
      <c r="AJ53" s="125"/>
      <c r="AK53" s="90">
        <v>36</v>
      </c>
      <c r="AL53" s="90">
        <f t="shared" si="22"/>
        <v>37.4</v>
      </c>
      <c r="AM53" s="105">
        <f t="shared" si="12"/>
        <v>2.7486999999999999</v>
      </c>
    </row>
    <row r="54" spans="2:39" ht="20.25" customHeight="1">
      <c r="B54" s="109">
        <v>1968</v>
      </c>
      <c r="C54" s="124">
        <v>22.6</v>
      </c>
      <c r="D54" s="247">
        <v>24.2</v>
      </c>
      <c r="E54" s="90">
        <f>ROUND(D54/$D$54*$C$54,1)</f>
        <v>22.6</v>
      </c>
      <c r="F54" s="123"/>
      <c r="G54" s="90">
        <f>ROUND(C54,1)</f>
        <v>22.6</v>
      </c>
      <c r="H54" s="91">
        <f t="shared" si="13"/>
        <v>5.0309999999999997</v>
      </c>
      <c r="I54" s="92">
        <v>32.200000000000003</v>
      </c>
      <c r="J54" s="247">
        <v>34.1</v>
      </c>
      <c r="K54" s="90">
        <f>ROUND(J54/$J$54*$I$54,1)</f>
        <v>32.200000000000003</v>
      </c>
      <c r="L54" s="118"/>
      <c r="M54" s="94">
        <v>78.5</v>
      </c>
      <c r="N54" s="94">
        <f t="shared" si="18"/>
        <v>121.7</v>
      </c>
      <c r="O54" s="90">
        <f t="shared" si="6"/>
        <v>59.1</v>
      </c>
      <c r="P54" s="97">
        <f t="shared" si="7"/>
        <v>1.8562000000000001</v>
      </c>
      <c r="Q54" s="92">
        <v>32.200000000000003</v>
      </c>
      <c r="R54" s="247">
        <v>34.1</v>
      </c>
      <c r="S54" s="90">
        <f>ROUND(R54/$R$54*$Q$54,1)</f>
        <v>32.200000000000003</v>
      </c>
      <c r="T54" s="100"/>
      <c r="U54" s="90">
        <v>93.9</v>
      </c>
      <c r="V54" s="94">
        <f t="shared" si="19"/>
        <v>121.4</v>
      </c>
      <c r="W54" s="100"/>
      <c r="X54" s="90">
        <v>36.1</v>
      </c>
      <c r="Y54" s="119">
        <f t="shared" si="20"/>
        <v>33.4</v>
      </c>
      <c r="Z54" s="90">
        <f t="shared" si="8"/>
        <v>46</v>
      </c>
      <c r="AA54" s="98">
        <f t="shared" si="9"/>
        <v>2.3260999999999998</v>
      </c>
      <c r="AB54" s="92">
        <v>32.200000000000003</v>
      </c>
      <c r="AC54" s="247">
        <v>34.1</v>
      </c>
      <c r="AD54" s="90">
        <f>ROUND(AC54/$AC$54*$AB$54,1)</f>
        <v>32.200000000000003</v>
      </c>
      <c r="AE54" s="100"/>
      <c r="AF54" s="90">
        <v>35.4</v>
      </c>
      <c r="AG54" s="90">
        <f t="shared" si="21"/>
        <v>36.799999999999997</v>
      </c>
      <c r="AH54" s="90">
        <f t="shared" si="10"/>
        <v>35.200000000000003</v>
      </c>
      <c r="AI54" s="91">
        <f t="shared" si="11"/>
        <v>3.0114000000000001</v>
      </c>
      <c r="AJ54" s="125"/>
      <c r="AK54" s="90">
        <v>35.4</v>
      </c>
      <c r="AL54" s="90">
        <f t="shared" si="22"/>
        <v>36.799999999999997</v>
      </c>
      <c r="AM54" s="105">
        <f t="shared" si="12"/>
        <v>2.7934999999999999</v>
      </c>
    </row>
    <row r="55" spans="2:39" ht="20.25" customHeight="1" thickBot="1">
      <c r="B55" s="109">
        <v>1967</v>
      </c>
      <c r="C55" s="126"/>
      <c r="D55" s="247">
        <v>23</v>
      </c>
      <c r="E55" s="90">
        <f>ROUND(D55/$D$54*$C$54,1)</f>
        <v>21.5</v>
      </c>
      <c r="F55" s="100"/>
      <c r="G55" s="90">
        <f>ROUND(E55,1)</f>
        <v>21.5</v>
      </c>
      <c r="H55" s="91">
        <f t="shared" si="13"/>
        <v>5.2884000000000002</v>
      </c>
      <c r="I55" s="125"/>
      <c r="J55" s="247">
        <v>32.4</v>
      </c>
      <c r="K55" s="90">
        <f>ROUND(J55/$J$54*$I$54,1)</f>
        <v>30.6</v>
      </c>
      <c r="L55" s="100"/>
      <c r="M55" s="90">
        <v>80.599999999999994</v>
      </c>
      <c r="N55" s="94">
        <f t="shared" si="18"/>
        <v>124.9</v>
      </c>
      <c r="O55" s="90">
        <f t="shared" si="6"/>
        <v>58.9</v>
      </c>
      <c r="P55" s="97">
        <f t="shared" si="7"/>
        <v>1.8625</v>
      </c>
      <c r="Q55" s="125"/>
      <c r="R55" s="247">
        <v>32.4</v>
      </c>
      <c r="S55" s="90">
        <f>ROUND(R55/$R$54*$Q$54,1)</f>
        <v>30.6</v>
      </c>
      <c r="T55" s="100"/>
      <c r="U55" s="90">
        <v>101.4</v>
      </c>
      <c r="V55" s="94">
        <f t="shared" si="19"/>
        <v>131</v>
      </c>
      <c r="W55" s="100"/>
      <c r="X55" s="90">
        <v>36.200000000000003</v>
      </c>
      <c r="Y55" s="119">
        <f t="shared" si="20"/>
        <v>33.5</v>
      </c>
      <c r="Z55" s="90">
        <f t="shared" si="8"/>
        <v>46.7</v>
      </c>
      <c r="AA55" s="98">
        <f t="shared" si="9"/>
        <v>2.2911999999999999</v>
      </c>
      <c r="AB55" s="125"/>
      <c r="AC55" s="247">
        <v>32.4</v>
      </c>
      <c r="AD55" s="90">
        <f>ROUND(AC55/$AC$54*$AB$54,1)</f>
        <v>30.6</v>
      </c>
      <c r="AE55" s="100"/>
      <c r="AF55" s="90">
        <v>35.5</v>
      </c>
      <c r="AG55" s="90">
        <f t="shared" si="21"/>
        <v>36.9</v>
      </c>
      <c r="AH55" s="90">
        <f t="shared" si="10"/>
        <v>34.700000000000003</v>
      </c>
      <c r="AI55" s="91">
        <f t="shared" si="11"/>
        <v>3.0548000000000002</v>
      </c>
      <c r="AJ55" s="125"/>
      <c r="AK55" s="90">
        <v>35.5</v>
      </c>
      <c r="AL55" s="90">
        <f t="shared" si="22"/>
        <v>36.9</v>
      </c>
      <c r="AM55" s="105">
        <f t="shared" si="12"/>
        <v>2.7858999999999998</v>
      </c>
    </row>
    <row r="56" spans="2:39" ht="20.25" customHeight="1">
      <c r="B56" s="109">
        <v>1966</v>
      </c>
      <c r="C56" s="126"/>
      <c r="D56" s="247">
        <v>24.2</v>
      </c>
      <c r="E56" s="90">
        <f t="shared" ref="E56:E64" si="23">ROUND(D56/$D$54*$C$54,1)</f>
        <v>22.6</v>
      </c>
      <c r="F56" s="100"/>
      <c r="G56" s="90">
        <f t="shared" ref="G56:G63" si="24">ROUND(E56,1)</f>
        <v>22.6</v>
      </c>
      <c r="H56" s="91">
        <f t="shared" si="13"/>
        <v>5.0309999999999997</v>
      </c>
      <c r="I56" s="127"/>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2:39" ht="20.25" customHeight="1">
      <c r="B57" s="109">
        <v>1965</v>
      </c>
      <c r="C57" s="126"/>
      <c r="D57" s="247">
        <v>23.5</v>
      </c>
      <c r="E57" s="90">
        <f t="shared" si="23"/>
        <v>21.9</v>
      </c>
      <c r="F57" s="100"/>
      <c r="G57" s="90">
        <f t="shared" si="24"/>
        <v>21.9</v>
      </c>
      <c r="H57" s="91">
        <f t="shared" si="13"/>
        <v>5.1917999999999997</v>
      </c>
      <c r="I57" s="129"/>
      <c r="J57" s="64" t="s">
        <v>121</v>
      </c>
      <c r="K57" s="130"/>
      <c r="L57" s="131"/>
      <c r="M57" s="132"/>
      <c r="N57" s="130"/>
      <c r="O57" s="130"/>
      <c r="P57" s="130"/>
      <c r="Q57" s="130"/>
      <c r="R57" s="130"/>
      <c r="S57" s="130"/>
      <c r="T57" s="130"/>
      <c r="U57" s="130"/>
      <c r="V57" s="130"/>
      <c r="X57" s="130"/>
      <c r="Y57" s="130"/>
      <c r="Z57" s="130"/>
      <c r="AA57" s="130"/>
      <c r="AB57" s="130"/>
      <c r="AC57" s="130"/>
      <c r="AD57" s="130"/>
      <c r="AE57" s="58"/>
      <c r="AF57" s="130"/>
      <c r="AG57" s="130"/>
      <c r="AH57" s="130"/>
      <c r="AI57" s="130"/>
      <c r="AK57" s="130"/>
      <c r="AL57" s="130"/>
      <c r="AM57" s="130"/>
    </row>
    <row r="58" spans="2:39" ht="20.25" customHeight="1">
      <c r="B58" s="109">
        <v>1964</v>
      </c>
      <c r="C58" s="126"/>
      <c r="D58" s="247">
        <v>22.7</v>
      </c>
      <c r="E58" s="90">
        <f>ROUND(D58/$D$54*$C$54,1)</f>
        <v>21.2</v>
      </c>
      <c r="F58" s="100"/>
      <c r="G58" s="90">
        <f t="shared" si="24"/>
        <v>21.2</v>
      </c>
      <c r="H58" s="91">
        <f t="shared" si="13"/>
        <v>5.3632</v>
      </c>
      <c r="I58" s="129"/>
      <c r="J58" s="143" t="s">
        <v>120</v>
      </c>
      <c r="K58" s="130"/>
      <c r="L58" s="131"/>
      <c r="M58" s="132"/>
      <c r="N58" s="133"/>
      <c r="O58" s="134"/>
      <c r="P58" s="134"/>
      <c r="Q58" s="130"/>
      <c r="R58" s="130"/>
      <c r="S58" s="130"/>
      <c r="T58" s="130"/>
      <c r="U58" s="130"/>
      <c r="V58" s="130"/>
      <c r="AL58" s="135"/>
      <c r="AM58" s="135"/>
    </row>
    <row r="59" spans="2:39" ht="20.25" customHeight="1">
      <c r="B59" s="109">
        <v>1963</v>
      </c>
      <c r="C59" s="126"/>
      <c r="D59" s="247">
        <v>21.8</v>
      </c>
      <c r="E59" s="90">
        <f t="shared" si="23"/>
        <v>20.399999999999999</v>
      </c>
      <c r="F59" s="100"/>
      <c r="G59" s="90">
        <f t="shared" si="24"/>
        <v>20.399999999999999</v>
      </c>
      <c r="H59" s="91">
        <f t="shared" si="13"/>
        <v>5.5735000000000001</v>
      </c>
      <c r="I59" s="129"/>
      <c r="K59" s="130"/>
      <c r="L59" s="131"/>
      <c r="M59" s="132"/>
      <c r="N59" s="133"/>
      <c r="O59" s="134"/>
      <c r="P59" s="134"/>
      <c r="Q59" s="130"/>
      <c r="R59" s="130"/>
      <c r="S59" s="130"/>
      <c r="T59" s="130"/>
      <c r="U59" s="130"/>
      <c r="V59" s="130"/>
      <c r="X59" s="58"/>
      <c r="Z59" s="58"/>
      <c r="AA59" s="58"/>
      <c r="AB59" s="58"/>
      <c r="AC59" s="58"/>
      <c r="AD59" s="58"/>
      <c r="AE59" s="58"/>
      <c r="AF59" s="58"/>
      <c r="AG59" s="58"/>
      <c r="AH59" s="58"/>
      <c r="AI59" s="58"/>
      <c r="AK59" s="58"/>
      <c r="AL59" s="135"/>
      <c r="AM59" s="135"/>
    </row>
    <row r="60" spans="2:39" ht="20.25" customHeight="1">
      <c r="B60" s="109">
        <v>1962</v>
      </c>
      <c r="C60" s="126"/>
      <c r="D60" s="247">
        <v>20.9</v>
      </c>
      <c r="E60" s="90">
        <f t="shared" si="23"/>
        <v>19.5</v>
      </c>
      <c r="F60" s="100"/>
      <c r="G60" s="90">
        <f t="shared" si="24"/>
        <v>19.5</v>
      </c>
      <c r="H60" s="91">
        <f t="shared" si="13"/>
        <v>5.8308</v>
      </c>
      <c r="I60" s="129"/>
      <c r="K60" s="130"/>
      <c r="L60" s="131"/>
      <c r="M60" s="132"/>
      <c r="N60" s="136"/>
      <c r="O60" s="134"/>
      <c r="P60" s="134"/>
      <c r="Q60" s="130"/>
      <c r="R60" s="130"/>
      <c r="S60" s="130"/>
      <c r="T60" s="130"/>
      <c r="U60" s="130"/>
      <c r="V60" s="130"/>
      <c r="X60" s="130"/>
      <c r="Z60" s="130"/>
      <c r="AA60" s="130"/>
      <c r="AB60" s="130"/>
      <c r="AC60" s="130"/>
      <c r="AD60" s="130"/>
      <c r="AE60" s="58"/>
      <c r="AF60" s="130"/>
      <c r="AG60" s="130"/>
      <c r="AH60" s="130"/>
      <c r="AI60" s="130"/>
      <c r="AK60" s="130"/>
      <c r="AL60" s="135"/>
      <c r="AM60" s="135"/>
    </row>
    <row r="61" spans="2:39" ht="20.25" customHeight="1">
      <c r="B61" s="109">
        <v>1961</v>
      </c>
      <c r="C61" s="126"/>
      <c r="D61" s="247">
        <v>19.399999999999999</v>
      </c>
      <c r="E61" s="90">
        <f t="shared" si="23"/>
        <v>18.100000000000001</v>
      </c>
      <c r="F61" s="100"/>
      <c r="G61" s="90">
        <f t="shared" si="24"/>
        <v>18.100000000000001</v>
      </c>
      <c r="H61" s="91">
        <f t="shared" si="13"/>
        <v>6.2817999999999996</v>
      </c>
      <c r="I61" s="129"/>
      <c r="K61" s="130"/>
      <c r="L61" s="131"/>
      <c r="M61" s="132"/>
      <c r="N61" s="136"/>
      <c r="O61" s="134"/>
      <c r="P61" s="134"/>
      <c r="Q61" s="130"/>
      <c r="R61" s="130"/>
      <c r="S61" s="130"/>
      <c r="T61" s="130"/>
      <c r="U61" s="130"/>
      <c r="V61" s="130"/>
      <c r="X61" s="130"/>
      <c r="Z61" s="130"/>
      <c r="AA61" s="130"/>
      <c r="AB61" s="130"/>
      <c r="AC61" s="130"/>
      <c r="AD61" s="130"/>
      <c r="AE61" s="58"/>
      <c r="AF61" s="130"/>
      <c r="AG61" s="130"/>
      <c r="AH61" s="130"/>
      <c r="AI61" s="130"/>
      <c r="AK61" s="130"/>
      <c r="AL61" s="135"/>
      <c r="AM61" s="135"/>
    </row>
    <row r="62" spans="2:39" ht="20.25" customHeight="1">
      <c r="B62" s="109">
        <v>1960</v>
      </c>
      <c r="C62" s="126"/>
      <c r="D62" s="247">
        <v>18.3</v>
      </c>
      <c r="E62" s="90">
        <f t="shared" si="23"/>
        <v>17.100000000000001</v>
      </c>
      <c r="F62" s="100"/>
      <c r="G62" s="90">
        <f t="shared" si="24"/>
        <v>17.100000000000001</v>
      </c>
      <c r="H62" s="91">
        <f t="shared" si="13"/>
        <v>6.6490999999999998</v>
      </c>
      <c r="I62" s="129"/>
      <c r="K62" s="130"/>
      <c r="L62" s="131"/>
      <c r="M62" s="132"/>
      <c r="N62" s="136"/>
      <c r="O62" s="134"/>
      <c r="P62" s="134"/>
      <c r="Q62" s="130"/>
      <c r="R62" s="130"/>
      <c r="S62" s="130"/>
      <c r="T62" s="130"/>
      <c r="U62" s="130"/>
      <c r="V62" s="130"/>
      <c r="X62" s="130"/>
      <c r="Z62" s="130"/>
      <c r="AA62" s="130"/>
      <c r="AB62" s="130"/>
      <c r="AC62" s="130"/>
      <c r="AD62" s="130"/>
      <c r="AE62" s="58"/>
      <c r="AF62" s="130"/>
      <c r="AG62" s="130"/>
      <c r="AH62" s="130"/>
      <c r="AI62" s="130"/>
      <c r="AK62" s="130"/>
      <c r="AL62" s="135"/>
      <c r="AM62" s="135"/>
    </row>
    <row r="63" spans="2:39" ht="20.25" customHeight="1">
      <c r="B63" s="109">
        <v>1959</v>
      </c>
      <c r="C63" s="126"/>
      <c r="D63" s="247">
        <v>17.100000000000001</v>
      </c>
      <c r="E63" s="90">
        <f t="shared" si="23"/>
        <v>16</v>
      </c>
      <c r="F63" s="100"/>
      <c r="G63" s="90">
        <f t="shared" si="24"/>
        <v>16</v>
      </c>
      <c r="H63" s="91">
        <f t="shared" si="13"/>
        <v>7.1063000000000001</v>
      </c>
      <c r="I63" s="129"/>
      <c r="K63" s="130"/>
      <c r="L63" s="131"/>
      <c r="M63" s="132"/>
      <c r="N63" s="136"/>
      <c r="O63" s="134"/>
      <c r="P63" s="134"/>
      <c r="Q63" s="130"/>
      <c r="R63" s="130"/>
      <c r="S63" s="130"/>
      <c r="T63" s="130"/>
      <c r="U63" s="130"/>
      <c r="V63" s="130"/>
      <c r="X63" s="130"/>
      <c r="Z63" s="130"/>
      <c r="AA63" s="130"/>
      <c r="AB63" s="130"/>
      <c r="AC63" s="130"/>
      <c r="AD63" s="130"/>
      <c r="AE63" s="58"/>
      <c r="AF63" s="130"/>
      <c r="AG63" s="130"/>
      <c r="AH63" s="130"/>
      <c r="AI63" s="130"/>
      <c r="AK63" s="130"/>
      <c r="AL63" s="135"/>
      <c r="AM63" s="135"/>
    </row>
    <row r="64" spans="2:39" ht="20.25" customHeight="1">
      <c r="B64" s="109">
        <v>1958</v>
      </c>
      <c r="C64" s="126"/>
      <c r="D64" s="247">
        <v>16.5</v>
      </c>
      <c r="E64" s="90">
        <f t="shared" si="23"/>
        <v>15.4</v>
      </c>
      <c r="F64" s="247">
        <v>3.5</v>
      </c>
      <c r="G64" s="90">
        <f>ROUND(F64/$F$64*$E$64,1)</f>
        <v>15.4</v>
      </c>
      <c r="H64" s="91">
        <f t="shared" si="13"/>
        <v>7.3830999999999998</v>
      </c>
      <c r="I64" s="129"/>
      <c r="K64" s="130"/>
      <c r="L64" s="131"/>
      <c r="M64" s="132"/>
      <c r="N64" s="136"/>
      <c r="O64" s="134"/>
      <c r="P64" s="134"/>
      <c r="Q64" s="130"/>
      <c r="R64" s="130"/>
      <c r="S64" s="130"/>
      <c r="T64" s="130"/>
      <c r="U64" s="130"/>
      <c r="V64" s="130"/>
      <c r="X64" s="130"/>
      <c r="Z64" s="130"/>
      <c r="AA64" s="130"/>
      <c r="AB64" s="130"/>
      <c r="AC64" s="130"/>
      <c r="AD64" s="130"/>
      <c r="AE64" s="58"/>
      <c r="AF64" s="130"/>
      <c r="AG64" s="130"/>
      <c r="AH64" s="130"/>
      <c r="AI64" s="130"/>
      <c r="AK64" s="130"/>
      <c r="AL64" s="135"/>
      <c r="AM64" s="135"/>
    </row>
    <row r="65" spans="2:46" ht="20.25" customHeight="1">
      <c r="B65" s="109">
        <v>1957</v>
      </c>
      <c r="C65" s="126"/>
      <c r="D65" s="100"/>
      <c r="E65" s="100"/>
      <c r="F65" s="247">
        <v>3.4</v>
      </c>
      <c r="G65" s="90">
        <f>ROUND(F65/$F$64*$E$64,1)</f>
        <v>15</v>
      </c>
      <c r="H65" s="91">
        <f t="shared" si="13"/>
        <v>7.58</v>
      </c>
      <c r="I65" s="129"/>
      <c r="K65" s="130"/>
      <c r="L65" s="131"/>
      <c r="M65" s="132"/>
      <c r="N65" s="136"/>
      <c r="O65" s="134"/>
      <c r="P65" s="134"/>
      <c r="Q65" s="130"/>
      <c r="R65" s="130"/>
      <c r="S65" s="130"/>
      <c r="T65" s="130"/>
      <c r="U65" s="130"/>
      <c r="V65" s="130"/>
      <c r="X65" s="130"/>
      <c r="Z65" s="130"/>
      <c r="AA65" s="130"/>
      <c r="AB65" s="130"/>
      <c r="AC65" s="130"/>
      <c r="AD65" s="130"/>
      <c r="AE65" s="58"/>
      <c r="AF65" s="130"/>
      <c r="AG65" s="130"/>
      <c r="AH65" s="130"/>
      <c r="AI65" s="130"/>
      <c r="AK65" s="130"/>
      <c r="AL65" s="135"/>
      <c r="AM65" s="135"/>
    </row>
    <row r="66" spans="2:46" ht="20.25" customHeight="1">
      <c r="B66" s="109">
        <v>1956</v>
      </c>
      <c r="C66" s="126"/>
      <c r="D66" s="100"/>
      <c r="E66" s="100"/>
      <c r="F66" s="247">
        <v>3.2</v>
      </c>
      <c r="G66" s="90">
        <f t="shared" ref="G66:G75" si="25">ROUND(F66/$F$64*$E$64,1)</f>
        <v>14.1</v>
      </c>
      <c r="H66" s="91">
        <f t="shared" si="13"/>
        <v>8.0638000000000005</v>
      </c>
      <c r="I66" s="129"/>
      <c r="K66" s="130"/>
      <c r="L66" s="131"/>
      <c r="M66" s="132"/>
      <c r="N66" s="136"/>
      <c r="O66" s="134"/>
      <c r="P66" s="134"/>
      <c r="Q66" s="130"/>
      <c r="R66" s="130"/>
      <c r="S66" s="130"/>
      <c r="T66" s="130"/>
      <c r="U66" s="130"/>
      <c r="V66" s="130"/>
      <c r="X66" s="130"/>
      <c r="Z66" s="130"/>
      <c r="AA66" s="130"/>
      <c r="AB66" s="130"/>
      <c r="AC66" s="130"/>
      <c r="AD66" s="130"/>
      <c r="AE66" s="58"/>
      <c r="AF66" s="130"/>
      <c r="AG66" s="130"/>
      <c r="AH66" s="130"/>
      <c r="AI66" s="130"/>
      <c r="AK66" s="130"/>
      <c r="AL66" s="135"/>
      <c r="AM66" s="135"/>
    </row>
    <row r="67" spans="2:46" ht="20.25" customHeight="1">
      <c r="B67" s="109">
        <v>1955</v>
      </c>
      <c r="C67" s="126"/>
      <c r="D67" s="100"/>
      <c r="E67" s="100"/>
      <c r="F67" s="247">
        <v>3.2</v>
      </c>
      <c r="G67" s="90">
        <f>ROUND(F67/$F$64*$E$64,1)</f>
        <v>14.1</v>
      </c>
      <c r="H67" s="105">
        <f t="shared" si="13"/>
        <v>8.0638000000000005</v>
      </c>
      <c r="L67" s="131"/>
      <c r="M67" s="132"/>
      <c r="N67" s="136"/>
      <c r="O67" s="134"/>
      <c r="P67" s="134"/>
      <c r="AE67" s="58"/>
      <c r="AL67" s="135"/>
      <c r="AM67" s="135"/>
    </row>
    <row r="68" spans="2:46" ht="20.25" customHeight="1">
      <c r="B68" s="109">
        <v>1954</v>
      </c>
      <c r="C68" s="126"/>
      <c r="D68" s="100"/>
      <c r="E68" s="100"/>
      <c r="F68" s="247">
        <v>3</v>
      </c>
      <c r="G68" s="90">
        <f t="shared" si="25"/>
        <v>13.2</v>
      </c>
      <c r="H68" s="105">
        <f t="shared" si="13"/>
        <v>8.6135999999999999</v>
      </c>
      <c r="L68" s="131"/>
      <c r="M68" s="132"/>
      <c r="N68" s="136"/>
      <c r="O68" s="134"/>
      <c r="P68" s="134"/>
      <c r="AE68" s="58"/>
      <c r="AL68" s="135"/>
      <c r="AM68" s="135"/>
      <c r="AN68" s="58"/>
      <c r="AO68" s="58"/>
      <c r="AP68" s="58"/>
      <c r="AQ68" s="58"/>
      <c r="AR68" s="58"/>
      <c r="AS68" s="58"/>
      <c r="AT68" s="58"/>
    </row>
    <row r="69" spans="2:46" ht="20.25" customHeight="1">
      <c r="B69" s="109">
        <v>1953</v>
      </c>
      <c r="C69" s="126"/>
      <c r="D69" s="100"/>
      <c r="E69" s="100"/>
      <c r="F69" s="247">
        <v>3</v>
      </c>
      <c r="G69" s="90">
        <f t="shared" si="25"/>
        <v>13.2</v>
      </c>
      <c r="H69" s="105">
        <f t="shared" si="13"/>
        <v>8.6135999999999999</v>
      </c>
      <c r="L69" s="131"/>
      <c r="M69" s="132"/>
      <c r="N69" s="136"/>
      <c r="O69" s="134"/>
      <c r="P69" s="134"/>
      <c r="AE69" s="58"/>
      <c r="AL69" s="135"/>
      <c r="AM69" s="135"/>
    </row>
    <row r="70" spans="2:46" ht="20.25" customHeight="1">
      <c r="B70" s="109">
        <v>1952</v>
      </c>
      <c r="C70" s="126"/>
      <c r="D70" s="100"/>
      <c r="E70" s="100"/>
      <c r="F70" s="247">
        <v>3.1</v>
      </c>
      <c r="G70" s="90">
        <f t="shared" si="25"/>
        <v>13.6</v>
      </c>
      <c r="H70" s="105">
        <f t="shared" si="13"/>
        <v>8.3603000000000005</v>
      </c>
      <c r="L70" s="131"/>
      <c r="M70" s="132"/>
      <c r="N70" s="136"/>
      <c r="O70" s="134"/>
      <c r="P70" s="134"/>
      <c r="AE70" s="58"/>
      <c r="AL70" s="135"/>
      <c r="AM70" s="135"/>
    </row>
    <row r="71" spans="2:46" ht="20.25" customHeight="1">
      <c r="B71" s="109">
        <v>1951</v>
      </c>
      <c r="C71" s="126"/>
      <c r="D71" s="100"/>
      <c r="E71" s="100"/>
      <c r="F71" s="247">
        <v>2.9</v>
      </c>
      <c r="G71" s="90">
        <f t="shared" si="25"/>
        <v>12.8</v>
      </c>
      <c r="H71" s="105">
        <f>ROUND($G$6/G71,4)</f>
        <v>8.8827999999999996</v>
      </c>
      <c r="L71" s="131"/>
      <c r="M71" s="132"/>
      <c r="N71" s="136"/>
      <c r="O71" s="134"/>
      <c r="P71" s="134"/>
      <c r="AE71" s="58"/>
      <c r="AL71" s="135"/>
      <c r="AM71" s="135"/>
    </row>
    <row r="72" spans="2:46" ht="20.25" customHeight="1">
      <c r="B72" s="109">
        <v>1950</v>
      </c>
      <c r="C72" s="126"/>
      <c r="D72" s="100"/>
      <c r="E72" s="100"/>
      <c r="F72" s="247">
        <v>2.5</v>
      </c>
      <c r="G72" s="90">
        <f t="shared" si="25"/>
        <v>11</v>
      </c>
      <c r="H72" s="105">
        <f>ROUND($G$6/G72,4)</f>
        <v>10.336399999999999</v>
      </c>
      <c r="L72" s="131"/>
      <c r="M72" s="132"/>
      <c r="N72" s="136"/>
      <c r="O72" s="134"/>
      <c r="P72" s="134"/>
      <c r="AE72" s="58"/>
      <c r="AL72" s="135"/>
      <c r="AM72" s="135"/>
    </row>
    <row r="73" spans="2:46" ht="20.25" customHeight="1">
      <c r="B73" s="109">
        <v>1949</v>
      </c>
      <c r="C73" s="126"/>
      <c r="D73" s="100"/>
      <c r="E73" s="100"/>
      <c r="F73" s="247">
        <v>2.6</v>
      </c>
      <c r="G73" s="90">
        <f t="shared" si="25"/>
        <v>11.4</v>
      </c>
      <c r="H73" s="105">
        <f>ROUND($G$6/G73,4)</f>
        <v>9.9736999999999991</v>
      </c>
      <c r="AE73" s="58"/>
      <c r="AL73" s="135"/>
      <c r="AM73" s="135"/>
    </row>
    <row r="74" spans="2:46" ht="20.25" customHeight="1">
      <c r="B74" s="109">
        <v>1948</v>
      </c>
      <c r="C74" s="126"/>
      <c r="D74" s="100"/>
      <c r="E74" s="100"/>
      <c r="F74" s="247">
        <v>2.2999999999999998</v>
      </c>
      <c r="G74" s="90">
        <f t="shared" si="25"/>
        <v>10.1</v>
      </c>
      <c r="H74" s="105">
        <f>ROUND($G$6/G74,4)</f>
        <v>11.257400000000001</v>
      </c>
      <c r="AE74" s="58"/>
      <c r="AL74" s="135"/>
      <c r="AM74" s="135"/>
    </row>
    <row r="75" spans="2:46" ht="20.25" customHeight="1" thickBot="1">
      <c r="B75" s="137">
        <v>1947</v>
      </c>
      <c r="C75" s="138"/>
      <c r="D75" s="139"/>
      <c r="E75" s="139"/>
      <c r="F75" s="248">
        <v>2.1</v>
      </c>
      <c r="G75" s="140">
        <f t="shared" si="25"/>
        <v>9.1999999999999993</v>
      </c>
      <c r="H75" s="141">
        <f>ROUND($G$6/G75,4)</f>
        <v>12.358700000000001</v>
      </c>
      <c r="AE75" s="58"/>
      <c r="AL75" s="135"/>
      <c r="AM75" s="135"/>
    </row>
    <row r="76" spans="2:46" ht="22.5" customHeight="1">
      <c r="AE76" s="58"/>
      <c r="AL76" s="135"/>
      <c r="AM76" s="135"/>
    </row>
    <row r="77" spans="2:46" ht="22.5" customHeight="1">
      <c r="W77" s="130"/>
      <c r="AE77" s="58"/>
      <c r="AJ77" s="130"/>
      <c r="AL77" s="135"/>
      <c r="AM77" s="135"/>
    </row>
    <row r="78" spans="2:46" ht="22.5" customHeight="1">
      <c r="W78" s="130"/>
      <c r="AE78" s="58"/>
      <c r="AJ78" s="130"/>
      <c r="AL78" s="135"/>
      <c r="AM78" s="135"/>
    </row>
    <row r="79" spans="2:46" ht="22.5" customHeight="1">
      <c r="W79" s="130"/>
      <c r="AE79" s="58"/>
      <c r="AJ79" s="130"/>
      <c r="AL79" s="135"/>
      <c r="AM79" s="135"/>
    </row>
    <row r="80" spans="2:46" ht="22.5" customHeight="1">
      <c r="W80" s="130"/>
      <c r="AE80" s="58"/>
      <c r="AJ80" s="130"/>
      <c r="AL80" s="135"/>
      <c r="AM80" s="135"/>
    </row>
    <row r="81" spans="9:39" ht="22.5" customHeight="1">
      <c r="W81" s="130"/>
      <c r="AE81" s="58"/>
      <c r="AJ81" s="130"/>
      <c r="AL81" s="135"/>
      <c r="AM81" s="135"/>
    </row>
    <row r="82" spans="9:39" ht="22.5" customHeight="1">
      <c r="W82" s="130"/>
      <c r="AE82" s="58"/>
      <c r="AJ82" s="130"/>
      <c r="AL82" s="135"/>
      <c r="AM82" s="135"/>
    </row>
    <row r="83" spans="9:39" ht="22.5" customHeight="1">
      <c r="W83" s="130"/>
      <c r="AE83" s="58"/>
      <c r="AJ83" s="130"/>
      <c r="AL83" s="135"/>
      <c r="AM83" s="135"/>
    </row>
    <row r="84" spans="9:39" ht="22.5" customHeight="1">
      <c r="W84" s="130"/>
      <c r="AE84" s="58"/>
      <c r="AJ84" s="130"/>
      <c r="AL84" s="135"/>
      <c r="AM84" s="135"/>
    </row>
    <row r="85" spans="9:39" ht="22.5" customHeight="1">
      <c r="I85" s="130"/>
      <c r="J85" s="130"/>
      <c r="W85" s="130"/>
      <c r="AE85" s="58"/>
      <c r="AJ85" s="130"/>
      <c r="AL85" s="135"/>
      <c r="AM85" s="135"/>
    </row>
    <row r="86" spans="9:39" ht="22.5" customHeight="1">
      <c r="I86" s="130"/>
      <c r="J86" s="130"/>
      <c r="W86" s="130"/>
      <c r="AE86" s="58"/>
      <c r="AJ86" s="130"/>
      <c r="AL86" s="135"/>
      <c r="AM86" s="135"/>
    </row>
    <row r="87" spans="9:39" ht="22.5" customHeight="1">
      <c r="I87" s="130"/>
      <c r="J87" s="130"/>
      <c r="W87" s="130"/>
      <c r="AE87" s="58"/>
      <c r="AJ87" s="130"/>
      <c r="AL87" s="135"/>
      <c r="AM87" s="135"/>
    </row>
    <row r="88" spans="9:39" ht="22.5" customHeight="1">
      <c r="I88" s="130"/>
      <c r="J88" s="130"/>
      <c r="W88" s="130"/>
      <c r="AE88" s="58"/>
      <c r="AJ88" s="130"/>
      <c r="AL88" s="135"/>
      <c r="AM88" s="135"/>
    </row>
    <row r="89" spans="9:39" ht="22.5" customHeight="1">
      <c r="I89" s="130"/>
      <c r="J89" s="130"/>
      <c r="W89" s="58"/>
      <c r="AE89" s="58"/>
      <c r="AJ89" s="58"/>
      <c r="AL89" s="135"/>
      <c r="AM89" s="135"/>
    </row>
    <row r="90" spans="9:39" ht="22.5" customHeight="1">
      <c r="I90" s="130"/>
      <c r="J90" s="130"/>
      <c r="AE90" s="58"/>
      <c r="AL90" s="135"/>
      <c r="AM90" s="135"/>
    </row>
    <row r="91" spans="9:39" ht="22.5" customHeight="1">
      <c r="I91" s="130"/>
      <c r="J91" s="130"/>
      <c r="W91" s="130"/>
      <c r="AJ91" s="130"/>
      <c r="AL91" s="135"/>
      <c r="AM91" s="135"/>
    </row>
    <row r="92" spans="9:39" ht="22.5" customHeight="1">
      <c r="I92" s="130"/>
      <c r="J92" s="130"/>
    </row>
    <row r="93" spans="9:39" ht="22.5" customHeight="1">
      <c r="I93" s="130"/>
      <c r="J93" s="130"/>
    </row>
    <row r="94" spans="9:39" ht="22.5" customHeight="1">
      <c r="I94" s="130"/>
      <c r="J94" s="130"/>
    </row>
    <row r="95" spans="9:39" ht="22.5" customHeight="1">
      <c r="I95" s="130"/>
      <c r="J95" s="130"/>
    </row>
    <row r="96" spans="9:39" ht="22.5" customHeight="1">
      <c r="I96" s="130"/>
      <c r="J96" s="130"/>
    </row>
    <row r="97" spans="9:10" ht="22.5" customHeight="1">
      <c r="I97" s="130"/>
      <c r="J97" s="130"/>
    </row>
    <row r="98" spans="9:10" ht="22.5" customHeight="1">
      <c r="I98" s="130"/>
      <c r="J98" s="130"/>
    </row>
    <row r="99" spans="9:10" ht="22.5" customHeight="1">
      <c r="I99" s="130"/>
      <c r="J99" s="130"/>
    </row>
  </sheetData>
  <mergeCells count="6">
    <mergeCell ref="AJ2:AM2"/>
    <mergeCell ref="A1:A2"/>
    <mergeCell ref="C2:H2"/>
    <mergeCell ref="I2:P2"/>
    <mergeCell ref="Q2:AA2"/>
    <mergeCell ref="AB2:AI2"/>
  </mergeCells>
  <hyperlinks>
    <hyperlink ref="J58" r:id="rId1" xr:uid="{54A1CD85-5998-40CA-A7E3-083FA00F9991}"/>
    <hyperlink ref="A1:A2" location="Start!A1" display="Start" xr:uid="{BBE5D70B-BA56-4ED6-B1C2-5E4DB54E0256}"/>
  </hyperlinks>
  <printOptions horizontalCentered="1" verticalCentered="1"/>
  <pageMargins left="0.78740157480314965" right="0.78740157480314965" top="0.98425196850393704" bottom="0.98425196850393704" header="0.51181102362204722" footer="0.51181102362204722"/>
  <pageSetup paperSize="9" scale="26" fitToWidth="2"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517C-CCA4-4CE9-B0B3-81202DDB12F6}">
  <sheetPr>
    <tabColor rgb="FF264F87"/>
    <pageSetUpPr fitToPage="1"/>
  </sheetPr>
  <dimension ref="A1:BW106"/>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37.42578125" style="156" customWidth="1"/>
    <col min="3" max="3" width="9.7109375" style="156" customWidth="1"/>
    <col min="4" max="16384" width="11.42578125" style="156"/>
  </cols>
  <sheetData>
    <row r="1" spans="1:75">
      <c r="A1" s="484" t="s">
        <v>72</v>
      </c>
    </row>
    <row r="2" spans="1:75">
      <c r="A2" s="484"/>
    </row>
    <row r="5" spans="1:75">
      <c r="B5" s="164" t="s">
        <v>129</v>
      </c>
    </row>
    <row r="7" spans="1:75" s="154" customFormat="1">
      <c r="B7" s="155" t="s">
        <v>139</v>
      </c>
    </row>
    <row r="9" spans="1:75">
      <c r="B9" s="158" t="s">
        <v>141</v>
      </c>
    </row>
    <row r="10" spans="1:75"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row>
    <row r="11" spans="1:75">
      <c r="A11" s="253">
        <v>1</v>
      </c>
      <c r="B11" s="184" t="s">
        <v>145</v>
      </c>
      <c r="D11" s="185">
        <f>VLOOKUP(D10,'Preisindizes Gas 2015'!$B$8:$H$80,7,FALSE)</f>
        <v>15.273999999999999</v>
      </c>
      <c r="E11" s="185">
        <f>VLOOKUP(E10,'Preisindizes Gas 2015'!$B$8:$H$80,7,FALSE)</f>
        <v>14.671099999999999</v>
      </c>
      <c r="F11" s="185">
        <f>VLOOKUP(F10,'Preisindizes Gas 2015'!$B$8:$H$80,7,FALSE)</f>
        <v>13.7654</v>
      </c>
      <c r="G11" s="185">
        <f>VLOOKUP(G10,'Preisindizes Gas 2015'!$B$8:$H$80,7,FALSE)</f>
        <v>11.736800000000001</v>
      </c>
      <c r="H11" s="185">
        <f>VLOOKUP(H10,'Preisindizes Gas 2015'!$B$8:$H$80,7,FALSE)</f>
        <v>10.825200000000001</v>
      </c>
      <c r="I11" s="185">
        <f>VLOOKUP(I10,'Preisindizes Gas 2015'!$B$8:$H$80,7,FALSE)</f>
        <v>9.5298999999999996</v>
      </c>
      <c r="J11" s="185">
        <f>VLOOKUP(J10,'Preisindizes Gas 2015'!$B$8:$H$80,7,FALSE)</f>
        <v>10.045</v>
      </c>
      <c r="K11" s="185">
        <f>VLOOKUP(K10,'Preisindizes Gas 2015'!$B$8:$H$80,7,FALSE)</f>
        <v>8.6433999999999997</v>
      </c>
      <c r="L11" s="185">
        <f>VLOOKUP(L10,'Preisindizes Gas 2015'!$B$8:$H$80,7,FALSE)</f>
        <v>8.1387</v>
      </c>
      <c r="M11" s="185">
        <f>VLOOKUP(M10,'Preisindizes Gas 2015'!$B$8:$H$80,7,FALSE)</f>
        <v>8.3834999999999997</v>
      </c>
      <c r="N11" s="185">
        <f>VLOOKUP(N10,'Preisindizes Gas 2015'!$B$8:$H$80,7,FALSE)</f>
        <v>8.3834999999999997</v>
      </c>
      <c r="O11" s="185">
        <f>VLOOKUP(O10,'Preisindizes Gas 2015'!$B$8:$H$80,7,FALSE)</f>
        <v>7.9642999999999997</v>
      </c>
      <c r="P11" s="185">
        <f>VLOOKUP(P10,'Preisindizes Gas 2015'!$B$8:$H$80,7,FALSE)</f>
        <v>7.7431000000000001</v>
      </c>
      <c r="Q11" s="185">
        <f>VLOOKUP(Q10,'Preisindizes Gas 2015'!$B$8:$H$80,7,FALSE)</f>
        <v>7.4832000000000001</v>
      </c>
      <c r="R11" s="185">
        <f>VLOOKUP(R10,'Preisindizes Gas 2015'!$B$8:$H$80,7,FALSE)</f>
        <v>7.2403000000000004</v>
      </c>
      <c r="S11" s="185">
        <f>VLOOKUP(S10,'Preisindizes Gas 2015'!$B$8:$H$80,7,FALSE)</f>
        <v>6.9687999999999999</v>
      </c>
      <c r="T11" s="185">
        <f>VLOOKUP(T10,'Preisindizes Gas 2015'!$B$8:$H$80,7,FALSE)</f>
        <v>6.5205000000000002</v>
      </c>
      <c r="U11" s="185">
        <f>VLOOKUP(U10,'Preisindizes Gas 2015'!$B$8:$H$80,7,FALSE)</f>
        <v>6.1601999999999997</v>
      </c>
      <c r="V11" s="185">
        <f>VLOOKUP(V10,'Preisindizes Gas 2015'!$B$8:$H$80,7,FALSE)</f>
        <v>5.7179000000000002</v>
      </c>
      <c r="W11" s="185">
        <f>VLOOKUP(W10,'Preisindizes Gas 2015'!$B$8:$H$80,7,FALSE)</f>
        <v>5.4657</v>
      </c>
      <c r="X11" s="185">
        <f>VLOOKUP(X10,'Preisindizes Gas 2015'!$B$8:$H$80,7,FALSE)</f>
        <v>5.2594000000000003</v>
      </c>
      <c r="Y11" s="185">
        <f>VLOOKUP(Y10,'Preisindizes Gas 2015'!$B$8:$H$80,7,FALSE)</f>
        <v>5.0913000000000004</v>
      </c>
      <c r="Z11" s="185">
        <f>VLOOKUP(Z10,'Preisindizes Gas 2015'!$B$8:$H$80,7,FALSE)</f>
        <v>4.9336000000000002</v>
      </c>
      <c r="AA11" s="185">
        <f>VLOOKUP(AA10,'Preisindizes Gas 2015'!$B$8:$H$80,7,FALSE)</f>
        <v>5.1859999999999999</v>
      </c>
      <c r="AB11" s="185">
        <f>VLOOKUP(AB10,'Preisindizes Gas 2015'!$B$8:$H$80,7,FALSE)</f>
        <v>4.9336000000000002</v>
      </c>
      <c r="AC11" s="185">
        <f>VLOOKUP(AC10,'Preisindizes Gas 2015'!$B$8:$H$80,7,FALSE)</f>
        <v>4.5697000000000001</v>
      </c>
      <c r="AD11" s="185">
        <f>VLOOKUP(AD10,'Preisindizes Gas 2015'!$B$8:$H$80,7,FALSE)</f>
        <v>3.8715000000000002</v>
      </c>
      <c r="AE11" s="185">
        <f>VLOOKUP(AE10,'Preisindizes Gas 2015'!$B$8:$H$80,7,FALSE)</f>
        <v>3.4952999999999999</v>
      </c>
      <c r="AF11" s="185">
        <f>VLOOKUP(AF10,'Preisindizes Gas 2015'!$B$8:$H$80,7,FALSE)</f>
        <v>3.3283999999999998</v>
      </c>
      <c r="AG11" s="185">
        <f>VLOOKUP(AG10,'Preisindizes Gas 2015'!$B$8:$H$80,7,FALSE)</f>
        <v>3.1320000000000001</v>
      </c>
      <c r="AH11" s="185">
        <f>VLOOKUP(AH10,'Preisindizes Gas 2015'!$B$8:$H$80,7,FALSE)</f>
        <v>2.9575999999999998</v>
      </c>
      <c r="AI11" s="185">
        <f>VLOOKUP(AI10,'Preisindizes Gas 2015'!$B$8:$H$80,7,FALSE)</f>
        <v>2.8811</v>
      </c>
      <c r="AJ11" s="185">
        <f>VLOOKUP(AJ10,'Preisindizes Gas 2015'!$B$8:$H$80,7,FALSE)</f>
        <v>2.7736000000000001</v>
      </c>
      <c r="AK11" s="185">
        <f>VLOOKUP(AK10,'Preisindizes Gas 2015'!$B$8:$H$80,7,FALSE)</f>
        <v>2.6610999999999998</v>
      </c>
      <c r="AL11" s="185">
        <f>VLOOKUP(AL10,'Preisindizes Gas 2015'!$B$8:$H$80,7,FALSE)</f>
        <v>2.5514999999999999</v>
      </c>
      <c r="AM11" s="185">
        <f>VLOOKUP(AM10,'Preisindizes Gas 2015'!$B$8:$H$80,7,FALSE)</f>
        <v>2.3723000000000001</v>
      </c>
      <c r="AN11" s="185">
        <f>VLOOKUP(AN10,'Preisindizes Gas 2015'!$B$8:$H$80,7,FALSE)</f>
        <v>2.1566999999999998</v>
      </c>
      <c r="AO11" s="185">
        <f>VLOOKUP(AO10,'Preisindizes Gas 2015'!$B$8:$H$80,7,FALSE)</f>
        <v>2.0310000000000001</v>
      </c>
      <c r="AP11" s="185">
        <f>VLOOKUP(AP10,'Preisindizes Gas 2015'!$B$8:$H$80,7,FALSE)</f>
        <v>1.9527000000000001</v>
      </c>
      <c r="AQ11" s="185">
        <f>VLOOKUP(AQ10,'Preisindizes Gas 2015'!$B$8:$H$80,7,FALSE)</f>
        <v>1.9191</v>
      </c>
      <c r="AR11" s="185">
        <f>VLOOKUP(AR10,'Preisindizes Gas 2015'!$B$8:$H$80,7,FALSE)</f>
        <v>1.8803000000000001</v>
      </c>
      <c r="AS11" s="185">
        <f>VLOOKUP(AS10,'Preisindizes Gas 2015'!$B$8:$H$80,7,FALSE)</f>
        <v>1.8676999999999999</v>
      </c>
      <c r="AT11" s="185">
        <f>VLOOKUP(AT10,'Preisindizes Gas 2015'!$B$8:$H$80,7,FALSE)</f>
        <v>1.8309</v>
      </c>
      <c r="AU11" s="185">
        <f>VLOOKUP(AU10,'Preisindizes Gas 2015'!$B$8:$H$80,7,FALSE)</f>
        <v>1.7897000000000001</v>
      </c>
      <c r="AV11" s="185">
        <f>VLOOKUP(AV10,'Preisindizes Gas 2015'!$B$8:$H$80,7,FALSE)</f>
        <v>1.7504</v>
      </c>
      <c r="AW11" s="185">
        <f>VLOOKUP(AW10,'Preisindizes Gas 2015'!$B$8:$H$80,7,FALSE)</f>
        <v>1.6919999999999999</v>
      </c>
      <c r="AX11" s="185">
        <f>VLOOKUP(AX10,'Preisindizes Gas 2015'!$B$8:$H$80,7,FALSE)</f>
        <v>1.5951</v>
      </c>
      <c r="AY11" s="185">
        <f>VLOOKUP(AY10,'Preisindizes Gas 2015'!$B$8:$H$80,7,FALSE)</f>
        <v>1.5006999999999999</v>
      </c>
      <c r="AZ11" s="185">
        <f>VLOOKUP(AZ10,'Preisindizes Gas 2015'!$B$8:$H$80,7,FALSE)</f>
        <v>1.415</v>
      </c>
      <c r="BA11" s="185">
        <f>VLOOKUP(BA10,'Preisindizes Gas 2015'!$B$8:$H$80,7,FALSE)</f>
        <v>1.3681000000000001</v>
      </c>
      <c r="BB11" s="185">
        <f>VLOOKUP(BB10,'Preisindizes Gas 2015'!$B$8:$H$80,7,FALSE)</f>
        <v>1.3401000000000001</v>
      </c>
      <c r="BC11" s="185">
        <f>VLOOKUP(BC10,'Preisindizes Gas 2015'!$B$8:$H$80,7,FALSE)</f>
        <v>1.3102</v>
      </c>
      <c r="BD11" s="185">
        <f>VLOOKUP(BD10,'Preisindizes Gas 2015'!$B$8:$H$80,7,FALSE)</f>
        <v>1.3071999999999999</v>
      </c>
      <c r="BE11" s="185">
        <f>VLOOKUP(BE10,'Preisindizes Gas 2015'!$B$8:$H$80,7,FALSE)</f>
        <v>1.3132999999999999</v>
      </c>
      <c r="BF11" s="185">
        <f>VLOOKUP(BF10,'Preisindizes Gas 2015'!$B$8:$H$80,7,FALSE)</f>
        <v>1.3194999999999999</v>
      </c>
      <c r="BG11" s="185">
        <f>VLOOKUP(BG10,'Preisindizes Gas 2015'!$B$8:$H$80,7,FALSE)</f>
        <v>1.3273999999999999</v>
      </c>
      <c r="BH11" s="185">
        <f>VLOOKUP(BH10,'Preisindizes Gas 2015'!$B$8:$H$80,7,FALSE)</f>
        <v>1.3180000000000001</v>
      </c>
      <c r="BI11" s="185">
        <f>VLOOKUP(BI10,'Preisindizes Gas 2015'!$B$8:$H$80,7,FALSE)</f>
        <v>1.3132999999999999</v>
      </c>
      <c r="BJ11" s="185">
        <f>VLOOKUP(BJ10,'Preisindizes Gas 2015'!$B$8:$H$80,7,FALSE)</f>
        <v>1.3102</v>
      </c>
      <c r="BK11" s="185">
        <f>VLOOKUP(BK10,'Preisindizes Gas 2015'!$B$8:$H$80,7,FALSE)</f>
        <v>1.3071999999999999</v>
      </c>
      <c r="BL11" s="185">
        <f>VLOOKUP(BL10,'Preisindizes Gas 2015'!$B$8:$H$80,7,FALSE)</f>
        <v>1.2875000000000001</v>
      </c>
      <c r="BM11" s="185">
        <f>VLOOKUP(BM10,'Preisindizes Gas 2015'!$B$8:$H$80,7,FALSE)</f>
        <v>1.2613000000000001</v>
      </c>
      <c r="BN11" s="185">
        <f>VLOOKUP(BN10,'Preisindizes Gas 2015'!$B$8:$H$80,7,FALSE)</f>
        <v>1.2334000000000001</v>
      </c>
      <c r="BO11" s="185">
        <f>VLOOKUP(BO10,'Preisindizes Gas 2015'!$B$8:$H$80,7,FALSE)</f>
        <v>1.1811</v>
      </c>
      <c r="BP11" s="185">
        <f>VLOOKUP(BP10,'Preisindizes Gas 2015'!$B$8:$H$80,7,FALSE)</f>
        <v>1.1389</v>
      </c>
      <c r="BQ11" s="185">
        <f>VLOOKUP(BQ10,'Preisindizes Gas 2015'!$B$8:$H$80,7,FALSE)</f>
        <v>1.1263000000000001</v>
      </c>
      <c r="BR11" s="185">
        <f>VLOOKUP(BR10,'Preisindizes Gas 2015'!$B$8:$H$80,7,FALSE)</f>
        <v>1.115</v>
      </c>
      <c r="BS11" s="185">
        <f>VLOOKUP(BS10,'Preisindizes Gas 2015'!$B$8:$H$80,7,FALSE)</f>
        <v>1.0804</v>
      </c>
      <c r="BT11" s="185">
        <f>VLOOKUP(BT10,'Preisindizes Gas 2015'!$B$8:$H$80,7,FALSE)</f>
        <v>1.0539000000000001</v>
      </c>
      <c r="BU11" s="185">
        <f>VLOOKUP(BU10,'Preisindizes Gas 2015'!$B$8:$H$80,7,FALSE)</f>
        <v>1.0343</v>
      </c>
      <c r="BV11" s="185">
        <f>VLOOKUP(BV10,'Preisindizes Gas 2015'!$B$8:$H$80,7,FALSE)</f>
        <v>1.0164</v>
      </c>
      <c r="BW11" s="185">
        <f>VLOOKUP(BW10,'Preisindizes Gas 2015'!$B$8:$H$80,7,FALSE)</f>
        <v>1</v>
      </c>
    </row>
    <row r="12" spans="1:75">
      <c r="A12" s="253">
        <v>2</v>
      </c>
      <c r="B12" s="184" t="s">
        <v>255</v>
      </c>
      <c r="D12" s="185">
        <f>IF(ISNA(VLOOKUP(D10,'Preisindizes Gas 2015'!$J$8:$P$75,7,FALSE)),0,VLOOKUP(D10,'Preisindizes Gas 2015'!$J$8:$P$75,7,FALSE))</f>
        <v>0</v>
      </c>
      <c r="E12" s="185">
        <f>IF(ISNA(VLOOKUP(E10,'Preisindizes Gas 2015'!$J$8:$P$75,7,FALSE)),0,VLOOKUP(E10,'Preisindizes Gas 2015'!$J$8:$P$75,7,FALSE))</f>
        <v>0</v>
      </c>
      <c r="F12" s="185">
        <f>IF(ISNA(VLOOKUP(F10,'Preisindizes Gas 2015'!$J$8:$P$75,7,FALSE)),0,VLOOKUP(F10,'Preisindizes Gas 2015'!$J$8:$P$75,7,FALSE))</f>
        <v>0</v>
      </c>
      <c r="G12" s="185">
        <f>IF(ISNA(VLOOKUP(G10,'Preisindizes Gas 2015'!$J$8:$P$75,7,FALSE)),0,VLOOKUP(G10,'Preisindizes Gas 2015'!$J$8:$P$75,7,FALSE))</f>
        <v>0</v>
      </c>
      <c r="H12" s="185">
        <f>IF(ISNA(VLOOKUP(H10,'Preisindizes Gas 2015'!$J$8:$P$75,7,FALSE)),0,VLOOKUP(H10,'Preisindizes Gas 2015'!$J$8:$P$75,7,FALSE))</f>
        <v>0</v>
      </c>
      <c r="I12" s="185">
        <f>VLOOKUP(I10,'Preisindizes Gas 2015'!$J$8:$P$75,7,FALSE)</f>
        <v>6.3642000000000003</v>
      </c>
      <c r="J12" s="185">
        <f>VLOOKUP(J10,'Preisindizes Gas 2015'!$J$8:$P$75,7,FALSE)</f>
        <v>6.6726999999999999</v>
      </c>
      <c r="K12" s="185">
        <f>VLOOKUP(K10,'Preisindizes Gas 2015'!$J$8:$P$75,7,FALSE)</f>
        <v>5.7644000000000002</v>
      </c>
      <c r="L12" s="185">
        <f>VLOOKUP(L10,'Preisindizes Gas 2015'!$J$8:$P$75,7,FALSE)</f>
        <v>5.3971</v>
      </c>
      <c r="M12" s="185">
        <f>VLOOKUP(M10,'Preisindizes Gas 2015'!$J$8:$P$75,7,FALSE)</f>
        <v>5.5888</v>
      </c>
      <c r="N12" s="185">
        <f>VLOOKUP(N10,'Preisindizes Gas 2015'!$J$8:$P$75,7,FALSE)</f>
        <v>5.5606</v>
      </c>
      <c r="O12" s="185">
        <f>VLOOKUP(O10,'Preisindizes Gas 2015'!$J$8:$P$75,7,FALSE)</f>
        <v>5.2679</v>
      </c>
      <c r="P12" s="185">
        <f>VLOOKUP(P10,'Preisindizes Gas 2015'!$J$8:$P$75,7,FALSE)</f>
        <v>5.1448999999999998</v>
      </c>
      <c r="Q12" s="185">
        <f>VLOOKUP(Q10,'Preisindizes Gas 2015'!$J$8:$P$75,7,FALSE)</f>
        <v>4.9595000000000002</v>
      </c>
      <c r="R12" s="185">
        <f>VLOOKUP(R10,'Preisindizes Gas 2015'!$J$8:$P$75,7,FALSE)</f>
        <v>4.8079000000000001</v>
      </c>
      <c r="S12" s="185">
        <f>VLOOKUP(S10,'Preisindizes Gas 2015'!$J$8:$P$75,7,FALSE)</f>
        <v>4.4574999999999996</v>
      </c>
      <c r="T12" s="185">
        <f>VLOOKUP(T10,'Preisindizes Gas 2015'!$J$8:$P$75,7,FALSE)</f>
        <v>4.1235999999999997</v>
      </c>
      <c r="U12" s="185">
        <f>VLOOKUP(U10,'Preisindizes Gas 2015'!$J$8:$P$75,7,FALSE)</f>
        <v>3.8361999999999998</v>
      </c>
      <c r="V12" s="185">
        <f>VLOOKUP(V10,'Preisindizes Gas 2015'!$J$8:$P$75,7,FALSE)</f>
        <v>3.5979999999999999</v>
      </c>
      <c r="W12" s="185">
        <f>VLOOKUP(W10,'Preisindizes Gas 2015'!$J$8:$P$75,7,FALSE)</f>
        <v>3.4514</v>
      </c>
      <c r="X12" s="185">
        <f>VLOOKUP(X10,'Preisindizes Gas 2015'!$J$8:$P$75,7,FALSE)</f>
        <v>3.3877000000000002</v>
      </c>
      <c r="Y12" s="185">
        <f>VLOOKUP(Y10,'Preisindizes Gas 2015'!$J$8:$P$75,7,FALSE)</f>
        <v>3.4731999999999998</v>
      </c>
      <c r="Z12" s="185">
        <f>VLOOKUP(Z10,'Preisindizes Gas 2015'!$J$8:$P$75,7,FALSE)</f>
        <v>3.4514</v>
      </c>
      <c r="AA12" s="185">
        <f>VLOOKUP(AA10,'Preisindizes Gas 2015'!$J$8:$P$75,7,FALSE)</f>
        <v>3.5979999999999999</v>
      </c>
      <c r="AB12" s="185">
        <f>VLOOKUP(AB10,'Preisindizes Gas 2015'!$J$8:$P$75,7,FALSE)</f>
        <v>3.4192999999999998</v>
      </c>
      <c r="AC12" s="185">
        <f>VLOOKUP(AC10,'Preisindizes Gas 2015'!$J$8:$P$75,7,FALSE)</f>
        <v>3.2671000000000001</v>
      </c>
      <c r="AD12" s="185">
        <f>VLOOKUP(AD10,'Preisindizes Gas 2015'!$J$8:$P$75,7,FALSE)</f>
        <v>2.8014999999999999</v>
      </c>
      <c r="AE12" s="185">
        <f>VLOOKUP(AE10,'Preisindizes Gas 2015'!$J$8:$P$75,7,FALSE)</f>
        <v>2.5844999999999998</v>
      </c>
      <c r="AF12" s="185">
        <f>VLOOKUP(AF10,'Preisindizes Gas 2015'!$J$8:$P$75,7,FALSE)</f>
        <v>2.5023</v>
      </c>
      <c r="AG12" s="185">
        <f>VLOOKUP(AG10,'Preisindizes Gas 2015'!$J$8:$P$75,7,FALSE)</f>
        <v>2.4039000000000001</v>
      </c>
      <c r="AH12" s="185">
        <f>VLOOKUP(AH10,'Preisindizes Gas 2015'!$J$8:$P$75,7,FALSE)</f>
        <v>2.2515000000000001</v>
      </c>
      <c r="AI12" s="185">
        <f>VLOOKUP(AI10,'Preisindizes Gas 2015'!$J$8:$P$75,7,FALSE)</f>
        <v>2.2153</v>
      </c>
      <c r="AJ12" s="185">
        <f>VLOOKUP(AJ10,'Preisindizes Gas 2015'!$J$8:$P$75,7,FALSE)</f>
        <v>2.1716000000000002</v>
      </c>
      <c r="AK12" s="185">
        <f>VLOOKUP(AK10,'Preisindizes Gas 2015'!$J$8:$P$75,7,FALSE)</f>
        <v>2.0971000000000002</v>
      </c>
      <c r="AL12" s="185">
        <f>VLOOKUP(AL10,'Preisindizes Gas 2015'!$J$8:$P$75,7,FALSE)</f>
        <v>1.9802</v>
      </c>
      <c r="AM12" s="185">
        <f>VLOOKUP(AM10,'Preisindizes Gas 2015'!$J$8:$P$75,7,FALSE)</f>
        <v>1.802</v>
      </c>
      <c r="AN12" s="185">
        <f>VLOOKUP(AN10,'Preisindizes Gas 2015'!$J$8:$P$75,7,FALSE)</f>
        <v>1.6311</v>
      </c>
      <c r="AO12" s="185">
        <f>VLOOKUP(AO10,'Preisindizes Gas 2015'!$J$8:$P$75,7,FALSE)</f>
        <v>1.5887</v>
      </c>
      <c r="AP12" s="185">
        <f>VLOOKUP(AP10,'Preisindizes Gas 2015'!$J$8:$P$75,7,FALSE)</f>
        <v>1.6167</v>
      </c>
      <c r="AQ12" s="185">
        <f>VLOOKUP(AQ10,'Preisindizes Gas 2015'!$J$8:$P$75,7,FALSE)</f>
        <v>1.6238999999999999</v>
      </c>
      <c r="AR12" s="185">
        <f>VLOOKUP(AR10,'Preisindizes Gas 2015'!$J$8:$P$75,7,FALSE)</f>
        <v>1.605</v>
      </c>
      <c r="AS12" s="185">
        <f>VLOOKUP(AS10,'Preisindizes Gas 2015'!$J$8:$P$75,7,FALSE)</f>
        <v>1.6026</v>
      </c>
      <c r="AT12" s="185">
        <f>VLOOKUP(AT10,'Preisindizes Gas 2015'!$J$8:$P$75,7,FALSE)</f>
        <v>1.5661</v>
      </c>
      <c r="AU12" s="185">
        <f>VLOOKUP(AU10,'Preisindizes Gas 2015'!$J$8:$P$75,7,FALSE)</f>
        <v>1.5399</v>
      </c>
      <c r="AV12" s="185">
        <f>VLOOKUP(AV10,'Preisindizes Gas 2015'!$J$8:$P$75,7,FALSE)</f>
        <v>1.5165</v>
      </c>
      <c r="AW12" s="185">
        <f>VLOOKUP(AW10,'Preisindizes Gas 2015'!$J$8:$P$75,7,FALSE)</f>
        <v>1.4739</v>
      </c>
      <c r="AX12" s="185">
        <f>VLOOKUP(AX10,'Preisindizes Gas 2015'!$J$8:$P$75,7,FALSE)</f>
        <v>1.3796999999999999</v>
      </c>
      <c r="AY12" s="185">
        <f>VLOOKUP(AY10,'Preisindizes Gas 2015'!$J$8:$P$75,7,FALSE)</f>
        <v>1.2847</v>
      </c>
      <c r="AZ12" s="185">
        <f>VLOOKUP(AZ10,'Preisindizes Gas 2015'!$J$8:$P$75,7,FALSE)</f>
        <v>1.2085999999999999</v>
      </c>
      <c r="BA12" s="185">
        <f>VLOOKUP(BA10,'Preisindizes Gas 2015'!$J$8:$P$75,7,FALSE)</f>
        <v>1.1738</v>
      </c>
      <c r="BB12" s="185">
        <f>VLOOKUP(BB10,'Preisindizes Gas 2015'!$J$8:$P$75,7,FALSE)</f>
        <v>1.1614</v>
      </c>
      <c r="BC12" s="185">
        <f>VLOOKUP(BC10,'Preisindizes Gas 2015'!$J$8:$P$75,7,FALSE)</f>
        <v>1.1493</v>
      </c>
      <c r="BD12" s="185">
        <f>VLOOKUP(BD10,'Preisindizes Gas 2015'!$J$8:$P$75,7,FALSE)</f>
        <v>1.17</v>
      </c>
      <c r="BE12" s="185">
        <f>VLOOKUP(BE10,'Preisindizes Gas 2015'!$J$8:$P$75,7,FALSE)</f>
        <v>1.1916</v>
      </c>
      <c r="BF12" s="185">
        <f>VLOOKUP(BF10,'Preisindizes Gas 2015'!$J$8:$P$75,7,FALSE)</f>
        <v>1.2112000000000001</v>
      </c>
      <c r="BG12" s="185">
        <f>VLOOKUP(BG10,'Preisindizes Gas 2015'!$J$8:$P$75,7,FALSE)</f>
        <v>1.2179</v>
      </c>
      <c r="BH12" s="185">
        <f>VLOOKUP(BH10,'Preisindizes Gas 2015'!$J$8:$P$75,7,FALSE)</f>
        <v>1.2152000000000001</v>
      </c>
      <c r="BI12" s="185">
        <f>VLOOKUP(BI10,'Preisindizes Gas 2015'!$J$8:$P$75,7,FALSE)</f>
        <v>1.2179</v>
      </c>
      <c r="BJ12" s="185">
        <f>VLOOKUP(BJ10,'Preisindizes Gas 2015'!$J$8:$P$75,7,FALSE)</f>
        <v>1.2205999999999999</v>
      </c>
      <c r="BK12" s="185">
        <f>VLOOKUP(BK10,'Preisindizes Gas 2015'!$J$8:$P$75,7,FALSE)</f>
        <v>1.2261</v>
      </c>
      <c r="BL12" s="185">
        <f>VLOOKUP(BL10,'Preisindizes Gas 2015'!$J$8:$P$75,7,FALSE)</f>
        <v>1.2261</v>
      </c>
      <c r="BM12" s="185">
        <f>VLOOKUP(BM10,'Preisindizes Gas 2015'!$J$8:$P$75,7,FALSE)</f>
        <v>1.2246999999999999</v>
      </c>
      <c r="BN12" s="185">
        <f>VLOOKUP(BN10,'Preisindizes Gas 2015'!$J$8:$P$75,7,FALSE)</f>
        <v>1.1954</v>
      </c>
      <c r="BO12" s="185">
        <f>VLOOKUP(BO10,'Preisindizes Gas 2015'!$J$8:$P$75,7,FALSE)</f>
        <v>1.1589</v>
      </c>
      <c r="BP12" s="185">
        <f>VLOOKUP(BP10,'Preisindizes Gas 2015'!$J$8:$P$75,7,FALSE)</f>
        <v>1.1257999999999999</v>
      </c>
      <c r="BQ12" s="185">
        <f>VLOOKUP(BQ10,'Preisindizes Gas 2015'!$J$8:$P$75,7,FALSE)</f>
        <v>1.1065</v>
      </c>
      <c r="BR12" s="185">
        <f>VLOOKUP(BR10,'Preisindizes Gas 2015'!$J$8:$P$75,7,FALSE)</f>
        <v>1.101</v>
      </c>
      <c r="BS12" s="185">
        <f>VLOOKUP(BS10,'Preisindizes Gas 2015'!$J$8:$P$75,7,FALSE)</f>
        <v>1.0805</v>
      </c>
      <c r="BT12" s="185">
        <f>VLOOKUP(BT10,'Preisindizes Gas 2015'!$J$8:$P$75,7,FALSE)</f>
        <v>1.0536000000000001</v>
      </c>
      <c r="BU12" s="185">
        <f>VLOOKUP(BU10,'Preisindizes Gas 2015'!$J$8:$P$75,7,FALSE)</f>
        <v>1.0347999999999999</v>
      </c>
      <c r="BV12" s="185">
        <f>VLOOKUP(BV10,'Preisindizes Gas 2015'!$J$8:$P$75,7,FALSE)</f>
        <v>1.0194000000000001</v>
      </c>
      <c r="BW12" s="185">
        <f>VLOOKUP(BW10,'Preisindizes Gas 2015'!$J$8:$P$75,7,FALSE)</f>
        <v>1</v>
      </c>
    </row>
    <row r="13" spans="1:75">
      <c r="A13" s="253">
        <v>3</v>
      </c>
      <c r="B13" s="184" t="s">
        <v>146</v>
      </c>
      <c r="D13" s="185">
        <f>IF(ISNA(VLOOKUP(D10,'Preisindizes Gas 2015'!$R$8:$AF$75,15,FALSE)),0,VLOOKUP(D10,'Preisindizes Gas 2015'!$R$8:$AF$75,15,FALSE))</f>
        <v>0</v>
      </c>
      <c r="E13" s="185">
        <f>IF(ISNA(VLOOKUP(E10,'Preisindizes Gas 2015'!$R$8:$AF$75,15,FALSE)),0,VLOOKUP(E10,'Preisindizes Gas 2015'!$R$8:$AF$75,15,FALSE))</f>
        <v>0</v>
      </c>
      <c r="F13" s="185">
        <f>IF(ISNA(VLOOKUP(F10,'Preisindizes Gas 2015'!$R$8:$AF$75,15,FALSE)),0,VLOOKUP(F10,'Preisindizes Gas 2015'!$R$8:$AF$75,15,FALSE))</f>
        <v>0</v>
      </c>
      <c r="G13" s="185">
        <f>IF(ISNA(VLOOKUP(G10,'Preisindizes Gas 2015'!$R$8:$AF$75,15,FALSE)),0,VLOOKUP(G10,'Preisindizes Gas 2015'!$R$8:$AF$75,15,FALSE))</f>
        <v>0</v>
      </c>
      <c r="H13" s="185">
        <f>IF(ISNA(VLOOKUP(H10,'Preisindizes Gas 2015'!$R$8:$AF$75,15,FALSE)),0,VLOOKUP(H10,'Preisindizes Gas 2015'!$R$8:$AF$75,15,FALSE))</f>
        <v>0</v>
      </c>
      <c r="I13" s="185">
        <f>VLOOKUP(I10,'Preisindizes Gas 2015'!$R$8:$AF$75,15,FALSE)</f>
        <v>5.7257999999999996</v>
      </c>
      <c r="J13" s="185">
        <f>VLOOKUP(J10,'Preisindizes Gas 2015'!$R$8:$AF$75,15,FALSE)</f>
        <v>5.7568000000000001</v>
      </c>
      <c r="K13" s="185">
        <f>VLOOKUP(K10,'Preisindizes Gas 2015'!$R$8:$AF$75,15,FALSE)</f>
        <v>4.8630000000000004</v>
      </c>
      <c r="L13" s="185">
        <f>VLOOKUP(L10,'Preisindizes Gas 2015'!$R$8:$AF$75,15,FALSE)</f>
        <v>3.9739</v>
      </c>
      <c r="M13" s="185">
        <f>VLOOKUP(M10,'Preisindizes Gas 2015'!$R$8:$AF$75,15,FALSE)</f>
        <v>3.9443999999999999</v>
      </c>
      <c r="N13" s="185">
        <f>VLOOKUP(N10,'Preisindizes Gas 2015'!$R$8:$AF$75,15,FALSE)</f>
        <v>4.0038</v>
      </c>
      <c r="O13" s="185">
        <f>VLOOKUP(O10,'Preisindizes Gas 2015'!$R$8:$AF$75,15,FALSE)</f>
        <v>3.8448000000000002</v>
      </c>
      <c r="P13" s="185">
        <f>VLOOKUP(P10,'Preisindizes Gas 2015'!$R$8:$AF$75,15,FALSE)</f>
        <v>3.75</v>
      </c>
      <c r="Q13" s="185">
        <f>VLOOKUP(Q10,'Preisindizes Gas 2015'!$R$8:$AF$75,15,FALSE)</f>
        <v>3.5737999999999999</v>
      </c>
      <c r="R13" s="185">
        <f>VLOOKUP(R10,'Preisindizes Gas 2015'!$R$8:$AF$75,15,FALSE)</f>
        <v>3.4918</v>
      </c>
      <c r="S13" s="185">
        <f>VLOOKUP(S10,'Preisindizes Gas 2015'!$R$8:$AF$75,15,FALSE)</f>
        <v>3.3809999999999998</v>
      </c>
      <c r="T13" s="185">
        <f>VLOOKUP(T10,'Preisindizes Gas 2015'!$R$8:$AF$75,15,FALSE)</f>
        <v>3.2568999999999999</v>
      </c>
      <c r="U13" s="185">
        <f>VLOOKUP(U10,'Preisindizes Gas 2015'!$R$8:$AF$75,15,FALSE)</f>
        <v>3.1602000000000001</v>
      </c>
      <c r="V13" s="185">
        <f>VLOOKUP(V10,'Preisindizes Gas 2015'!$R$8:$AF$75,15,FALSE)</f>
        <v>3.0691999999999999</v>
      </c>
      <c r="W13" s="185">
        <f>VLOOKUP(W10,'Preisindizes Gas 2015'!$R$8:$AF$75,15,FALSE)</f>
        <v>3.0169999999999999</v>
      </c>
      <c r="X13" s="185">
        <f>VLOOKUP(X10,'Preisindizes Gas 2015'!$R$8:$AF$75,15,FALSE)</f>
        <v>2.9916</v>
      </c>
      <c r="Y13" s="185">
        <f>VLOOKUP(Y10,'Preisindizes Gas 2015'!$R$8:$AF$75,15,FALSE)</f>
        <v>3.0341999999999998</v>
      </c>
      <c r="Z13" s="185">
        <f>VLOOKUP(Z10,'Preisindizes Gas 2015'!$R$8:$AF$75,15,FALSE)</f>
        <v>3.0255999999999998</v>
      </c>
      <c r="AA13" s="185">
        <f>VLOOKUP(AA10,'Preisindizes Gas 2015'!$R$8:$AF$75,15,FALSE)</f>
        <v>3.1886000000000001</v>
      </c>
      <c r="AB13" s="185">
        <f>VLOOKUP(AB10,'Preisindizes Gas 2015'!$R$8:$AF$75,15,FALSE)</f>
        <v>3.1232000000000002</v>
      </c>
      <c r="AC13" s="185">
        <f>VLOOKUP(AC10,'Preisindizes Gas 2015'!$R$8:$AF$75,15,FALSE)</f>
        <v>3</v>
      </c>
      <c r="AD13" s="185">
        <f>VLOOKUP(AD10,'Preisindizes Gas 2015'!$R$8:$AF$75,15,FALSE)</f>
        <v>2.6692</v>
      </c>
      <c r="AE13" s="185">
        <f>VLOOKUP(AE10,'Preisindizes Gas 2015'!$R$8:$AF$75,15,FALSE)</f>
        <v>2.5297000000000001</v>
      </c>
      <c r="AF13" s="185">
        <f>VLOOKUP(AF10,'Preisindizes Gas 2015'!$R$8:$AF$75,15,FALSE)</f>
        <v>2.4767000000000001</v>
      </c>
      <c r="AG13" s="185">
        <f>VLOOKUP(AG10,'Preisindizes Gas 2015'!$R$8:$AF$75,15,FALSE)</f>
        <v>2.3407</v>
      </c>
      <c r="AH13" s="185">
        <f>VLOOKUP(AH10,'Preisindizes Gas 2015'!$R$8:$AF$75,15,FALSE)</f>
        <v>2.1385999999999998</v>
      </c>
      <c r="AI13" s="185">
        <f>VLOOKUP(AI10,'Preisindizes Gas 2015'!$R$8:$AF$75,15,FALSE)</f>
        <v>2.1472000000000002</v>
      </c>
      <c r="AJ13" s="185">
        <f>VLOOKUP(AJ10,'Preisindizes Gas 2015'!$R$8:$AF$75,15,FALSE)</f>
        <v>2.1006</v>
      </c>
      <c r="AK13" s="185">
        <f>VLOOKUP(AK10,'Preisindizes Gas 2015'!$R$8:$AF$75,15,FALSE)</f>
        <v>2.0760000000000001</v>
      </c>
      <c r="AL13" s="185">
        <f>VLOOKUP(AL10,'Preisindizes Gas 2015'!$R$8:$AF$75,15,FALSE)</f>
        <v>1.9832000000000001</v>
      </c>
      <c r="AM13" s="185">
        <f>VLOOKUP(AM10,'Preisindizes Gas 2015'!$R$8:$AF$75,15,FALSE)</f>
        <v>1.8619000000000001</v>
      </c>
      <c r="AN13" s="185">
        <f>VLOOKUP(AN10,'Preisindizes Gas 2015'!$R$8:$AF$75,15,FALSE)</f>
        <v>1.7402</v>
      </c>
      <c r="AO13" s="185">
        <f>VLOOKUP(AO10,'Preisindizes Gas 2015'!$R$8:$AF$75,15,FALSE)</f>
        <v>1.6986000000000001</v>
      </c>
      <c r="AP13" s="185">
        <f>VLOOKUP(AP10,'Preisindizes Gas 2015'!$R$8:$AF$75,15,FALSE)</f>
        <v>1.6358999999999999</v>
      </c>
      <c r="AQ13" s="185">
        <f>VLOOKUP(AQ10,'Preisindizes Gas 2015'!$R$8:$AF$75,15,FALSE)</f>
        <v>1.6667000000000001</v>
      </c>
      <c r="AR13" s="185">
        <f>VLOOKUP(AR10,'Preisindizes Gas 2015'!$R$8:$AF$75,15,FALSE)</f>
        <v>1.6435</v>
      </c>
      <c r="AS13" s="185">
        <f>VLOOKUP(AS10,'Preisindizes Gas 2015'!$R$8:$AF$75,15,FALSE)</f>
        <v>1.6014999999999999</v>
      </c>
      <c r="AT13" s="185">
        <f>VLOOKUP(AT10,'Preisindizes Gas 2015'!$R$8:$AF$75,15,FALSE)</f>
        <v>1.5685</v>
      </c>
      <c r="AU13" s="185">
        <f>VLOOKUP(AU10,'Preisindizes Gas 2015'!$R$8:$AF$75,15,FALSE)</f>
        <v>1.5801000000000001</v>
      </c>
      <c r="AV13" s="185">
        <f>VLOOKUP(AV10,'Preisindizes Gas 2015'!$R$8:$AF$75,15,FALSE)</f>
        <v>1.5547</v>
      </c>
      <c r="AW13" s="185">
        <f>VLOOKUP(AW10,'Preisindizes Gas 2015'!$R$8:$AF$75,15,FALSE)</f>
        <v>1.5021</v>
      </c>
      <c r="AX13" s="185">
        <f>VLOOKUP(AX10,'Preisindizes Gas 2015'!$R$8:$AF$75,15,FALSE)</f>
        <v>1.4334</v>
      </c>
      <c r="AY13" s="185">
        <f>VLOOKUP(AY10,'Preisindizes Gas 2015'!$R$8:$AF$75,15,FALSE)</f>
        <v>1.3724000000000001</v>
      </c>
      <c r="AZ13" s="185">
        <f>VLOOKUP(AZ10,'Preisindizes Gas 2015'!$R$8:$AF$75,15,FALSE)</f>
        <v>1.3181</v>
      </c>
      <c r="BA13" s="185">
        <f>VLOOKUP(BA10,'Preisindizes Gas 2015'!$R$8:$AF$75,15,FALSE)</f>
        <v>1.3346</v>
      </c>
      <c r="BB13" s="185">
        <f>VLOOKUP(BB10,'Preisindizes Gas 2015'!$R$8:$AF$75,15,FALSE)</f>
        <v>1.3197000000000001</v>
      </c>
      <c r="BC13" s="185">
        <f>VLOOKUP(BC10,'Preisindizes Gas 2015'!$R$8:$AF$75,15,FALSE)</f>
        <v>1.2708999999999999</v>
      </c>
      <c r="BD13" s="185">
        <f>VLOOKUP(BD10,'Preisindizes Gas 2015'!$R$8:$AF$75,15,FALSE)</f>
        <v>1.2988</v>
      </c>
      <c r="BE13" s="185">
        <f>VLOOKUP(BE10,'Preisindizes Gas 2015'!$R$8:$AF$75,15,FALSE)</f>
        <v>1.3181</v>
      </c>
      <c r="BF13" s="185">
        <f>VLOOKUP(BF10,'Preisindizes Gas 2015'!$R$8:$AF$75,15,FALSE)</f>
        <v>1.323</v>
      </c>
      <c r="BG13" s="185">
        <f>VLOOKUP(BG10,'Preisindizes Gas 2015'!$R$8:$AF$75,15,FALSE)</f>
        <v>1.343</v>
      </c>
      <c r="BH13" s="185">
        <f>VLOOKUP(BH10,'Preisindizes Gas 2015'!$R$8:$AF$75,15,FALSE)</f>
        <v>1.3116000000000001</v>
      </c>
      <c r="BI13" s="185">
        <f>VLOOKUP(BI10,'Preisindizes Gas 2015'!$R$8:$AF$75,15,FALSE)</f>
        <v>1.294</v>
      </c>
      <c r="BJ13" s="185">
        <f>VLOOKUP(BJ10,'Preisindizes Gas 2015'!$R$8:$AF$75,15,FALSE)</f>
        <v>1.2971999999999999</v>
      </c>
      <c r="BK13" s="185">
        <f>VLOOKUP(BK10,'Preisindizes Gas 2015'!$R$8:$AF$75,15,FALSE)</f>
        <v>1.2878000000000001</v>
      </c>
      <c r="BL13" s="185">
        <f>VLOOKUP(BL10,'Preisindizes Gas 2015'!$R$8:$AF$75,15,FALSE)</f>
        <v>1.2283999999999999</v>
      </c>
      <c r="BM13" s="185">
        <f>VLOOKUP(BM10,'Preisindizes Gas 2015'!$R$8:$AF$75,15,FALSE)</f>
        <v>1.1729000000000001</v>
      </c>
      <c r="BN13" s="185">
        <f>VLOOKUP(BN10,'Preisindizes Gas 2015'!$R$8:$AF$75,15,FALSE)</f>
        <v>1.1464000000000001</v>
      </c>
      <c r="BO13" s="185">
        <f>VLOOKUP(BO10,'Preisindizes Gas 2015'!$R$8:$AF$75,15,FALSE)</f>
        <v>1.0801000000000001</v>
      </c>
      <c r="BP13" s="185">
        <f>VLOOKUP(BP10,'Preisindizes Gas 2015'!$R$8:$AF$75,15,FALSE)</f>
        <v>1.028</v>
      </c>
      <c r="BQ13" s="185">
        <f>VLOOKUP(BQ10,'Preisindizes Gas 2015'!$R$8:$AF$75,15,FALSE)</f>
        <v>1.0608</v>
      </c>
      <c r="BR13" s="185">
        <f>VLOOKUP(BR10,'Preisindizes Gas 2015'!$R$8:$AF$75,15,FALSE)</f>
        <v>1.0649999999999999</v>
      </c>
      <c r="BS13" s="185">
        <f>VLOOKUP(BS10,'Preisindizes Gas 2015'!$R$8:$AF$75,15,FALSE)</f>
        <v>1.0172000000000001</v>
      </c>
      <c r="BT13" s="185">
        <f>VLOOKUP(BT10,'Preisindizes Gas 2015'!$R$8:$AF$75,15,FALSE)</f>
        <v>1</v>
      </c>
      <c r="BU13" s="185">
        <f>VLOOKUP(BU10,'Preisindizes Gas 2015'!$R$8:$AF$75,15,FALSE)</f>
        <v>1.0085</v>
      </c>
      <c r="BV13" s="185">
        <f>VLOOKUP(BV10,'Preisindizes Gas 2015'!$R$8:$AF$75,15,FALSE)</f>
        <v>1.0038</v>
      </c>
      <c r="BW13" s="185">
        <f>VLOOKUP(BW10,'Preisindizes Gas 2015'!$R$8:$AF$75,15,FALSE)</f>
        <v>1</v>
      </c>
    </row>
    <row r="14" spans="1:75">
      <c r="A14" s="253">
        <v>4</v>
      </c>
      <c r="B14" s="184" t="s">
        <v>147</v>
      </c>
      <c r="D14" s="185">
        <f>IF(ISNA(VLOOKUP(D10,'Preisindizes Gas 2015'!$AH$8:$AL$75,5,FALSE)),0,VLOOKUP(D10,'Preisindizes Gas 2015'!$AH$8:$AL$75,5,FALSE))</f>
        <v>0</v>
      </c>
      <c r="E14" s="185">
        <f>IF(ISNA(VLOOKUP(E10,'Preisindizes Gas 2015'!$AH$8:$AL$75,5,FALSE)),0,VLOOKUP(E10,'Preisindizes Gas 2015'!$AH$8:$AL$75,5,FALSE))</f>
        <v>0</v>
      </c>
      <c r="F14" s="185">
        <f>IF(ISNA(VLOOKUP(F10,'Preisindizes Gas 2015'!$AH$8:$AL$75,5,FALSE)),0,VLOOKUP(F10,'Preisindizes Gas 2015'!$AH$8:$AL$75,5,FALSE))</f>
        <v>0</v>
      </c>
      <c r="G14" s="185">
        <f>IF(ISNA(VLOOKUP(G10,'Preisindizes Gas 2015'!$AH$8:$AL$75,5,FALSE)),0,VLOOKUP(G10,'Preisindizes Gas 2015'!$AH$8:$AL$75,5,FALSE))</f>
        <v>0</v>
      </c>
      <c r="H14" s="185">
        <f>IF(ISNA(VLOOKUP(H10,'Preisindizes Gas 2015'!$AH$8:$AL$75,5,FALSE)),0,VLOOKUP(H10,'Preisindizes Gas 2015'!$AH$8:$AL$75,5,FALSE))</f>
        <v>0</v>
      </c>
      <c r="I14" s="185">
        <f>VLOOKUP(I10,'Preisindizes Gas 2015'!$AH$8:$AL$75,5,FALSE)</f>
        <v>3.609</v>
      </c>
      <c r="J14" s="185">
        <f>VLOOKUP(J10,'Preisindizes Gas 2015'!$AH$8:$AL$75,5,FALSE)</f>
        <v>3.6985999999999999</v>
      </c>
      <c r="K14" s="185">
        <f>VLOOKUP(K10,'Preisindizes Gas 2015'!$AH$8:$AL$75,5,FALSE)</f>
        <v>3.1227999999999998</v>
      </c>
      <c r="L14" s="185">
        <f>VLOOKUP(L10,'Preisindizes Gas 2015'!$AH$8:$AL$75,5,FALSE)</f>
        <v>3.0587</v>
      </c>
      <c r="M14" s="185">
        <f>VLOOKUP(M10,'Preisindizes Gas 2015'!$AH$8:$AL$75,5,FALSE)</f>
        <v>3.1320999999999999</v>
      </c>
      <c r="N14" s="185">
        <f>VLOOKUP(N10,'Preisindizes Gas 2015'!$AH$8:$AL$75,5,FALSE)</f>
        <v>3.1896</v>
      </c>
      <c r="O14" s="185">
        <f>VLOOKUP(O10,'Preisindizes Gas 2015'!$AH$8:$AL$75,5,FALSE)</f>
        <v>3.1227999999999998</v>
      </c>
      <c r="P14" s="185">
        <f>VLOOKUP(P10,'Preisindizes Gas 2015'!$AH$8:$AL$75,5,FALSE)</f>
        <v>3.0767000000000002</v>
      </c>
      <c r="Q14" s="185">
        <f>VLOOKUP(Q10,'Preisindizes Gas 2015'!$AH$8:$AL$75,5,FALSE)</f>
        <v>3.0232000000000001</v>
      </c>
      <c r="R14" s="185">
        <f>VLOOKUP(R10,'Preisindizes Gas 2015'!$AH$8:$AL$75,5,FALSE)</f>
        <v>3.0407999999999999</v>
      </c>
      <c r="S14" s="185">
        <f>VLOOKUP(S10,'Preisindizes Gas 2015'!$AH$8:$AL$75,5,FALSE)</f>
        <v>3.0587</v>
      </c>
      <c r="T14" s="185">
        <f>VLOOKUP(T10,'Preisindizes Gas 2015'!$AH$8:$AL$75,5,FALSE)</f>
        <v>3.0232000000000001</v>
      </c>
      <c r="U14" s="185">
        <f>VLOOKUP(U10,'Preisindizes Gas 2015'!$AH$8:$AL$75,5,FALSE)</f>
        <v>2.98</v>
      </c>
      <c r="V14" s="185">
        <f>VLOOKUP(V10,'Preisindizes Gas 2015'!$AH$8:$AL$75,5,FALSE)</f>
        <v>2.9630999999999998</v>
      </c>
      <c r="W14" s="185">
        <f>VLOOKUP(W10,'Preisindizes Gas 2015'!$AH$8:$AL$75,5,FALSE)</f>
        <v>2.9462999999999999</v>
      </c>
      <c r="X14" s="185">
        <f>VLOOKUP(X10,'Preisindizes Gas 2015'!$AH$8:$AL$75,5,FALSE)</f>
        <v>2.8972000000000002</v>
      </c>
      <c r="Y14" s="185">
        <f>VLOOKUP(Y10,'Preisindizes Gas 2015'!$AH$8:$AL$75,5,FALSE)</f>
        <v>2.8342000000000001</v>
      </c>
      <c r="Z14" s="185">
        <f>VLOOKUP(Z10,'Preisindizes Gas 2015'!$AH$8:$AL$75,5,FALSE)</f>
        <v>2.7961999999999998</v>
      </c>
      <c r="AA14" s="185">
        <f>VLOOKUP(AA10,'Preisindizes Gas 2015'!$AH$8:$AL$75,5,FALSE)</f>
        <v>2.8266</v>
      </c>
      <c r="AB14" s="185">
        <f>VLOOKUP(AB10,'Preisindizes Gas 2015'!$AH$8:$AL$75,5,FALSE)</f>
        <v>2.8342000000000001</v>
      </c>
      <c r="AC14" s="185">
        <f>VLOOKUP(AC10,'Preisindizes Gas 2015'!$AH$8:$AL$75,5,FALSE)</f>
        <v>2.7888000000000002</v>
      </c>
      <c r="AD14" s="185">
        <f>VLOOKUP(AD10,'Preisindizes Gas 2015'!$AH$8:$AL$75,5,FALSE)</f>
        <v>2.6539000000000001</v>
      </c>
      <c r="AE14" s="185">
        <f>VLOOKUP(AE10,'Preisindizes Gas 2015'!$AH$8:$AL$75,5,FALSE)</f>
        <v>2.5438999999999998</v>
      </c>
      <c r="AF14" s="185">
        <f>VLOOKUP(AF10,'Preisindizes Gas 2015'!$AH$8:$AL$75,5,FALSE)</f>
        <v>2.4773999999999998</v>
      </c>
      <c r="AG14" s="185">
        <f>VLOOKUP(AG10,'Preisindizes Gas 2015'!$AH$8:$AL$75,5,FALSE)</f>
        <v>2.3281000000000001</v>
      </c>
      <c r="AH14" s="185">
        <f>VLOOKUP(AH10,'Preisindizes Gas 2015'!$AH$8:$AL$75,5,FALSE)</f>
        <v>2.0531000000000001</v>
      </c>
      <c r="AI14" s="185">
        <f>VLOOKUP(AI10,'Preisindizes Gas 2015'!$AH$8:$AL$75,5,FALSE)</f>
        <v>1.9604999999999999</v>
      </c>
      <c r="AJ14" s="185">
        <f>VLOOKUP(AJ10,'Preisindizes Gas 2015'!$AH$8:$AL$75,5,FALSE)</f>
        <v>1.8895</v>
      </c>
      <c r="AK14" s="185">
        <f>VLOOKUP(AK10,'Preisindizes Gas 2015'!$AH$8:$AL$75,5,FALSE)</f>
        <v>1.8363</v>
      </c>
      <c r="AL14" s="185">
        <f>VLOOKUP(AL10,'Preisindizes Gas 2015'!$AH$8:$AL$75,5,FALSE)</f>
        <v>1.8139000000000001</v>
      </c>
      <c r="AM14" s="185">
        <f>VLOOKUP(AM10,'Preisindizes Gas 2015'!$AH$8:$AL$75,5,FALSE)</f>
        <v>1.75</v>
      </c>
      <c r="AN14" s="185">
        <f>VLOOKUP(AN10,'Preisindizes Gas 2015'!$AH$8:$AL$75,5,FALSE)</f>
        <v>1.6425000000000001</v>
      </c>
      <c r="AO14" s="185">
        <f>VLOOKUP(AO10,'Preisindizes Gas 2015'!$AH$8:$AL$75,5,FALSE)</f>
        <v>1.5383</v>
      </c>
      <c r="AP14" s="185">
        <f>VLOOKUP(AP10,'Preisindizes Gas 2015'!$AH$8:$AL$75,5,FALSE)</f>
        <v>1.4486000000000001</v>
      </c>
      <c r="AQ14" s="185">
        <f>VLOOKUP(AQ10,'Preisindizes Gas 2015'!$AH$8:$AL$75,5,FALSE)</f>
        <v>1.4229000000000001</v>
      </c>
      <c r="AR14" s="185">
        <f>VLOOKUP(AR10,'Preisindizes Gas 2015'!$AH$8:$AL$75,5,FALSE)</f>
        <v>1.3833</v>
      </c>
      <c r="AS14" s="185">
        <f>VLOOKUP(AS10,'Preisindizes Gas 2015'!$AH$8:$AL$75,5,FALSE)</f>
        <v>1.3528</v>
      </c>
      <c r="AT14" s="185">
        <f>VLOOKUP(AT10,'Preisindizes Gas 2015'!$AH$8:$AL$75,5,FALSE)</f>
        <v>1.3633999999999999</v>
      </c>
      <c r="AU14" s="185">
        <f>VLOOKUP(AU10,'Preisindizes Gas 2015'!$AH$8:$AL$75,5,FALSE)</f>
        <v>1.3963000000000001</v>
      </c>
      <c r="AV14" s="185">
        <f>VLOOKUP(AV10,'Preisindizes Gas 2015'!$AH$8:$AL$75,5,FALSE)</f>
        <v>1.3759999999999999</v>
      </c>
      <c r="AW14" s="185">
        <f>VLOOKUP(AW10,'Preisindizes Gas 2015'!$AH$8:$AL$75,5,FALSE)</f>
        <v>1.3406</v>
      </c>
      <c r="AX14" s="185">
        <f>VLOOKUP(AX10,'Preisindizes Gas 2015'!$AH$8:$AL$75,5,FALSE)</f>
        <v>1.3203</v>
      </c>
      <c r="AY14" s="185">
        <f>VLOOKUP(AY10,'Preisindizes Gas 2015'!$AH$8:$AL$75,5,FALSE)</f>
        <v>1.2924</v>
      </c>
      <c r="AZ14" s="185">
        <f>VLOOKUP(AZ10,'Preisindizes Gas 2015'!$AH$8:$AL$75,5,FALSE)</f>
        <v>1.2735000000000001</v>
      </c>
      <c r="BA14" s="185">
        <f>VLOOKUP(BA10,'Preisindizes Gas 2015'!$AH$8:$AL$75,5,FALSE)</f>
        <v>1.272</v>
      </c>
      <c r="BB14" s="185">
        <f>VLOOKUP(BB10,'Preisindizes Gas 2015'!$AH$8:$AL$75,5,FALSE)</f>
        <v>1.2688999999999999</v>
      </c>
      <c r="BC14" s="185">
        <f>VLOOKUP(BC10,'Preisindizes Gas 2015'!$AH$8:$AL$75,5,FALSE)</f>
        <v>1.2476</v>
      </c>
      <c r="BD14" s="185">
        <f>VLOOKUP(BD10,'Preisindizes Gas 2015'!$AH$8:$AL$75,5,FALSE)</f>
        <v>1.2673000000000001</v>
      </c>
      <c r="BE14" s="185">
        <f>VLOOKUP(BE10,'Preisindizes Gas 2015'!$AH$8:$AL$75,5,FALSE)</f>
        <v>1.2536</v>
      </c>
      <c r="BF14" s="185">
        <f>VLOOKUP(BF10,'Preisindizes Gas 2015'!$AH$8:$AL$75,5,FALSE)</f>
        <v>1.2536</v>
      </c>
      <c r="BG14" s="185">
        <f>VLOOKUP(BG10,'Preisindizes Gas 2015'!$AH$8:$AL$75,5,FALSE)</f>
        <v>1.272</v>
      </c>
      <c r="BH14" s="185">
        <f>VLOOKUP(BH10,'Preisindizes Gas 2015'!$AH$8:$AL$75,5,FALSE)</f>
        <v>1.2491000000000001</v>
      </c>
      <c r="BI14" s="185">
        <f>VLOOKUP(BI10,'Preisindizes Gas 2015'!$AH$8:$AL$75,5,FALSE)</f>
        <v>1.21</v>
      </c>
      <c r="BJ14" s="185">
        <f>VLOOKUP(BJ10,'Preisindizes Gas 2015'!$AH$8:$AL$75,5,FALSE)</f>
        <v>1.2170000000000001</v>
      </c>
      <c r="BK14" s="185">
        <f>VLOOKUP(BK10,'Preisindizes Gas 2015'!$AH$8:$AL$75,5,FALSE)</f>
        <v>1.1989000000000001</v>
      </c>
      <c r="BL14" s="185">
        <f>VLOOKUP(BL10,'Preisindizes Gas 2015'!$AH$8:$AL$75,5,FALSE)</f>
        <v>1.1825000000000001</v>
      </c>
      <c r="BM14" s="185">
        <f>VLOOKUP(BM10,'Preisindizes Gas 2015'!$AH$8:$AL$75,5,FALSE)</f>
        <v>1.1386000000000001</v>
      </c>
      <c r="BN14" s="185">
        <f>VLOOKUP(BN10,'Preisindizes Gas 2015'!$AH$8:$AL$75,5,FALSE)</f>
        <v>1.0820000000000001</v>
      </c>
      <c r="BO14" s="185">
        <f>VLOOKUP(BO10,'Preisindizes Gas 2015'!$AH$8:$AL$75,5,FALSE)</f>
        <v>1.0686</v>
      </c>
      <c r="BP14" s="185">
        <f>VLOOKUP(BP10,'Preisindizes Gas 2015'!$AH$8:$AL$75,5,FALSE)</f>
        <v>1.0165999999999999</v>
      </c>
      <c r="BQ14" s="185">
        <f>VLOOKUP(BQ10,'Preisindizes Gas 2015'!$AH$8:$AL$75,5,FALSE)</f>
        <v>1.0513999999999999</v>
      </c>
      <c r="BR14" s="185">
        <f>VLOOKUP(BR10,'Preisindizes Gas 2015'!$AH$8:$AL$75,5,FALSE)</f>
        <v>1.0429999999999999</v>
      </c>
      <c r="BS14" s="185">
        <f>VLOOKUP(BS10,'Preisindizes Gas 2015'!$AH$8:$AL$75,5,FALSE)</f>
        <v>0.99519999999999997</v>
      </c>
      <c r="BT14" s="185">
        <f>VLOOKUP(BT10,'Preisindizes Gas 2015'!$AH$8:$AL$75,5,FALSE)</f>
        <v>0.98209999999999997</v>
      </c>
      <c r="BU14" s="185">
        <f>VLOOKUP(BU10,'Preisindizes Gas 2015'!$AH$8:$AL$75,5,FALSE)</f>
        <v>0.98029999999999995</v>
      </c>
      <c r="BV14" s="185">
        <f>VLOOKUP(BV10,'Preisindizes Gas 2015'!$AH$8:$AL$75,5,FALSE)</f>
        <v>0.98770000000000002</v>
      </c>
      <c r="BW14" s="185">
        <f>VLOOKUP(BW10,'Preisindizes Gas 2015'!$AH$8:$AL$75,5,FALSE)</f>
        <v>1</v>
      </c>
    </row>
    <row r="17" spans="2:75">
      <c r="B17" s="158" t="s">
        <v>60</v>
      </c>
    </row>
    <row r="18" spans="2:75">
      <c r="B18" s="165">
        <v>2015</v>
      </c>
    </row>
    <row r="19" spans="2:75">
      <c r="B19" s="184" t="s">
        <v>145</v>
      </c>
      <c r="D19" s="185">
        <f>VLOOKUP(D$10,'Reihen BK9 KP Gas 2015'!$A$6:$U$77,7,FALSE)</f>
        <v>14.8667</v>
      </c>
      <c r="E19" s="185">
        <f>VLOOKUP(E$10,'Reihen BK9 KP Gas 2015'!$A$6:$U$77,7,FALSE)</f>
        <v>14.8667</v>
      </c>
      <c r="F19" s="185">
        <f>VLOOKUP(F$10,'Reihen BK9 KP Gas 2015'!$A$6:$U$77,7,FALSE)</f>
        <v>14.113899999999999</v>
      </c>
      <c r="G19" s="185">
        <f>VLOOKUP(G$10,'Reihen BK9 KP Gas 2015'!$A$6:$U$77,7,FALSE)</f>
        <v>12.1196</v>
      </c>
      <c r="H19" s="185">
        <f>VLOOKUP(H$10,'Reihen BK9 KP Gas 2015'!$A$6:$U$77,7,FALSE)</f>
        <v>11.0396</v>
      </c>
      <c r="I19" s="185">
        <f>VLOOKUP(I$10,'Reihen BK9 KP Gas 2015'!$A$6:$U$77,7,FALSE)</f>
        <v>9.7806999999999995</v>
      </c>
      <c r="J19" s="185">
        <f>VLOOKUP(J$10,'Reihen BK9 KP Gas 2015'!$A$6:$U$77,7,FALSE)</f>
        <v>10.1364</v>
      </c>
      <c r="K19" s="185">
        <f>VLOOKUP(K$10,'Reihen BK9 KP Gas 2015'!$A$6:$U$77,7,FALSE)</f>
        <v>8.7109000000000005</v>
      </c>
      <c r="L19" s="185">
        <f>VLOOKUP(L$10,'Reihen BK9 KP Gas 2015'!$A$6:$U$77,7,FALSE)</f>
        <v>8.1984999999999992</v>
      </c>
      <c r="M19" s="185">
        <f>VLOOKUP(M$10,'Reihen BK9 KP Gas 2015'!$A$6:$U$77,7,FALSE)</f>
        <v>8.4469999999999992</v>
      </c>
      <c r="N19" s="185">
        <f>VLOOKUP(N$10,'Reihen BK9 KP Gas 2015'!$A$6:$U$77,7,FALSE)</f>
        <v>8.4469999999999992</v>
      </c>
      <c r="O19" s="185">
        <f>VLOOKUP(O$10,'Reihen BK9 KP Gas 2015'!$A$6:$U$77,7,FALSE)</f>
        <v>7.9077999999999999</v>
      </c>
      <c r="P19" s="185">
        <f>VLOOKUP(P$10,'Reihen BK9 KP Gas 2015'!$A$6:$U$77,7,FALSE)</f>
        <v>7.9077999999999999</v>
      </c>
      <c r="Q19" s="185">
        <f>VLOOKUP(Q$10,'Reihen BK9 KP Gas 2015'!$A$6:$U$77,7,FALSE)</f>
        <v>7.4333</v>
      </c>
      <c r="R19" s="185">
        <f>VLOOKUP(R$10,'Reihen BK9 KP Gas 2015'!$A$6:$U$77,7,FALSE)</f>
        <v>7.2403000000000004</v>
      </c>
      <c r="S19" s="185">
        <f>VLOOKUP(S$10,'Reihen BK9 KP Gas 2015'!$A$6:$U$77,7,FALSE)</f>
        <v>6.9687999999999999</v>
      </c>
      <c r="T19" s="185">
        <f>VLOOKUP(T$10,'Reihen BK9 KP Gas 2015'!$A$6:$U$77,7,FALSE)</f>
        <v>6.5205000000000002</v>
      </c>
      <c r="U19" s="185">
        <f>VLOOKUP(U$10,'Reihen BK9 KP Gas 2015'!$A$6:$U$77,7,FALSE)</f>
        <v>6.1601999999999997</v>
      </c>
      <c r="V19" s="185">
        <f>VLOOKUP(V$10,'Reihen BK9 KP Gas 2015'!$A$6:$U$77,7,FALSE)</f>
        <v>5.7179000000000002</v>
      </c>
      <c r="W19" s="185">
        <f>VLOOKUP(W$10,'Reihen BK9 KP Gas 2015'!$A$6:$U$77,7,FALSE)</f>
        <v>5.4657</v>
      </c>
      <c r="X19" s="185">
        <f>VLOOKUP(X$10,'Reihen BK9 KP Gas 2015'!$A$6:$U$77,7,FALSE)</f>
        <v>5.2594000000000003</v>
      </c>
      <c r="Y19" s="185">
        <f>VLOOKUP(Y$10,'Reihen BK9 KP Gas 2015'!$A$6:$U$77,7,FALSE)</f>
        <v>5.0913000000000004</v>
      </c>
      <c r="Z19" s="185">
        <f>VLOOKUP(Z$10,'Reihen BK9 KP Gas 2015'!$A$6:$U$77,7,FALSE)</f>
        <v>4.9336000000000002</v>
      </c>
      <c r="AA19" s="185">
        <f>VLOOKUP(AA$10,'Reihen BK9 KP Gas 2015'!$A$6:$U$77,7,FALSE)</f>
        <v>5.1859999999999999</v>
      </c>
      <c r="AB19" s="185">
        <f>VLOOKUP(AB$10,'Reihen BK9 KP Gas 2015'!$A$6:$U$77,7,FALSE)</f>
        <v>4.9336000000000002</v>
      </c>
      <c r="AC19" s="185">
        <f>VLOOKUP(AC$10,'Reihen BK9 KP Gas 2015'!$A$6:$U$77,7,FALSE)</f>
        <v>4.5697000000000001</v>
      </c>
      <c r="AD19" s="185">
        <f>VLOOKUP(AD$10,'Reihen BK9 KP Gas 2015'!$A$6:$U$77,7,FALSE)</f>
        <v>3.8715000000000002</v>
      </c>
      <c r="AE19" s="185">
        <f>VLOOKUP(AE$10,'Reihen BK9 KP Gas 2015'!$A$6:$U$77,7,FALSE)</f>
        <v>3.4952999999999999</v>
      </c>
      <c r="AF19" s="185">
        <f>VLOOKUP(AF$10,'Reihen BK9 KP Gas 2015'!$A$6:$U$77,7,FALSE)</f>
        <v>3.3283999999999998</v>
      </c>
      <c r="AG19" s="185">
        <f>VLOOKUP(AG$10,'Reihen BK9 KP Gas 2015'!$A$6:$U$77,7,FALSE)</f>
        <v>3.1320000000000001</v>
      </c>
      <c r="AH19" s="185">
        <f>VLOOKUP(AH$10,'Reihen BK9 KP Gas 2015'!$A$6:$U$77,7,FALSE)</f>
        <v>2.9575999999999998</v>
      </c>
      <c r="AI19" s="185">
        <f>VLOOKUP(AI$10,'Reihen BK9 KP Gas 2015'!$A$6:$U$77,7,FALSE)</f>
        <v>2.8811</v>
      </c>
      <c r="AJ19" s="185">
        <f>VLOOKUP(AJ$10,'Reihen BK9 KP Gas 2015'!$A$6:$U$77,7,FALSE)</f>
        <v>2.7736000000000001</v>
      </c>
      <c r="AK19" s="185">
        <f>VLOOKUP(AK$10,'Reihen BK9 KP Gas 2015'!$A$6:$U$77,7,FALSE)</f>
        <v>2.6610999999999998</v>
      </c>
      <c r="AL19" s="185">
        <f>VLOOKUP(AL$10,'Reihen BK9 KP Gas 2015'!$A$6:$U$77,7,FALSE)</f>
        <v>2.5514999999999999</v>
      </c>
      <c r="AM19" s="185">
        <f>VLOOKUP(AM$10,'Reihen BK9 KP Gas 2015'!$A$6:$U$77,7,FALSE)</f>
        <v>2.3723000000000001</v>
      </c>
      <c r="AN19" s="185">
        <f>VLOOKUP(AN$10,'Reihen BK9 KP Gas 2015'!$A$6:$U$77,7,FALSE)</f>
        <v>2.1566999999999998</v>
      </c>
      <c r="AO19" s="185">
        <f>VLOOKUP(AO$10,'Reihen BK9 KP Gas 2015'!$A$6:$U$77,7,FALSE)</f>
        <v>2.0310000000000001</v>
      </c>
      <c r="AP19" s="185">
        <f>VLOOKUP(AP$10,'Reihen BK9 KP Gas 2015'!$A$6:$U$77,7,FALSE)</f>
        <v>1.9527000000000001</v>
      </c>
      <c r="AQ19" s="185">
        <f>VLOOKUP(AQ$10,'Reihen BK9 KP Gas 2015'!$A$6:$U$77,7,FALSE)</f>
        <v>1.9191</v>
      </c>
      <c r="AR19" s="185">
        <f>VLOOKUP(AR$10,'Reihen BK9 KP Gas 2015'!$A$6:$U$77,7,FALSE)</f>
        <v>1.8803000000000001</v>
      </c>
      <c r="AS19" s="185">
        <f>VLOOKUP(AS$10,'Reihen BK9 KP Gas 2015'!$A$6:$U$77,7,FALSE)</f>
        <v>1.8676999999999999</v>
      </c>
      <c r="AT19" s="185">
        <f>VLOOKUP(AT$10,'Reihen BK9 KP Gas 2015'!$A$6:$U$77,7,FALSE)</f>
        <v>1.8309</v>
      </c>
      <c r="AU19" s="185">
        <f>VLOOKUP(AU$10,'Reihen BK9 KP Gas 2015'!$A$6:$U$77,7,FALSE)</f>
        <v>1.7897000000000001</v>
      </c>
      <c r="AV19" s="185">
        <f>VLOOKUP(AV$10,'Reihen BK9 KP Gas 2015'!$A$6:$U$77,7,FALSE)</f>
        <v>1.7504</v>
      </c>
      <c r="AW19" s="185">
        <f>VLOOKUP(AW$10,'Reihen BK9 KP Gas 2015'!$A$6:$U$77,7,FALSE)</f>
        <v>1.6919999999999999</v>
      </c>
      <c r="AX19" s="185">
        <f>VLOOKUP(AX$10,'Reihen BK9 KP Gas 2015'!$A$6:$U$77,7,FALSE)</f>
        <v>1.5951</v>
      </c>
      <c r="AY19" s="185">
        <f>VLOOKUP(AY$10,'Reihen BK9 KP Gas 2015'!$A$6:$U$77,7,FALSE)</f>
        <v>1.5006999999999999</v>
      </c>
      <c r="AZ19" s="185">
        <f>VLOOKUP(AZ$10,'Reihen BK9 KP Gas 2015'!$A$6:$U$77,7,FALSE)</f>
        <v>1.415</v>
      </c>
      <c r="BA19" s="185">
        <f>VLOOKUP(BA$10,'Reihen BK9 KP Gas 2015'!$A$6:$U$77,7,FALSE)</f>
        <v>1.3681000000000001</v>
      </c>
      <c r="BB19" s="185">
        <f>VLOOKUP(BB$10,'Reihen BK9 KP Gas 2015'!$A$6:$U$77,7,FALSE)</f>
        <v>1.3401000000000001</v>
      </c>
      <c r="BC19" s="185">
        <f>VLOOKUP(BC$10,'Reihen BK9 KP Gas 2015'!$A$6:$U$77,7,FALSE)</f>
        <v>1.3102</v>
      </c>
      <c r="BD19" s="185">
        <f>VLOOKUP(BD$10,'Reihen BK9 KP Gas 2015'!$A$6:$U$77,7,FALSE)</f>
        <v>1.3071999999999999</v>
      </c>
      <c r="BE19" s="185">
        <f>VLOOKUP(BE$10,'Reihen BK9 KP Gas 2015'!$A$6:$U$77,7,FALSE)</f>
        <v>1.3132999999999999</v>
      </c>
      <c r="BF19" s="185">
        <f>VLOOKUP(BF$10,'Reihen BK9 KP Gas 2015'!$A$6:$U$77,7,FALSE)</f>
        <v>1.3194999999999999</v>
      </c>
      <c r="BG19" s="185">
        <f>VLOOKUP(BG$10,'Reihen BK9 KP Gas 2015'!$A$6:$U$77,7,FALSE)</f>
        <v>1.3273999999999999</v>
      </c>
      <c r="BH19" s="185">
        <f>VLOOKUP(BH$10,'Reihen BK9 KP Gas 2015'!$A$6:$U$77,7,FALSE)</f>
        <v>1.3180000000000001</v>
      </c>
      <c r="BI19" s="185">
        <f>VLOOKUP(BI$10,'Reihen BK9 KP Gas 2015'!$A$6:$U$77,7,FALSE)</f>
        <v>1.3132999999999999</v>
      </c>
      <c r="BJ19" s="185">
        <f>VLOOKUP(BJ$10,'Reihen BK9 KP Gas 2015'!$A$6:$U$77,7,FALSE)</f>
        <v>1.3102</v>
      </c>
      <c r="BK19" s="185">
        <f>VLOOKUP(BK$10,'Reihen BK9 KP Gas 2015'!$A$6:$U$77,7,FALSE)</f>
        <v>1.3071999999999999</v>
      </c>
      <c r="BL19" s="185">
        <f>VLOOKUP(BL$10,'Reihen BK9 KP Gas 2015'!$A$6:$U$77,7,FALSE)</f>
        <v>1.2875000000000001</v>
      </c>
      <c r="BM19" s="185">
        <f>VLOOKUP(BM$10,'Reihen BK9 KP Gas 2015'!$A$6:$U$77,7,FALSE)</f>
        <v>1.2613000000000001</v>
      </c>
      <c r="BN19" s="185">
        <f>VLOOKUP(BN$10,'Reihen BK9 KP Gas 2015'!$A$6:$U$77,7,FALSE)</f>
        <v>1.2334000000000001</v>
      </c>
      <c r="BO19" s="185">
        <f>VLOOKUP(BO$10,'Reihen BK9 KP Gas 2015'!$A$6:$U$77,7,FALSE)</f>
        <v>1.1811</v>
      </c>
      <c r="BP19" s="185">
        <f>VLOOKUP(BP$10,'Reihen BK9 KP Gas 2015'!$A$6:$U$77,7,FALSE)</f>
        <v>1.1389</v>
      </c>
      <c r="BQ19" s="185">
        <f>VLOOKUP(BQ$10,'Reihen BK9 KP Gas 2015'!$A$6:$U$77,7,FALSE)</f>
        <v>1.1263000000000001</v>
      </c>
      <c r="BR19" s="185">
        <f>VLOOKUP(BR$10,'Reihen BK9 KP Gas 2015'!$A$6:$U$77,7,FALSE)</f>
        <v>1.115</v>
      </c>
      <c r="BS19" s="185">
        <f>VLOOKUP(BS$10,'Reihen BK9 KP Gas 2015'!$A$6:$U$77,7,FALSE)</f>
        <v>1.0804</v>
      </c>
      <c r="BT19" s="185">
        <f>VLOOKUP(BT$10,'Reihen BK9 KP Gas 2015'!$A$6:$U$77,7,FALSE)</f>
        <v>1.0539000000000001</v>
      </c>
      <c r="BU19" s="185">
        <f>VLOOKUP(BU$10,'Reihen BK9 KP Gas 2015'!$A$6:$U$77,7,FALSE)</f>
        <v>1.0343</v>
      </c>
      <c r="BV19" s="185">
        <f>VLOOKUP(BV$10,'Reihen BK9 KP Gas 2015'!$A$6:$U$77,7,FALSE)</f>
        <v>1.0164</v>
      </c>
      <c r="BW19" s="185">
        <f>VLOOKUP(BW$10,'Reihen BK9 KP Gas 2015'!$A$6:$U$77,7,FALSE)</f>
        <v>1</v>
      </c>
    </row>
    <row r="20" spans="2:75">
      <c r="B20" s="184" t="s">
        <v>255</v>
      </c>
      <c r="D20" s="185">
        <f>VLOOKUP(D$10,'Reihen BK9 KP Gas 2015'!$A$6:$U$77,13,FALSE)</f>
        <v>0</v>
      </c>
      <c r="E20" s="185">
        <f>VLOOKUP(E$10,'Reihen BK9 KP Gas 2015'!$A$6:$U$77,13,FALSE)</f>
        <v>0</v>
      </c>
      <c r="F20" s="185">
        <f>VLOOKUP(F$10,'Reihen BK9 KP Gas 2015'!$A$6:$U$77,13,FALSE)</f>
        <v>0</v>
      </c>
      <c r="G20" s="185">
        <f>VLOOKUP(G$10,'Reihen BK9 KP Gas 2015'!$A$6:$U$77,13,FALSE)</f>
        <v>0</v>
      </c>
      <c r="H20" s="185">
        <f>VLOOKUP(H$10,'Reihen BK9 KP Gas 2015'!$A$6:$U$77,13,FALSE)</f>
        <v>0</v>
      </c>
      <c r="I20" s="185">
        <f>VLOOKUP(I$10,'Reihen BK9 KP Gas 2015'!$A$6:$U$77,13,FALSE)</f>
        <v>6.4764999999999997</v>
      </c>
      <c r="J20" s="185">
        <f>VLOOKUP(J$10,'Reihen BK9 KP Gas 2015'!$A$6:$U$77,13,FALSE)</f>
        <v>6.7134</v>
      </c>
      <c r="K20" s="185">
        <f>VLOOKUP(K$10,'Reihen BK9 KP Gas 2015'!$A$6:$U$77,13,FALSE)</f>
        <v>5.7946999999999997</v>
      </c>
      <c r="L20" s="185">
        <f>VLOOKUP(L$10,'Reihen BK9 KP Gas 2015'!$A$6:$U$77,13,FALSE)</f>
        <v>5.4236000000000004</v>
      </c>
      <c r="M20" s="185">
        <f>VLOOKUP(M$10,'Reihen BK9 KP Gas 2015'!$A$6:$U$77,13,FALSE)</f>
        <v>5.6173000000000002</v>
      </c>
      <c r="N20" s="185">
        <f>VLOOKUP(N$10,'Reihen BK9 KP Gas 2015'!$A$6:$U$77,13,FALSE)</f>
        <v>5.6173000000000002</v>
      </c>
      <c r="O20" s="185">
        <f>VLOOKUP(O$10,'Reihen BK9 KP Gas 2015'!$A$6:$U$77,13,FALSE)</f>
        <v>5.2679</v>
      </c>
      <c r="P20" s="185">
        <f>VLOOKUP(P$10,'Reihen BK9 KP Gas 2015'!$A$6:$U$77,13,FALSE)</f>
        <v>5.2679</v>
      </c>
      <c r="Q20" s="185">
        <f>VLOOKUP(Q$10,'Reihen BK9 KP Gas 2015'!$A$6:$U$77,13,FALSE)</f>
        <v>4.9595000000000002</v>
      </c>
      <c r="R20" s="185">
        <f>VLOOKUP(R$10,'Reihen BK9 KP Gas 2015'!$A$6:$U$77,13,FALSE)</f>
        <v>4.8079000000000001</v>
      </c>
      <c r="S20" s="185">
        <f>VLOOKUP(S$10,'Reihen BK9 KP Gas 2015'!$A$6:$U$77,13,FALSE)</f>
        <v>4.4574999999999996</v>
      </c>
      <c r="T20" s="185">
        <f>VLOOKUP(T$10,'Reihen BK9 KP Gas 2015'!$A$6:$U$77,13,FALSE)</f>
        <v>4.1235999999999997</v>
      </c>
      <c r="U20" s="185">
        <f>VLOOKUP(U$10,'Reihen BK9 KP Gas 2015'!$A$6:$U$77,13,FALSE)</f>
        <v>3.8361999999999998</v>
      </c>
      <c r="V20" s="185">
        <f>VLOOKUP(V$10,'Reihen BK9 KP Gas 2015'!$A$6:$U$77,13,FALSE)</f>
        <v>3.5979999999999999</v>
      </c>
      <c r="W20" s="185">
        <f>VLOOKUP(W$10,'Reihen BK9 KP Gas 2015'!$A$6:$U$77,13,FALSE)</f>
        <v>3.4514</v>
      </c>
      <c r="X20" s="185">
        <f>VLOOKUP(X$10,'Reihen BK9 KP Gas 2015'!$A$6:$U$77,13,FALSE)</f>
        <v>3.3877000000000002</v>
      </c>
      <c r="Y20" s="185">
        <f>VLOOKUP(Y$10,'Reihen BK9 KP Gas 2015'!$A$6:$U$77,13,FALSE)</f>
        <v>3.4731999999999998</v>
      </c>
      <c r="Z20" s="185">
        <f>VLOOKUP(Z$10,'Reihen BK9 KP Gas 2015'!$A$6:$U$77,13,FALSE)</f>
        <v>3.4514</v>
      </c>
      <c r="AA20" s="185">
        <f>VLOOKUP(AA$10,'Reihen BK9 KP Gas 2015'!$A$6:$U$77,13,FALSE)</f>
        <v>3.5979999999999999</v>
      </c>
      <c r="AB20" s="185">
        <f>VLOOKUP(AB$10,'Reihen BK9 KP Gas 2015'!$A$6:$U$77,13,FALSE)</f>
        <v>3.4192999999999998</v>
      </c>
      <c r="AC20" s="185">
        <f>VLOOKUP(AC$10,'Reihen BK9 KP Gas 2015'!$A$6:$U$77,13,FALSE)</f>
        <v>3.2671000000000001</v>
      </c>
      <c r="AD20" s="185">
        <f>VLOOKUP(AD$10,'Reihen BK9 KP Gas 2015'!$A$6:$U$77,13,FALSE)</f>
        <v>2.8014999999999999</v>
      </c>
      <c r="AE20" s="185">
        <f>VLOOKUP(AE$10,'Reihen BK9 KP Gas 2015'!$A$6:$U$77,13,FALSE)</f>
        <v>2.5844999999999998</v>
      </c>
      <c r="AF20" s="185">
        <f>VLOOKUP(AF$10,'Reihen BK9 KP Gas 2015'!$A$6:$U$77,13,FALSE)</f>
        <v>2.5023</v>
      </c>
      <c r="AG20" s="185">
        <f>VLOOKUP(AG$10,'Reihen BK9 KP Gas 2015'!$A$6:$U$77,13,FALSE)</f>
        <v>2.4039000000000001</v>
      </c>
      <c r="AH20" s="185">
        <f>VLOOKUP(AH$10,'Reihen BK9 KP Gas 2015'!$A$6:$U$77,13,FALSE)</f>
        <v>2.2515000000000001</v>
      </c>
      <c r="AI20" s="185">
        <f>VLOOKUP(AI$10,'Reihen BK9 KP Gas 2015'!$A$6:$U$77,13,FALSE)</f>
        <v>2.2153</v>
      </c>
      <c r="AJ20" s="185">
        <f>VLOOKUP(AJ$10,'Reihen BK9 KP Gas 2015'!$A$6:$U$77,13,FALSE)</f>
        <v>2.1716000000000002</v>
      </c>
      <c r="AK20" s="185">
        <f>VLOOKUP(AK$10,'Reihen BK9 KP Gas 2015'!$A$6:$U$77,13,FALSE)</f>
        <v>2.0971000000000002</v>
      </c>
      <c r="AL20" s="185">
        <f>VLOOKUP(AL$10,'Reihen BK9 KP Gas 2015'!$A$6:$U$77,13,FALSE)</f>
        <v>1.9802</v>
      </c>
      <c r="AM20" s="185">
        <f>VLOOKUP(AM$10,'Reihen BK9 KP Gas 2015'!$A$6:$U$77,13,FALSE)</f>
        <v>1.802</v>
      </c>
      <c r="AN20" s="185">
        <f>VLOOKUP(AN$10,'Reihen BK9 KP Gas 2015'!$A$6:$U$77,13,FALSE)</f>
        <v>1.6311</v>
      </c>
      <c r="AO20" s="185">
        <f>VLOOKUP(AO$10,'Reihen BK9 KP Gas 2015'!$A$6:$U$77,13,FALSE)</f>
        <v>1.5887</v>
      </c>
      <c r="AP20" s="185">
        <f>VLOOKUP(AP$10,'Reihen BK9 KP Gas 2015'!$A$6:$U$77,13,FALSE)</f>
        <v>1.6167</v>
      </c>
      <c r="AQ20" s="185">
        <f>VLOOKUP(AQ$10,'Reihen BK9 KP Gas 2015'!$A$6:$U$77,13,FALSE)</f>
        <v>1.6238999999999999</v>
      </c>
      <c r="AR20" s="185">
        <f>VLOOKUP(AR$10,'Reihen BK9 KP Gas 2015'!$A$6:$U$77,13,FALSE)</f>
        <v>1.605</v>
      </c>
      <c r="AS20" s="185">
        <f>VLOOKUP(AS$10,'Reihen BK9 KP Gas 2015'!$A$6:$U$77,13,FALSE)</f>
        <v>1.6026</v>
      </c>
      <c r="AT20" s="185">
        <f>VLOOKUP(AT$10,'Reihen BK9 KP Gas 2015'!$A$6:$U$77,13,FALSE)</f>
        <v>1.5661</v>
      </c>
      <c r="AU20" s="185">
        <f>VLOOKUP(AU$10,'Reihen BK9 KP Gas 2015'!$A$6:$U$77,13,FALSE)</f>
        <v>1.5399</v>
      </c>
      <c r="AV20" s="185">
        <f>VLOOKUP(AV$10,'Reihen BK9 KP Gas 2015'!$A$6:$U$77,13,FALSE)</f>
        <v>1.5165</v>
      </c>
      <c r="AW20" s="185">
        <f>VLOOKUP(AW$10,'Reihen BK9 KP Gas 2015'!$A$6:$U$77,13,FALSE)</f>
        <v>1.4739</v>
      </c>
      <c r="AX20" s="185">
        <f>VLOOKUP(AX$10,'Reihen BK9 KP Gas 2015'!$A$6:$U$77,13,FALSE)</f>
        <v>1.3796999999999999</v>
      </c>
      <c r="AY20" s="185">
        <f>VLOOKUP(AY$10,'Reihen BK9 KP Gas 2015'!$A$6:$U$77,13,FALSE)</f>
        <v>1.2847</v>
      </c>
      <c r="AZ20" s="185">
        <f>VLOOKUP(AZ$10,'Reihen BK9 KP Gas 2015'!$A$6:$U$77,13,FALSE)</f>
        <v>1.2085999999999999</v>
      </c>
      <c r="BA20" s="185">
        <f>VLOOKUP(BA$10,'Reihen BK9 KP Gas 2015'!$A$6:$U$77,13,FALSE)</f>
        <v>1.1738</v>
      </c>
      <c r="BB20" s="185">
        <f>VLOOKUP(BB$10,'Reihen BK9 KP Gas 2015'!$A$6:$U$77,13,FALSE)</f>
        <v>1.1614</v>
      </c>
      <c r="BC20" s="185">
        <f>VLOOKUP(BC$10,'Reihen BK9 KP Gas 2015'!$A$6:$U$77,13,FALSE)</f>
        <v>1.1493</v>
      </c>
      <c r="BD20" s="185">
        <f>VLOOKUP(BD$10,'Reihen BK9 KP Gas 2015'!$A$6:$U$77,13,FALSE)</f>
        <v>1.17</v>
      </c>
      <c r="BE20" s="185">
        <f>VLOOKUP(BE$10,'Reihen BK9 KP Gas 2015'!$A$6:$U$77,13,FALSE)</f>
        <v>1.1916</v>
      </c>
      <c r="BF20" s="185">
        <f>VLOOKUP(BF$10,'Reihen BK9 KP Gas 2015'!$A$6:$U$77,13,FALSE)</f>
        <v>1.2112000000000001</v>
      </c>
      <c r="BG20" s="185">
        <f>VLOOKUP(BG$10,'Reihen BK9 KP Gas 2015'!$A$6:$U$77,13,FALSE)</f>
        <v>1.2179</v>
      </c>
      <c r="BH20" s="185">
        <f>VLOOKUP(BH$10,'Reihen BK9 KP Gas 2015'!$A$6:$U$77,13,FALSE)</f>
        <v>1.2152000000000001</v>
      </c>
      <c r="BI20" s="185">
        <f>VLOOKUP(BI$10,'Reihen BK9 KP Gas 2015'!$A$6:$U$77,13,FALSE)</f>
        <v>1.2179</v>
      </c>
      <c r="BJ20" s="185">
        <f>VLOOKUP(BJ$10,'Reihen BK9 KP Gas 2015'!$A$6:$U$77,13,FALSE)</f>
        <v>1.2205999999999999</v>
      </c>
      <c r="BK20" s="185">
        <f>VLOOKUP(BK$10,'Reihen BK9 KP Gas 2015'!$A$6:$U$77,13,FALSE)</f>
        <v>1.2261</v>
      </c>
      <c r="BL20" s="185">
        <f>VLOOKUP(BL$10,'Reihen BK9 KP Gas 2015'!$A$6:$U$77,13,FALSE)</f>
        <v>1.2261</v>
      </c>
      <c r="BM20" s="185">
        <f>VLOOKUP(BM$10,'Reihen BK9 KP Gas 2015'!$A$6:$U$77,13,FALSE)</f>
        <v>1.2246999999999999</v>
      </c>
      <c r="BN20" s="185">
        <f>VLOOKUP(BN$10,'Reihen BK9 KP Gas 2015'!$A$6:$U$77,13,FALSE)</f>
        <v>1.1954</v>
      </c>
      <c r="BO20" s="185">
        <f>VLOOKUP(BO$10,'Reihen BK9 KP Gas 2015'!$A$6:$U$77,13,FALSE)</f>
        <v>1.1589</v>
      </c>
      <c r="BP20" s="185">
        <f>VLOOKUP(BP$10,'Reihen BK9 KP Gas 2015'!$A$6:$U$77,13,FALSE)</f>
        <v>1.1257999999999999</v>
      </c>
      <c r="BQ20" s="185">
        <f>VLOOKUP(BQ$10,'Reihen BK9 KP Gas 2015'!$A$6:$U$77,13,FALSE)</f>
        <v>1.1065</v>
      </c>
      <c r="BR20" s="185">
        <f>VLOOKUP(BR$10,'Reihen BK9 KP Gas 2015'!$A$6:$U$77,13,FALSE)</f>
        <v>1.101</v>
      </c>
      <c r="BS20" s="185">
        <f>VLOOKUP(BS$10,'Reihen BK9 KP Gas 2015'!$A$6:$U$77,13,FALSE)</f>
        <v>1.0805</v>
      </c>
      <c r="BT20" s="185">
        <f>VLOOKUP(BT$10,'Reihen BK9 KP Gas 2015'!$A$6:$U$77,13,FALSE)</f>
        <v>1.0536000000000001</v>
      </c>
      <c r="BU20" s="185">
        <f>VLOOKUP(BU$10,'Reihen BK9 KP Gas 2015'!$A$6:$U$77,13,FALSE)</f>
        <v>1.0347999999999999</v>
      </c>
      <c r="BV20" s="185">
        <f>VLOOKUP(BV$10,'Reihen BK9 KP Gas 2015'!$A$6:$U$77,13,FALSE)</f>
        <v>1.0194000000000001</v>
      </c>
      <c r="BW20" s="185">
        <f>VLOOKUP(BW$10,'Reihen BK9 KP Gas 2015'!$A$6:$U$77,13,FALSE)</f>
        <v>1</v>
      </c>
    </row>
    <row r="21" spans="2:75">
      <c r="B21" s="184" t="s">
        <v>146</v>
      </c>
      <c r="D21" s="185">
        <f>VLOOKUP(D$10,'Reihen BK9 KP Gas 2015'!$A$6:$U$77,17,FALSE)</f>
        <v>0</v>
      </c>
      <c r="E21" s="185">
        <f>VLOOKUP(E$10,'Reihen BK9 KP Gas 2015'!$A$6:$U$77,17,FALSE)</f>
        <v>0</v>
      </c>
      <c r="F21" s="185">
        <f>VLOOKUP(F$10,'Reihen BK9 KP Gas 2015'!$A$6:$U$77,17,FALSE)</f>
        <v>0</v>
      </c>
      <c r="G21" s="185">
        <f>VLOOKUP(G$10,'Reihen BK9 KP Gas 2015'!$A$6:$U$77,17,FALSE)</f>
        <v>0</v>
      </c>
      <c r="H21" s="185">
        <f>VLOOKUP(H$10,'Reihen BK9 KP Gas 2015'!$A$6:$U$77,17,FALSE)</f>
        <v>0</v>
      </c>
      <c r="I21" s="185">
        <f>VLOOKUP(I$10,'Reihen BK9 KP Gas 2015'!$A$6:$U$77,17,FALSE)</f>
        <v>5.7880000000000003</v>
      </c>
      <c r="J21" s="185">
        <f>VLOOKUP(J$10,'Reihen BK9 KP Gas 2015'!$A$6:$U$77,17,FALSE)</f>
        <v>5.7880000000000003</v>
      </c>
      <c r="K21" s="185">
        <f>VLOOKUP(K$10,'Reihen BK9 KP Gas 2015'!$A$6:$U$77,17,FALSE)</f>
        <v>4.8853</v>
      </c>
      <c r="L21" s="185">
        <f>VLOOKUP(L$10,'Reihen BK9 KP Gas 2015'!$A$6:$U$77,17,FALSE)</f>
        <v>3.9887999999999999</v>
      </c>
      <c r="M21" s="185">
        <f>VLOOKUP(M$10,'Reihen BK9 KP Gas 2015'!$A$6:$U$77,17,FALSE)</f>
        <v>3.9590999999999998</v>
      </c>
      <c r="N21" s="185">
        <f>VLOOKUP(N$10,'Reihen BK9 KP Gas 2015'!$A$6:$U$77,17,FALSE)</f>
        <v>4.0340999999999996</v>
      </c>
      <c r="O21" s="185">
        <f>VLOOKUP(O$10,'Reihen BK9 KP Gas 2015'!$A$6:$U$77,17,FALSE)</f>
        <v>3.8448000000000002</v>
      </c>
      <c r="P21" s="185">
        <f>VLOOKUP(P$10,'Reihen BK9 KP Gas 2015'!$A$6:$U$77,17,FALSE)</f>
        <v>3.79</v>
      </c>
      <c r="Q21" s="185">
        <f>VLOOKUP(Q$10,'Reihen BK9 KP Gas 2015'!$A$6:$U$77,17,FALSE)</f>
        <v>3.5737999999999999</v>
      </c>
      <c r="R21" s="185">
        <f>VLOOKUP(R$10,'Reihen BK9 KP Gas 2015'!$A$6:$U$77,17,FALSE)</f>
        <v>3.4918</v>
      </c>
      <c r="S21" s="185">
        <f>VLOOKUP(S$10,'Reihen BK9 KP Gas 2015'!$A$6:$U$77,17,FALSE)</f>
        <v>3.3809999999999998</v>
      </c>
      <c r="T21" s="185">
        <f>VLOOKUP(T$10,'Reihen BK9 KP Gas 2015'!$A$6:$U$77,17,FALSE)</f>
        <v>3.2568999999999999</v>
      </c>
      <c r="U21" s="185">
        <f>VLOOKUP(U$10,'Reihen BK9 KP Gas 2015'!$A$6:$U$77,17,FALSE)</f>
        <v>3.1602000000000001</v>
      </c>
      <c r="V21" s="185">
        <f>VLOOKUP(V$10,'Reihen BK9 KP Gas 2015'!$A$6:$U$77,17,FALSE)</f>
        <v>3.0691999999999999</v>
      </c>
      <c r="W21" s="185">
        <f>VLOOKUP(W$10,'Reihen BK9 KP Gas 2015'!$A$6:$U$77,17,FALSE)</f>
        <v>3.0169999999999999</v>
      </c>
      <c r="X21" s="185">
        <f>VLOOKUP(X$10,'Reihen BK9 KP Gas 2015'!$A$6:$U$77,17,FALSE)</f>
        <v>2.9916</v>
      </c>
      <c r="Y21" s="185">
        <f>VLOOKUP(Y$10,'Reihen BK9 KP Gas 2015'!$A$6:$U$77,17,FALSE)</f>
        <v>3.0341999999999998</v>
      </c>
      <c r="Z21" s="185">
        <f>VLOOKUP(Z$10,'Reihen BK9 KP Gas 2015'!$A$6:$U$77,17,FALSE)</f>
        <v>3.0255999999999998</v>
      </c>
      <c r="AA21" s="185">
        <f>VLOOKUP(AA$10,'Reihen BK9 KP Gas 2015'!$A$6:$U$77,17,FALSE)</f>
        <v>3.1886000000000001</v>
      </c>
      <c r="AB21" s="185">
        <f>VLOOKUP(AB$10,'Reihen BK9 KP Gas 2015'!$A$6:$U$77,17,FALSE)</f>
        <v>3.1232000000000002</v>
      </c>
      <c r="AC21" s="185">
        <f>VLOOKUP(AC$10,'Reihen BK9 KP Gas 2015'!$A$6:$U$77,17,FALSE)</f>
        <v>3</v>
      </c>
      <c r="AD21" s="185">
        <f>VLOOKUP(AD$10,'Reihen BK9 KP Gas 2015'!$A$6:$U$77,17,FALSE)</f>
        <v>2.6692</v>
      </c>
      <c r="AE21" s="185">
        <f>VLOOKUP(AE$10,'Reihen BK9 KP Gas 2015'!$A$6:$U$77,17,FALSE)</f>
        <v>2.5297000000000001</v>
      </c>
      <c r="AF21" s="185">
        <f>VLOOKUP(AF$10,'Reihen BK9 KP Gas 2015'!$A$6:$U$77,17,FALSE)</f>
        <v>2.4767000000000001</v>
      </c>
      <c r="AG21" s="185">
        <f>VLOOKUP(AG$10,'Reihen BK9 KP Gas 2015'!$A$6:$U$77,17,FALSE)</f>
        <v>2.3407</v>
      </c>
      <c r="AH21" s="185">
        <f>VLOOKUP(AH$10,'Reihen BK9 KP Gas 2015'!$A$6:$U$77,17,FALSE)</f>
        <v>2.1385999999999998</v>
      </c>
      <c r="AI21" s="185">
        <f>VLOOKUP(AI$10,'Reihen BK9 KP Gas 2015'!$A$6:$U$77,17,FALSE)</f>
        <v>2.1472000000000002</v>
      </c>
      <c r="AJ21" s="185">
        <f>VLOOKUP(AJ$10,'Reihen BK9 KP Gas 2015'!$A$6:$U$77,17,FALSE)</f>
        <v>2.1006</v>
      </c>
      <c r="AK21" s="185">
        <f>VLOOKUP(AK$10,'Reihen BK9 KP Gas 2015'!$A$6:$U$77,17,FALSE)</f>
        <v>2.0760000000000001</v>
      </c>
      <c r="AL21" s="185">
        <f>VLOOKUP(AL$10,'Reihen BK9 KP Gas 2015'!$A$6:$U$77,17,FALSE)</f>
        <v>1.9832000000000001</v>
      </c>
      <c r="AM21" s="185">
        <f>VLOOKUP(AM$10,'Reihen BK9 KP Gas 2015'!$A$6:$U$77,17,FALSE)</f>
        <v>1.8619000000000001</v>
      </c>
      <c r="AN21" s="185">
        <f>VLOOKUP(AN$10,'Reihen BK9 KP Gas 2015'!$A$6:$U$77,17,FALSE)</f>
        <v>1.7402</v>
      </c>
      <c r="AO21" s="185">
        <f>VLOOKUP(AO$10,'Reihen BK9 KP Gas 2015'!$A$6:$U$77,17,FALSE)</f>
        <v>1.6986000000000001</v>
      </c>
      <c r="AP21" s="185">
        <f>VLOOKUP(AP$10,'Reihen BK9 KP Gas 2015'!$A$6:$U$77,17,FALSE)</f>
        <v>1.6358999999999999</v>
      </c>
      <c r="AQ21" s="185">
        <f>VLOOKUP(AQ$10,'Reihen BK9 KP Gas 2015'!$A$6:$U$77,17,FALSE)</f>
        <v>1.6667000000000001</v>
      </c>
      <c r="AR21" s="185">
        <f>VLOOKUP(AR$10,'Reihen BK9 KP Gas 2015'!$A$6:$U$77,17,FALSE)</f>
        <v>1.6435</v>
      </c>
      <c r="AS21" s="185">
        <f>VLOOKUP(AS$10,'Reihen BK9 KP Gas 2015'!$A$6:$U$77,17,FALSE)</f>
        <v>1.6014999999999999</v>
      </c>
      <c r="AT21" s="185">
        <f>VLOOKUP(AT$10,'Reihen BK9 KP Gas 2015'!$A$6:$U$77,17,FALSE)</f>
        <v>1.5685</v>
      </c>
      <c r="AU21" s="185">
        <f>VLOOKUP(AU$10,'Reihen BK9 KP Gas 2015'!$A$6:$U$77,17,FALSE)</f>
        <v>1.5801000000000001</v>
      </c>
      <c r="AV21" s="185">
        <f>VLOOKUP(AV$10,'Reihen BK9 KP Gas 2015'!$A$6:$U$77,17,FALSE)</f>
        <v>1.5547</v>
      </c>
      <c r="AW21" s="185">
        <f>VLOOKUP(AW$10,'Reihen BK9 KP Gas 2015'!$A$6:$U$77,17,FALSE)</f>
        <v>1.5021</v>
      </c>
      <c r="AX21" s="185">
        <f>VLOOKUP(AX$10,'Reihen BK9 KP Gas 2015'!$A$6:$U$77,17,FALSE)</f>
        <v>1.4334</v>
      </c>
      <c r="AY21" s="185">
        <f>VLOOKUP(AY$10,'Reihen BK9 KP Gas 2015'!$A$6:$U$77,17,FALSE)</f>
        <v>1.3724000000000001</v>
      </c>
      <c r="AZ21" s="185">
        <f>VLOOKUP(AZ$10,'Reihen BK9 KP Gas 2015'!$A$6:$U$77,17,FALSE)</f>
        <v>1.3181</v>
      </c>
      <c r="BA21" s="185">
        <f>VLOOKUP(BA$10,'Reihen BK9 KP Gas 2015'!$A$6:$U$77,17,FALSE)</f>
        <v>1.3346</v>
      </c>
      <c r="BB21" s="185">
        <f>VLOOKUP(BB$10,'Reihen BK9 KP Gas 2015'!$A$6:$U$77,17,FALSE)</f>
        <v>1.3197000000000001</v>
      </c>
      <c r="BC21" s="185">
        <f>VLOOKUP(BC$10,'Reihen BK9 KP Gas 2015'!$A$6:$U$77,17,FALSE)</f>
        <v>1.2708999999999999</v>
      </c>
      <c r="BD21" s="185">
        <f>VLOOKUP(BD$10,'Reihen BK9 KP Gas 2015'!$A$6:$U$77,17,FALSE)</f>
        <v>1.2988</v>
      </c>
      <c r="BE21" s="185">
        <f>VLOOKUP(BE$10,'Reihen BK9 KP Gas 2015'!$A$6:$U$77,17,FALSE)</f>
        <v>1.3181</v>
      </c>
      <c r="BF21" s="185">
        <f>VLOOKUP(BF$10,'Reihen BK9 KP Gas 2015'!$A$6:$U$77,17,FALSE)</f>
        <v>1.323</v>
      </c>
      <c r="BG21" s="185">
        <f>VLOOKUP(BG$10,'Reihen BK9 KP Gas 2015'!$A$6:$U$77,17,FALSE)</f>
        <v>1.343</v>
      </c>
      <c r="BH21" s="185">
        <f>VLOOKUP(BH$10,'Reihen BK9 KP Gas 2015'!$A$6:$U$77,17,FALSE)</f>
        <v>1.3116000000000001</v>
      </c>
      <c r="BI21" s="185">
        <f>VLOOKUP(BI$10,'Reihen BK9 KP Gas 2015'!$A$6:$U$77,17,FALSE)</f>
        <v>1.294</v>
      </c>
      <c r="BJ21" s="185">
        <f>VLOOKUP(BJ$10,'Reihen BK9 KP Gas 2015'!$A$6:$U$77,17,FALSE)</f>
        <v>1.2971999999999999</v>
      </c>
      <c r="BK21" s="185">
        <f>VLOOKUP(BK$10,'Reihen BK9 KP Gas 2015'!$A$6:$U$77,17,FALSE)</f>
        <v>1.2878000000000001</v>
      </c>
      <c r="BL21" s="185">
        <f>VLOOKUP(BL$10,'Reihen BK9 KP Gas 2015'!$A$6:$U$77,17,FALSE)</f>
        <v>1.2283999999999999</v>
      </c>
      <c r="BM21" s="185">
        <f>VLOOKUP(BM$10,'Reihen BK9 KP Gas 2015'!$A$6:$U$77,17,FALSE)</f>
        <v>1.1729000000000001</v>
      </c>
      <c r="BN21" s="185">
        <f>VLOOKUP(BN$10,'Reihen BK9 KP Gas 2015'!$A$6:$U$77,17,FALSE)</f>
        <v>1.1464000000000001</v>
      </c>
      <c r="BO21" s="185">
        <f>VLOOKUP(BO$10,'Reihen BK9 KP Gas 2015'!$A$6:$U$77,17,FALSE)</f>
        <v>1.0801000000000001</v>
      </c>
      <c r="BP21" s="185">
        <f>VLOOKUP(BP$10,'Reihen BK9 KP Gas 2015'!$A$6:$U$77,17,FALSE)</f>
        <v>1.028</v>
      </c>
      <c r="BQ21" s="185">
        <f>VLOOKUP(BQ$10,'Reihen BK9 KP Gas 2015'!$A$6:$U$77,17,FALSE)</f>
        <v>1.0608</v>
      </c>
      <c r="BR21" s="185">
        <f>VLOOKUP(BR$10,'Reihen BK9 KP Gas 2015'!$A$6:$U$77,17,FALSE)</f>
        <v>1.0649999999999999</v>
      </c>
      <c r="BS21" s="185">
        <f>VLOOKUP(BS$10,'Reihen BK9 KP Gas 2015'!$A$6:$U$77,17,FALSE)</f>
        <v>1.0172000000000001</v>
      </c>
      <c r="BT21" s="185">
        <f>VLOOKUP(BT$10,'Reihen BK9 KP Gas 2015'!$A$6:$U$77,17,FALSE)</f>
        <v>1</v>
      </c>
      <c r="BU21" s="185">
        <f>VLOOKUP(BU$10,'Reihen BK9 KP Gas 2015'!$A$6:$U$77,17,FALSE)</f>
        <v>1.0085</v>
      </c>
      <c r="BV21" s="185">
        <f>VLOOKUP(BV$10,'Reihen BK9 KP Gas 2015'!$A$6:$U$77,17,FALSE)</f>
        <v>1.0038</v>
      </c>
      <c r="BW21" s="185">
        <f>VLOOKUP(BW$10,'Reihen BK9 KP Gas 2015'!$A$6:$U$77,17,FALSE)</f>
        <v>1</v>
      </c>
    </row>
    <row r="22" spans="2:75">
      <c r="B22" s="184" t="s">
        <v>147</v>
      </c>
      <c r="D22" s="185">
        <f>VLOOKUP(D$10,'Reihen BK9 KP Gas 2015'!$A$6:$U$77,21,FALSE)</f>
        <v>0</v>
      </c>
      <c r="E22" s="185">
        <f>VLOOKUP(E$10,'Reihen BK9 KP Gas 2015'!$A$6:$U$77,21,FALSE)</f>
        <v>0</v>
      </c>
      <c r="F22" s="185">
        <f>VLOOKUP(F$10,'Reihen BK9 KP Gas 2015'!$A$6:$U$77,21,FALSE)</f>
        <v>0</v>
      </c>
      <c r="G22" s="185">
        <f>VLOOKUP(G$10,'Reihen BK9 KP Gas 2015'!$A$6:$U$77,21,FALSE)</f>
        <v>0</v>
      </c>
      <c r="H22" s="185">
        <f>VLOOKUP(H$10,'Reihen BK9 KP Gas 2015'!$A$6:$U$77,21,FALSE)</f>
        <v>0</v>
      </c>
      <c r="I22" s="185">
        <f>VLOOKUP(I$10,'Reihen BK9 KP Gas 2015'!$A$6:$U$77,21,FALSE)</f>
        <v>3.609</v>
      </c>
      <c r="J22" s="185">
        <f>VLOOKUP(J$10,'Reihen BK9 KP Gas 2015'!$A$6:$U$77,21,FALSE)</f>
        <v>3.6985999999999999</v>
      </c>
      <c r="K22" s="185">
        <f>VLOOKUP(K$10,'Reihen BK9 KP Gas 2015'!$A$6:$U$77,21,FALSE)</f>
        <v>3.1227999999999998</v>
      </c>
      <c r="L22" s="185">
        <f>VLOOKUP(L$10,'Reihen BK9 KP Gas 2015'!$A$6:$U$77,21,FALSE)</f>
        <v>3.0587</v>
      </c>
      <c r="M22" s="185">
        <f>VLOOKUP(M$10,'Reihen BK9 KP Gas 2015'!$A$6:$U$77,21,FALSE)</f>
        <v>3.1320999999999999</v>
      </c>
      <c r="N22" s="185">
        <f>VLOOKUP(N$10,'Reihen BK9 KP Gas 2015'!$A$6:$U$77,21,FALSE)</f>
        <v>3.1896</v>
      </c>
      <c r="O22" s="185">
        <f>VLOOKUP(O$10,'Reihen BK9 KP Gas 2015'!$A$6:$U$77,21,FALSE)</f>
        <v>3.1227999999999998</v>
      </c>
      <c r="P22" s="185">
        <f>VLOOKUP(P$10,'Reihen BK9 KP Gas 2015'!$A$6:$U$77,21,FALSE)</f>
        <v>3.0767000000000002</v>
      </c>
      <c r="Q22" s="185">
        <f>VLOOKUP(Q$10,'Reihen BK9 KP Gas 2015'!$A$6:$U$77,21,FALSE)</f>
        <v>3.0232000000000001</v>
      </c>
      <c r="R22" s="185">
        <f>VLOOKUP(R$10,'Reihen BK9 KP Gas 2015'!$A$6:$U$77,21,FALSE)</f>
        <v>3.0407999999999999</v>
      </c>
      <c r="S22" s="185">
        <f>VLOOKUP(S$10,'Reihen BK9 KP Gas 2015'!$A$6:$U$77,21,FALSE)</f>
        <v>3.0587</v>
      </c>
      <c r="T22" s="185">
        <f>VLOOKUP(T$10,'Reihen BK9 KP Gas 2015'!$A$6:$U$77,21,FALSE)</f>
        <v>3.0232000000000001</v>
      </c>
      <c r="U22" s="185">
        <f>VLOOKUP(U$10,'Reihen BK9 KP Gas 2015'!$A$6:$U$77,21,FALSE)</f>
        <v>2.98</v>
      </c>
      <c r="V22" s="185">
        <f>VLOOKUP(V$10,'Reihen BK9 KP Gas 2015'!$A$6:$U$77,21,FALSE)</f>
        <v>2.9630999999999998</v>
      </c>
      <c r="W22" s="185">
        <f>VLOOKUP(W$10,'Reihen BK9 KP Gas 2015'!$A$6:$U$77,21,FALSE)</f>
        <v>2.9462999999999999</v>
      </c>
      <c r="X22" s="185">
        <f>VLOOKUP(X$10,'Reihen BK9 KP Gas 2015'!$A$6:$U$77,21,FALSE)</f>
        <v>2.8972000000000002</v>
      </c>
      <c r="Y22" s="185">
        <f>VLOOKUP(Y$10,'Reihen BK9 KP Gas 2015'!$A$6:$U$77,21,FALSE)</f>
        <v>2.8342000000000001</v>
      </c>
      <c r="Z22" s="185">
        <f>VLOOKUP(Z$10,'Reihen BK9 KP Gas 2015'!$A$6:$U$77,21,FALSE)</f>
        <v>2.7961999999999998</v>
      </c>
      <c r="AA22" s="185">
        <f>VLOOKUP(AA$10,'Reihen BK9 KP Gas 2015'!$A$6:$U$77,21,FALSE)</f>
        <v>2.8266</v>
      </c>
      <c r="AB22" s="185">
        <f>VLOOKUP(AB$10,'Reihen BK9 KP Gas 2015'!$A$6:$U$77,21,FALSE)</f>
        <v>2.8342000000000001</v>
      </c>
      <c r="AC22" s="185">
        <f>VLOOKUP(AC$10,'Reihen BK9 KP Gas 2015'!$A$6:$U$77,21,FALSE)</f>
        <v>2.7888000000000002</v>
      </c>
      <c r="AD22" s="185">
        <f>VLOOKUP(AD$10,'Reihen BK9 KP Gas 2015'!$A$6:$U$77,21,FALSE)</f>
        <v>2.6539000000000001</v>
      </c>
      <c r="AE22" s="185">
        <f>VLOOKUP(AE$10,'Reihen BK9 KP Gas 2015'!$A$6:$U$77,21,FALSE)</f>
        <v>2.5438999999999998</v>
      </c>
      <c r="AF22" s="185">
        <f>VLOOKUP(AF$10,'Reihen BK9 KP Gas 2015'!$A$6:$U$77,21,FALSE)</f>
        <v>2.4773999999999998</v>
      </c>
      <c r="AG22" s="185">
        <f>VLOOKUP(AG$10,'Reihen BK9 KP Gas 2015'!$A$6:$U$77,21,FALSE)</f>
        <v>2.3281000000000001</v>
      </c>
      <c r="AH22" s="185">
        <f>VLOOKUP(AH$10,'Reihen BK9 KP Gas 2015'!$A$6:$U$77,21,FALSE)</f>
        <v>2.0531000000000001</v>
      </c>
      <c r="AI22" s="185">
        <f>VLOOKUP(AI$10,'Reihen BK9 KP Gas 2015'!$A$6:$U$77,21,FALSE)</f>
        <v>1.9604999999999999</v>
      </c>
      <c r="AJ22" s="185">
        <f>VLOOKUP(AJ$10,'Reihen BK9 KP Gas 2015'!$A$6:$U$77,21,FALSE)</f>
        <v>1.8895</v>
      </c>
      <c r="AK22" s="185">
        <f>VLOOKUP(AK$10,'Reihen BK9 KP Gas 2015'!$A$6:$U$77,21,FALSE)</f>
        <v>1.8363</v>
      </c>
      <c r="AL22" s="185">
        <f>VLOOKUP(AL$10,'Reihen BK9 KP Gas 2015'!$A$6:$U$77,21,FALSE)</f>
        <v>1.8139000000000001</v>
      </c>
      <c r="AM22" s="185">
        <f>VLOOKUP(AM$10,'Reihen BK9 KP Gas 2015'!$A$6:$U$77,21,FALSE)</f>
        <v>1.75</v>
      </c>
      <c r="AN22" s="185">
        <f>VLOOKUP(AN$10,'Reihen BK9 KP Gas 2015'!$A$6:$U$77,21,FALSE)</f>
        <v>1.6425000000000001</v>
      </c>
      <c r="AO22" s="185">
        <f>VLOOKUP(AO$10,'Reihen BK9 KP Gas 2015'!$A$6:$U$77,21,FALSE)</f>
        <v>1.5383</v>
      </c>
      <c r="AP22" s="185">
        <f>VLOOKUP(AP$10,'Reihen BK9 KP Gas 2015'!$A$6:$U$77,21,FALSE)</f>
        <v>1.4486000000000001</v>
      </c>
      <c r="AQ22" s="185">
        <f>VLOOKUP(AQ$10,'Reihen BK9 KP Gas 2015'!$A$6:$U$77,21,FALSE)</f>
        <v>1.4229000000000001</v>
      </c>
      <c r="AR22" s="185">
        <f>VLOOKUP(AR$10,'Reihen BK9 KP Gas 2015'!$A$6:$U$77,21,FALSE)</f>
        <v>1.3833</v>
      </c>
      <c r="AS22" s="185">
        <f>VLOOKUP(AS$10,'Reihen BK9 KP Gas 2015'!$A$6:$U$77,21,FALSE)</f>
        <v>1.3528</v>
      </c>
      <c r="AT22" s="185">
        <f>VLOOKUP(AT$10,'Reihen BK9 KP Gas 2015'!$A$6:$U$77,21,FALSE)</f>
        <v>1.3633999999999999</v>
      </c>
      <c r="AU22" s="185">
        <f>VLOOKUP(AU$10,'Reihen BK9 KP Gas 2015'!$A$6:$U$77,21,FALSE)</f>
        <v>1.3963000000000001</v>
      </c>
      <c r="AV22" s="185">
        <f>VLOOKUP(AV$10,'Reihen BK9 KP Gas 2015'!$A$6:$U$77,21,FALSE)</f>
        <v>1.3759999999999999</v>
      </c>
      <c r="AW22" s="185">
        <f>VLOOKUP(AW$10,'Reihen BK9 KP Gas 2015'!$A$6:$U$77,21,FALSE)</f>
        <v>1.3406</v>
      </c>
      <c r="AX22" s="185">
        <f>VLOOKUP(AX$10,'Reihen BK9 KP Gas 2015'!$A$6:$U$77,21,FALSE)</f>
        <v>1.3203</v>
      </c>
      <c r="AY22" s="185">
        <f>VLOOKUP(AY$10,'Reihen BK9 KP Gas 2015'!$A$6:$U$77,21,FALSE)</f>
        <v>1.2924</v>
      </c>
      <c r="AZ22" s="185">
        <f>VLOOKUP(AZ$10,'Reihen BK9 KP Gas 2015'!$A$6:$U$77,21,FALSE)</f>
        <v>1.2735000000000001</v>
      </c>
      <c r="BA22" s="185">
        <f>VLOOKUP(BA$10,'Reihen BK9 KP Gas 2015'!$A$6:$U$77,21,FALSE)</f>
        <v>1.272</v>
      </c>
      <c r="BB22" s="185">
        <f>VLOOKUP(BB$10,'Reihen BK9 KP Gas 2015'!$A$6:$U$77,21,FALSE)</f>
        <v>1.2688999999999999</v>
      </c>
      <c r="BC22" s="185">
        <f>VLOOKUP(BC$10,'Reihen BK9 KP Gas 2015'!$A$6:$U$77,21,FALSE)</f>
        <v>1.2476</v>
      </c>
      <c r="BD22" s="185">
        <f>VLOOKUP(BD$10,'Reihen BK9 KP Gas 2015'!$A$6:$U$77,21,FALSE)</f>
        <v>1.2673000000000001</v>
      </c>
      <c r="BE22" s="185">
        <f>VLOOKUP(BE$10,'Reihen BK9 KP Gas 2015'!$A$6:$U$77,21,FALSE)</f>
        <v>1.2536</v>
      </c>
      <c r="BF22" s="185">
        <f>VLOOKUP(BF$10,'Reihen BK9 KP Gas 2015'!$A$6:$U$77,21,FALSE)</f>
        <v>1.2536</v>
      </c>
      <c r="BG22" s="185">
        <f>VLOOKUP(BG$10,'Reihen BK9 KP Gas 2015'!$A$6:$U$77,21,FALSE)</f>
        <v>1.272</v>
      </c>
      <c r="BH22" s="185">
        <f>VLOOKUP(BH$10,'Reihen BK9 KP Gas 2015'!$A$6:$U$77,21,FALSE)</f>
        <v>1.2491000000000001</v>
      </c>
      <c r="BI22" s="185">
        <f>VLOOKUP(BI$10,'Reihen BK9 KP Gas 2015'!$A$6:$U$77,21,FALSE)</f>
        <v>1.21</v>
      </c>
      <c r="BJ22" s="185">
        <f>VLOOKUP(BJ$10,'Reihen BK9 KP Gas 2015'!$A$6:$U$77,21,FALSE)</f>
        <v>1.2170000000000001</v>
      </c>
      <c r="BK22" s="185">
        <f>VLOOKUP(BK$10,'Reihen BK9 KP Gas 2015'!$A$6:$U$77,21,FALSE)</f>
        <v>1.1989000000000001</v>
      </c>
      <c r="BL22" s="185">
        <f>VLOOKUP(BL$10,'Reihen BK9 KP Gas 2015'!$A$6:$U$77,21,FALSE)</f>
        <v>1.1825000000000001</v>
      </c>
      <c r="BM22" s="185">
        <f>VLOOKUP(BM$10,'Reihen BK9 KP Gas 2015'!$A$6:$U$77,21,FALSE)</f>
        <v>1.1386000000000001</v>
      </c>
      <c r="BN22" s="185">
        <f>VLOOKUP(BN$10,'Reihen BK9 KP Gas 2015'!$A$6:$U$77,21,FALSE)</f>
        <v>1.0820000000000001</v>
      </c>
      <c r="BO22" s="185">
        <f>VLOOKUP(BO$10,'Reihen BK9 KP Gas 2015'!$A$6:$U$77,21,FALSE)</f>
        <v>1.0686</v>
      </c>
      <c r="BP22" s="185">
        <f>VLOOKUP(BP$10,'Reihen BK9 KP Gas 2015'!$A$6:$U$77,21,FALSE)</f>
        <v>1.0165999999999999</v>
      </c>
      <c r="BQ22" s="185">
        <f>VLOOKUP(BQ$10,'Reihen BK9 KP Gas 2015'!$A$6:$U$77,21,FALSE)</f>
        <v>1.0513999999999999</v>
      </c>
      <c r="BR22" s="185">
        <f>VLOOKUP(BR$10,'Reihen BK9 KP Gas 2015'!$A$6:$U$77,21,FALSE)</f>
        <v>1.0429999999999999</v>
      </c>
      <c r="BS22" s="185">
        <f>VLOOKUP(BS$10,'Reihen BK9 KP Gas 2015'!$A$6:$U$77,21,FALSE)</f>
        <v>0.99519999999999997</v>
      </c>
      <c r="BT22" s="185">
        <f>VLOOKUP(BT$10,'Reihen BK9 KP Gas 2015'!$A$6:$U$77,21,FALSE)</f>
        <v>0.98209999999999997</v>
      </c>
      <c r="BU22" s="185">
        <f>VLOOKUP(BU$10,'Reihen BK9 KP Gas 2015'!$A$6:$U$77,21,FALSE)</f>
        <v>0.98029999999999995</v>
      </c>
      <c r="BV22" s="185">
        <f>VLOOKUP(BV$10,'Reihen BK9 KP Gas 2015'!$A$6:$U$77,21,FALSE)</f>
        <v>0.98770000000000002</v>
      </c>
      <c r="BW22" s="185">
        <f>VLOOKUP(BW$10,'Reihen BK9 KP Gas 2015'!$A$6:$U$77,21,FALSE)</f>
        <v>1</v>
      </c>
    </row>
    <row r="23" spans="2:75" ht="13.5" thickBot="1">
      <c r="B23" s="158" t="s">
        <v>4</v>
      </c>
    </row>
    <row r="24" spans="2:75" ht="13.5" thickBot="1">
      <c r="B24" s="184" t="s">
        <v>145</v>
      </c>
      <c r="D24" s="186">
        <f t="shared" ref="D24:AI24" si="0">D11-D19</f>
        <v>0.40729999999999933</v>
      </c>
      <c r="E24" s="186">
        <f t="shared" si="0"/>
        <v>-0.19560000000000066</v>
      </c>
      <c r="F24" s="249">
        <f t="shared" si="0"/>
        <v>-0.34849999999999959</v>
      </c>
      <c r="G24" s="250">
        <f t="shared" si="0"/>
        <v>-0.38279999999999959</v>
      </c>
      <c r="H24" s="250">
        <f t="shared" si="0"/>
        <v>-0.21439999999999948</v>
      </c>
      <c r="I24" s="250">
        <f t="shared" si="0"/>
        <v>-0.25079999999999991</v>
      </c>
      <c r="J24" s="250">
        <f t="shared" si="0"/>
        <v>-9.1400000000000148E-2</v>
      </c>
      <c r="K24" s="250">
        <f t="shared" si="0"/>
        <v>-6.7500000000000782E-2</v>
      </c>
      <c r="L24" s="250">
        <f t="shared" si="0"/>
        <v>-5.9799999999999187E-2</v>
      </c>
      <c r="M24" s="250">
        <f t="shared" si="0"/>
        <v>-6.3499999999999446E-2</v>
      </c>
      <c r="N24" s="250">
        <f t="shared" si="0"/>
        <v>-6.3499999999999446E-2</v>
      </c>
      <c r="O24" s="250">
        <f t="shared" si="0"/>
        <v>5.6499999999999773E-2</v>
      </c>
      <c r="P24" s="250">
        <f t="shared" si="0"/>
        <v>-0.16469999999999985</v>
      </c>
      <c r="Q24" s="251">
        <f t="shared" si="0"/>
        <v>4.9900000000000055E-2</v>
      </c>
      <c r="R24" s="185">
        <f t="shared" si="0"/>
        <v>0</v>
      </c>
      <c r="S24" s="185">
        <f t="shared" si="0"/>
        <v>0</v>
      </c>
      <c r="T24" s="252">
        <f t="shared" si="0"/>
        <v>0</v>
      </c>
      <c r="U24" s="185">
        <f t="shared" si="0"/>
        <v>0</v>
      </c>
      <c r="V24" s="185">
        <f t="shared" si="0"/>
        <v>0</v>
      </c>
      <c r="W24" s="249">
        <f t="shared" si="0"/>
        <v>0</v>
      </c>
      <c r="X24" s="250">
        <f t="shared" si="0"/>
        <v>0</v>
      </c>
      <c r="Y24" s="250">
        <f t="shared" si="0"/>
        <v>0</v>
      </c>
      <c r="Z24" s="250">
        <f t="shared" si="0"/>
        <v>0</v>
      </c>
      <c r="AA24" s="251">
        <f t="shared" si="0"/>
        <v>0</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BW24" si="2">BP11-BP19</f>
        <v>0</v>
      </c>
      <c r="BQ24" s="185">
        <f t="shared" si="2"/>
        <v>0</v>
      </c>
      <c r="BR24" s="185">
        <f t="shared" si="2"/>
        <v>0</v>
      </c>
      <c r="BS24" s="185">
        <f t="shared" si="2"/>
        <v>0</v>
      </c>
      <c r="BT24" s="185">
        <f t="shared" si="2"/>
        <v>0</v>
      </c>
      <c r="BU24" s="185">
        <f t="shared" si="2"/>
        <v>0</v>
      </c>
      <c r="BV24" s="185">
        <f t="shared" si="2"/>
        <v>0</v>
      </c>
      <c r="BW24" s="185">
        <f t="shared" si="2"/>
        <v>0</v>
      </c>
    </row>
    <row r="25" spans="2:75" ht="13.5" thickBot="1">
      <c r="B25" s="184" t="s">
        <v>255</v>
      </c>
      <c r="D25" s="185">
        <f t="shared" ref="D25:AI25" si="3">D12-D20</f>
        <v>0</v>
      </c>
      <c r="E25" s="185">
        <f t="shared" si="3"/>
        <v>0</v>
      </c>
      <c r="F25" s="185">
        <f t="shared" si="3"/>
        <v>0</v>
      </c>
      <c r="G25" s="185">
        <f t="shared" si="3"/>
        <v>0</v>
      </c>
      <c r="H25" s="185">
        <f t="shared" si="3"/>
        <v>0</v>
      </c>
      <c r="I25" s="186">
        <f t="shared" si="3"/>
        <v>-0.1122999999999994</v>
      </c>
      <c r="J25" s="186">
        <f t="shared" si="3"/>
        <v>-4.070000000000018E-2</v>
      </c>
      <c r="K25" s="249">
        <f t="shared" si="3"/>
        <v>-3.029999999999955E-2</v>
      </c>
      <c r="L25" s="250">
        <f t="shared" si="3"/>
        <v>-2.6500000000000412E-2</v>
      </c>
      <c r="M25" s="250">
        <f t="shared" si="3"/>
        <v>-2.8500000000000192E-2</v>
      </c>
      <c r="N25" s="251">
        <f t="shared" si="3"/>
        <v>-5.6700000000000195E-2</v>
      </c>
      <c r="O25" s="186">
        <f t="shared" si="3"/>
        <v>0</v>
      </c>
      <c r="P25" s="252">
        <f t="shared" si="3"/>
        <v>-0.12300000000000022</v>
      </c>
      <c r="Q25" s="185">
        <f t="shared" si="3"/>
        <v>0</v>
      </c>
      <c r="R25" s="185">
        <f t="shared" si="3"/>
        <v>0</v>
      </c>
      <c r="S25" s="252">
        <f t="shared" si="3"/>
        <v>0</v>
      </c>
      <c r="T25" s="185">
        <f t="shared" si="3"/>
        <v>0</v>
      </c>
      <c r="U25" s="252">
        <f t="shared" si="3"/>
        <v>0</v>
      </c>
      <c r="V25" s="185">
        <f t="shared" si="3"/>
        <v>0</v>
      </c>
      <c r="W25" s="185">
        <f t="shared" si="3"/>
        <v>0</v>
      </c>
      <c r="X25" s="252">
        <f t="shared" si="3"/>
        <v>0</v>
      </c>
      <c r="Y25" s="185">
        <f t="shared" si="3"/>
        <v>0</v>
      </c>
      <c r="Z25" s="185">
        <f t="shared" si="3"/>
        <v>0</v>
      </c>
      <c r="AA25" s="252">
        <f t="shared" si="3"/>
        <v>0</v>
      </c>
      <c r="AB25" s="185">
        <f t="shared" si="3"/>
        <v>0</v>
      </c>
      <c r="AC25" s="185">
        <f t="shared" si="3"/>
        <v>0</v>
      </c>
      <c r="AD25" s="185">
        <f t="shared" si="3"/>
        <v>0</v>
      </c>
      <c r="AE25" s="185">
        <f t="shared" si="3"/>
        <v>0</v>
      </c>
      <c r="AF25" s="185">
        <f t="shared" si="3"/>
        <v>0</v>
      </c>
      <c r="AG25" s="185">
        <f t="shared" si="3"/>
        <v>0</v>
      </c>
      <c r="AH25" s="185">
        <f t="shared" si="3"/>
        <v>0</v>
      </c>
      <c r="AI25" s="185">
        <f t="shared" si="3"/>
        <v>0</v>
      </c>
      <c r="AJ25" s="185">
        <f t="shared" ref="AJ25:BO25" si="4">AJ12-AJ20</f>
        <v>0</v>
      </c>
      <c r="AK25" s="185">
        <f t="shared" si="4"/>
        <v>0</v>
      </c>
      <c r="AL25" s="185">
        <f t="shared" si="4"/>
        <v>0</v>
      </c>
      <c r="AM25" s="185">
        <f t="shared" si="4"/>
        <v>0</v>
      </c>
      <c r="AN25" s="185">
        <f t="shared" si="4"/>
        <v>0</v>
      </c>
      <c r="AO25" s="185">
        <f t="shared" si="4"/>
        <v>0</v>
      </c>
      <c r="AP25" s="185">
        <f t="shared" si="4"/>
        <v>0</v>
      </c>
      <c r="AQ25" s="185">
        <f t="shared" si="4"/>
        <v>0</v>
      </c>
      <c r="AR25" s="185">
        <f t="shared" si="4"/>
        <v>0</v>
      </c>
      <c r="AS25" s="185">
        <f t="shared" si="4"/>
        <v>0</v>
      </c>
      <c r="AT25" s="185">
        <f t="shared" si="4"/>
        <v>0</v>
      </c>
      <c r="AU25" s="185">
        <f t="shared" si="4"/>
        <v>0</v>
      </c>
      <c r="AV25" s="185">
        <f t="shared" si="4"/>
        <v>0</v>
      </c>
      <c r="AW25" s="185">
        <f t="shared" si="4"/>
        <v>0</v>
      </c>
      <c r="AX25" s="185">
        <f t="shared" si="4"/>
        <v>0</v>
      </c>
      <c r="AY25" s="185">
        <f t="shared" si="4"/>
        <v>0</v>
      </c>
      <c r="AZ25" s="185">
        <f t="shared" si="4"/>
        <v>0</v>
      </c>
      <c r="BA25" s="185">
        <f t="shared" si="4"/>
        <v>0</v>
      </c>
      <c r="BB25" s="185">
        <f t="shared" si="4"/>
        <v>0</v>
      </c>
      <c r="BC25" s="185">
        <f t="shared" si="4"/>
        <v>0</v>
      </c>
      <c r="BD25" s="185">
        <f t="shared" si="4"/>
        <v>0</v>
      </c>
      <c r="BE25" s="185">
        <f t="shared" si="4"/>
        <v>0</v>
      </c>
      <c r="BF25" s="185">
        <f t="shared" si="4"/>
        <v>0</v>
      </c>
      <c r="BG25" s="185">
        <f t="shared" si="4"/>
        <v>0</v>
      </c>
      <c r="BH25" s="185">
        <f t="shared" si="4"/>
        <v>0</v>
      </c>
      <c r="BI25" s="185">
        <f t="shared" si="4"/>
        <v>0</v>
      </c>
      <c r="BJ25" s="185">
        <f t="shared" si="4"/>
        <v>0</v>
      </c>
      <c r="BK25" s="185">
        <f t="shared" si="4"/>
        <v>0</v>
      </c>
      <c r="BL25" s="185">
        <f t="shared" si="4"/>
        <v>0</v>
      </c>
      <c r="BM25" s="185">
        <f t="shared" si="4"/>
        <v>0</v>
      </c>
      <c r="BN25" s="185">
        <f t="shared" si="4"/>
        <v>0</v>
      </c>
      <c r="BO25" s="185">
        <f t="shared" si="4"/>
        <v>0</v>
      </c>
      <c r="BP25" s="185">
        <f t="shared" ref="BP25:BW25" si="5">BP12-BP20</f>
        <v>0</v>
      </c>
      <c r="BQ25" s="185">
        <f t="shared" si="5"/>
        <v>0</v>
      </c>
      <c r="BR25" s="185">
        <f t="shared" si="5"/>
        <v>0</v>
      </c>
      <c r="BS25" s="185">
        <f t="shared" si="5"/>
        <v>0</v>
      </c>
      <c r="BT25" s="185">
        <f t="shared" si="5"/>
        <v>0</v>
      </c>
      <c r="BU25" s="185">
        <f t="shared" si="5"/>
        <v>0</v>
      </c>
      <c r="BV25" s="185">
        <f t="shared" si="5"/>
        <v>0</v>
      </c>
      <c r="BW25" s="185">
        <f t="shared" si="5"/>
        <v>0</v>
      </c>
    </row>
    <row r="26" spans="2:75" ht="13.5" thickBot="1">
      <c r="B26" s="184" t="s">
        <v>146</v>
      </c>
      <c r="D26" s="185">
        <f t="shared" ref="D26:AI26" si="6">D13-D21</f>
        <v>0</v>
      </c>
      <c r="E26" s="185">
        <f t="shared" si="6"/>
        <v>0</v>
      </c>
      <c r="F26" s="185">
        <f t="shared" si="6"/>
        <v>0</v>
      </c>
      <c r="G26" s="185">
        <f t="shared" si="6"/>
        <v>0</v>
      </c>
      <c r="H26" s="185">
        <f t="shared" si="6"/>
        <v>0</v>
      </c>
      <c r="I26" s="186">
        <f>I13-I21</f>
        <v>-6.2200000000000699E-2</v>
      </c>
      <c r="J26" s="186">
        <f t="shared" si="6"/>
        <v>-3.1200000000000117E-2</v>
      </c>
      <c r="K26" s="249">
        <f t="shared" si="6"/>
        <v>-2.2299999999999542E-2</v>
      </c>
      <c r="L26" s="250">
        <f t="shared" si="6"/>
        <v>-1.4899999999999913E-2</v>
      </c>
      <c r="M26" s="250">
        <f t="shared" si="6"/>
        <v>-1.4699999999999935E-2</v>
      </c>
      <c r="N26" s="251">
        <f t="shared" si="6"/>
        <v>-3.029999999999955E-2</v>
      </c>
      <c r="O26" s="185">
        <f t="shared" si="6"/>
        <v>0</v>
      </c>
      <c r="P26" s="252">
        <f t="shared" si="6"/>
        <v>-4.0000000000000036E-2</v>
      </c>
      <c r="Q26" s="185">
        <f t="shared" si="6"/>
        <v>0</v>
      </c>
      <c r="R26" s="185">
        <f t="shared" si="6"/>
        <v>0</v>
      </c>
      <c r="S26" s="252">
        <f t="shared" si="6"/>
        <v>0</v>
      </c>
      <c r="T26" s="185">
        <f t="shared" si="6"/>
        <v>0</v>
      </c>
      <c r="U26" s="185">
        <f t="shared" si="6"/>
        <v>0</v>
      </c>
      <c r="V26" s="185">
        <f t="shared" si="6"/>
        <v>0</v>
      </c>
      <c r="W26" s="185">
        <f t="shared" si="6"/>
        <v>0</v>
      </c>
      <c r="X26" s="185">
        <f t="shared" si="6"/>
        <v>0</v>
      </c>
      <c r="Y26" s="185">
        <f t="shared" si="6"/>
        <v>0</v>
      </c>
      <c r="Z26" s="185">
        <f t="shared" si="6"/>
        <v>0</v>
      </c>
      <c r="AA26" s="252">
        <f t="shared" si="6"/>
        <v>0</v>
      </c>
      <c r="AB26" s="185">
        <f t="shared" si="6"/>
        <v>0</v>
      </c>
      <c r="AC26" s="185">
        <f t="shared" si="6"/>
        <v>0</v>
      </c>
      <c r="AD26" s="185">
        <f t="shared" si="6"/>
        <v>0</v>
      </c>
      <c r="AE26" s="185">
        <f t="shared" si="6"/>
        <v>0</v>
      </c>
      <c r="AF26" s="185">
        <f t="shared" si="6"/>
        <v>0</v>
      </c>
      <c r="AG26" s="185">
        <f t="shared" si="6"/>
        <v>0</v>
      </c>
      <c r="AH26" s="185">
        <f t="shared" si="6"/>
        <v>0</v>
      </c>
      <c r="AI26" s="185">
        <f t="shared" si="6"/>
        <v>0</v>
      </c>
      <c r="AJ26" s="185">
        <f t="shared" ref="AJ26:BO26" si="7">AJ13-AJ21</f>
        <v>0</v>
      </c>
      <c r="AK26" s="185">
        <f t="shared" si="7"/>
        <v>0</v>
      </c>
      <c r="AL26" s="185">
        <f t="shared" si="7"/>
        <v>0</v>
      </c>
      <c r="AM26" s="185">
        <f t="shared" si="7"/>
        <v>0</v>
      </c>
      <c r="AN26" s="185">
        <f t="shared" si="7"/>
        <v>0</v>
      </c>
      <c r="AO26" s="185">
        <f t="shared" si="7"/>
        <v>0</v>
      </c>
      <c r="AP26" s="185">
        <f t="shared" si="7"/>
        <v>0</v>
      </c>
      <c r="AQ26" s="185">
        <f t="shared" si="7"/>
        <v>0</v>
      </c>
      <c r="AR26" s="185">
        <f t="shared" si="7"/>
        <v>0</v>
      </c>
      <c r="AS26" s="185">
        <f t="shared" si="7"/>
        <v>0</v>
      </c>
      <c r="AT26" s="185">
        <f t="shared" si="7"/>
        <v>0</v>
      </c>
      <c r="AU26" s="185">
        <f t="shared" si="7"/>
        <v>0</v>
      </c>
      <c r="AV26" s="185">
        <f t="shared" si="7"/>
        <v>0</v>
      </c>
      <c r="AW26" s="185">
        <f t="shared" si="7"/>
        <v>0</v>
      </c>
      <c r="AX26" s="185">
        <f t="shared" si="7"/>
        <v>0</v>
      </c>
      <c r="AY26" s="185">
        <f t="shared" si="7"/>
        <v>0</v>
      </c>
      <c r="AZ26" s="185">
        <f t="shared" si="7"/>
        <v>0</v>
      </c>
      <c r="BA26" s="185">
        <f t="shared" si="7"/>
        <v>0</v>
      </c>
      <c r="BB26" s="185">
        <f t="shared" si="7"/>
        <v>0</v>
      </c>
      <c r="BC26" s="185">
        <f t="shared" si="7"/>
        <v>0</v>
      </c>
      <c r="BD26" s="185">
        <f t="shared" si="7"/>
        <v>0</v>
      </c>
      <c r="BE26" s="185">
        <f t="shared" si="7"/>
        <v>0</v>
      </c>
      <c r="BF26" s="185">
        <f t="shared" si="7"/>
        <v>0</v>
      </c>
      <c r="BG26" s="185">
        <f t="shared" si="7"/>
        <v>0</v>
      </c>
      <c r="BH26" s="185">
        <f t="shared" si="7"/>
        <v>0</v>
      </c>
      <c r="BI26" s="185">
        <f t="shared" si="7"/>
        <v>0</v>
      </c>
      <c r="BJ26" s="185">
        <f t="shared" si="7"/>
        <v>0</v>
      </c>
      <c r="BK26" s="185">
        <f t="shared" si="7"/>
        <v>0</v>
      </c>
      <c r="BL26" s="185">
        <f t="shared" si="7"/>
        <v>0</v>
      </c>
      <c r="BM26" s="185">
        <f t="shared" si="7"/>
        <v>0</v>
      </c>
      <c r="BN26" s="185">
        <f t="shared" si="7"/>
        <v>0</v>
      </c>
      <c r="BO26" s="185">
        <f t="shared" si="7"/>
        <v>0</v>
      </c>
      <c r="BP26" s="185">
        <f t="shared" ref="BP26:BW26" si="8">BP13-BP21</f>
        <v>0</v>
      </c>
      <c r="BQ26" s="185">
        <f t="shared" si="8"/>
        <v>0</v>
      </c>
      <c r="BR26" s="185">
        <f t="shared" si="8"/>
        <v>0</v>
      </c>
      <c r="BS26" s="185">
        <f t="shared" si="8"/>
        <v>0</v>
      </c>
      <c r="BT26" s="185">
        <f t="shared" si="8"/>
        <v>0</v>
      </c>
      <c r="BU26" s="185">
        <f t="shared" si="8"/>
        <v>0</v>
      </c>
      <c r="BV26" s="185">
        <f t="shared" si="8"/>
        <v>0</v>
      </c>
      <c r="BW26" s="185">
        <f t="shared" si="8"/>
        <v>0</v>
      </c>
    </row>
    <row r="27" spans="2:75">
      <c r="B27" s="184" t="s">
        <v>147</v>
      </c>
      <c r="D27" s="185">
        <f t="shared" ref="D27:AI27" si="9">D14-D22</f>
        <v>0</v>
      </c>
      <c r="E27" s="185">
        <f t="shared" si="9"/>
        <v>0</v>
      </c>
      <c r="F27" s="185">
        <f t="shared" si="9"/>
        <v>0</v>
      </c>
      <c r="G27" s="185">
        <f t="shared" si="9"/>
        <v>0</v>
      </c>
      <c r="H27" s="185">
        <f t="shared" si="9"/>
        <v>0</v>
      </c>
      <c r="I27" s="185">
        <f>I14-I22</f>
        <v>0</v>
      </c>
      <c r="J27" s="185">
        <f t="shared" si="9"/>
        <v>0</v>
      </c>
      <c r="K27" s="185">
        <f t="shared" si="9"/>
        <v>0</v>
      </c>
      <c r="L27" s="185">
        <f t="shared" si="9"/>
        <v>0</v>
      </c>
      <c r="M27" s="185">
        <f t="shared" si="9"/>
        <v>0</v>
      </c>
      <c r="N27" s="185">
        <f t="shared" si="9"/>
        <v>0</v>
      </c>
      <c r="O27" s="185">
        <f t="shared" si="9"/>
        <v>0</v>
      </c>
      <c r="P27" s="185">
        <f t="shared" si="9"/>
        <v>0</v>
      </c>
      <c r="Q27" s="185">
        <f t="shared" si="9"/>
        <v>0</v>
      </c>
      <c r="R27" s="185">
        <f t="shared" si="9"/>
        <v>0</v>
      </c>
      <c r="S27" s="185">
        <f t="shared" si="9"/>
        <v>0</v>
      </c>
      <c r="T27" s="185">
        <f t="shared" si="9"/>
        <v>0</v>
      </c>
      <c r="U27" s="185">
        <f t="shared" si="9"/>
        <v>0</v>
      </c>
      <c r="V27" s="185">
        <f t="shared" si="9"/>
        <v>0</v>
      </c>
      <c r="W27" s="185">
        <f t="shared" si="9"/>
        <v>0</v>
      </c>
      <c r="X27" s="185">
        <f t="shared" si="9"/>
        <v>0</v>
      </c>
      <c r="Y27" s="185">
        <f t="shared" si="9"/>
        <v>0</v>
      </c>
      <c r="Z27" s="185">
        <f t="shared" si="9"/>
        <v>0</v>
      </c>
      <c r="AA27" s="185">
        <f t="shared" si="9"/>
        <v>0</v>
      </c>
      <c r="AB27" s="185">
        <f t="shared" si="9"/>
        <v>0</v>
      </c>
      <c r="AC27" s="185">
        <f t="shared" si="9"/>
        <v>0</v>
      </c>
      <c r="AD27" s="185">
        <f t="shared" si="9"/>
        <v>0</v>
      </c>
      <c r="AE27" s="185">
        <f t="shared" si="9"/>
        <v>0</v>
      </c>
      <c r="AF27" s="185">
        <f t="shared" si="9"/>
        <v>0</v>
      </c>
      <c r="AG27" s="185">
        <f t="shared" si="9"/>
        <v>0</v>
      </c>
      <c r="AH27" s="185">
        <f t="shared" si="9"/>
        <v>0</v>
      </c>
      <c r="AI27" s="185">
        <f t="shared" si="9"/>
        <v>0</v>
      </c>
      <c r="AJ27" s="185">
        <f t="shared" ref="AJ27:BO27" si="10">AJ14-AJ22</f>
        <v>0</v>
      </c>
      <c r="AK27" s="185">
        <f t="shared" si="10"/>
        <v>0</v>
      </c>
      <c r="AL27" s="185">
        <f t="shared" si="10"/>
        <v>0</v>
      </c>
      <c r="AM27" s="185">
        <f t="shared" si="10"/>
        <v>0</v>
      </c>
      <c r="AN27" s="185">
        <f t="shared" si="10"/>
        <v>0</v>
      </c>
      <c r="AO27" s="185">
        <f t="shared" si="10"/>
        <v>0</v>
      </c>
      <c r="AP27" s="185">
        <f t="shared" si="10"/>
        <v>0</v>
      </c>
      <c r="AQ27" s="185">
        <f t="shared" si="10"/>
        <v>0</v>
      </c>
      <c r="AR27" s="185">
        <f t="shared" si="10"/>
        <v>0</v>
      </c>
      <c r="AS27" s="185">
        <f t="shared" si="10"/>
        <v>0</v>
      </c>
      <c r="AT27" s="185">
        <f t="shared" si="10"/>
        <v>0</v>
      </c>
      <c r="AU27" s="185">
        <f t="shared" si="10"/>
        <v>0</v>
      </c>
      <c r="AV27" s="185">
        <f t="shared" si="10"/>
        <v>0</v>
      </c>
      <c r="AW27" s="185">
        <f t="shared" si="10"/>
        <v>0</v>
      </c>
      <c r="AX27" s="185">
        <f t="shared" si="10"/>
        <v>0</v>
      </c>
      <c r="AY27" s="185">
        <f t="shared" si="10"/>
        <v>0</v>
      </c>
      <c r="AZ27" s="185">
        <f t="shared" si="10"/>
        <v>0</v>
      </c>
      <c r="BA27" s="185">
        <f t="shared" si="10"/>
        <v>0</v>
      </c>
      <c r="BB27" s="185">
        <f t="shared" si="10"/>
        <v>0</v>
      </c>
      <c r="BC27" s="185">
        <f t="shared" si="10"/>
        <v>0</v>
      </c>
      <c r="BD27" s="185">
        <f t="shared" si="10"/>
        <v>0</v>
      </c>
      <c r="BE27" s="185">
        <f t="shared" si="10"/>
        <v>0</v>
      </c>
      <c r="BF27" s="185">
        <f t="shared" si="10"/>
        <v>0</v>
      </c>
      <c r="BG27" s="185">
        <f t="shared" si="10"/>
        <v>0</v>
      </c>
      <c r="BH27" s="185">
        <f t="shared" si="10"/>
        <v>0</v>
      </c>
      <c r="BI27" s="185">
        <f t="shared" si="10"/>
        <v>0</v>
      </c>
      <c r="BJ27" s="185">
        <f t="shared" si="10"/>
        <v>0</v>
      </c>
      <c r="BK27" s="185">
        <f t="shared" si="10"/>
        <v>0</v>
      </c>
      <c r="BL27" s="185">
        <f t="shared" si="10"/>
        <v>0</v>
      </c>
      <c r="BM27" s="185">
        <f t="shared" si="10"/>
        <v>0</v>
      </c>
      <c r="BN27" s="185">
        <f t="shared" si="10"/>
        <v>0</v>
      </c>
      <c r="BO27" s="185">
        <f t="shared" si="10"/>
        <v>0</v>
      </c>
      <c r="BP27" s="185">
        <f t="shared" ref="BP27:BW27" si="11">BP14-BP22</f>
        <v>0</v>
      </c>
      <c r="BQ27" s="185">
        <f t="shared" si="11"/>
        <v>0</v>
      </c>
      <c r="BR27" s="185">
        <f t="shared" si="11"/>
        <v>0</v>
      </c>
      <c r="BS27" s="185">
        <f t="shared" si="11"/>
        <v>0</v>
      </c>
      <c r="BT27" s="185">
        <f t="shared" si="11"/>
        <v>0</v>
      </c>
      <c r="BU27" s="185">
        <f t="shared" si="11"/>
        <v>0</v>
      </c>
      <c r="BV27" s="185">
        <f t="shared" si="11"/>
        <v>0</v>
      </c>
      <c r="BW27" s="185">
        <f t="shared" si="11"/>
        <v>0</v>
      </c>
    </row>
    <row r="30" spans="2:75">
      <c r="B30" s="239" t="s">
        <v>252</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row>
    <row r="31" spans="2:75" outlineLevel="1">
      <c r="B31" s="241" t="s">
        <v>145</v>
      </c>
      <c r="C31" s="240"/>
      <c r="D31" s="242">
        <v>14.8667</v>
      </c>
      <c r="E31" s="242">
        <v>14.8667</v>
      </c>
      <c r="F31" s="242">
        <v>14.113899999999999</v>
      </c>
      <c r="G31" s="242">
        <v>12.1196</v>
      </c>
      <c r="H31" s="242">
        <v>11.0396</v>
      </c>
      <c r="I31" s="242">
        <v>9.7806999999999995</v>
      </c>
      <c r="J31" s="242">
        <v>10.1364</v>
      </c>
      <c r="K31" s="242">
        <v>8.7109000000000005</v>
      </c>
      <c r="L31" s="242">
        <v>8.1984999999999992</v>
      </c>
      <c r="M31" s="242">
        <v>8.4469999999999992</v>
      </c>
      <c r="N31" s="242">
        <v>8.4469999999999992</v>
      </c>
      <c r="O31" s="242">
        <v>7.9077999999999999</v>
      </c>
      <c r="P31" s="242">
        <v>7.9077999999999999</v>
      </c>
      <c r="Q31" s="242">
        <v>7.4333</v>
      </c>
      <c r="R31" s="242">
        <v>7.2403000000000004</v>
      </c>
      <c r="S31" s="242">
        <v>6.9687999999999999</v>
      </c>
      <c r="T31" s="242">
        <v>6.5587999999999997</v>
      </c>
      <c r="U31" s="242">
        <v>6.1601999999999997</v>
      </c>
      <c r="V31" s="242">
        <v>5.7179000000000002</v>
      </c>
      <c r="W31" s="242">
        <v>5.4926000000000004</v>
      </c>
      <c r="X31" s="242">
        <v>5.2843999999999998</v>
      </c>
      <c r="Y31" s="242">
        <v>5.0682</v>
      </c>
      <c r="Z31" s="242">
        <v>4.9555999999999996</v>
      </c>
      <c r="AA31" s="242">
        <v>5.2103000000000002</v>
      </c>
      <c r="AB31" s="242">
        <v>4.9336000000000002</v>
      </c>
      <c r="AC31" s="242">
        <v>4.5697000000000001</v>
      </c>
      <c r="AD31" s="242">
        <v>3.8715000000000002</v>
      </c>
      <c r="AE31" s="242">
        <v>3.4952999999999999</v>
      </c>
      <c r="AF31" s="242">
        <v>3.3283999999999998</v>
      </c>
      <c r="AG31" s="242">
        <v>3.1320000000000001</v>
      </c>
      <c r="AH31" s="242">
        <v>2.9575999999999998</v>
      </c>
      <c r="AI31" s="242">
        <v>2.8811</v>
      </c>
      <c r="AJ31" s="242">
        <v>2.7736000000000001</v>
      </c>
      <c r="AK31" s="242">
        <v>2.6610999999999998</v>
      </c>
      <c r="AL31" s="242">
        <v>2.5514999999999999</v>
      </c>
      <c r="AM31" s="242">
        <v>2.3723000000000001</v>
      </c>
      <c r="AN31" s="242">
        <v>2.1566999999999998</v>
      </c>
      <c r="AO31" s="242">
        <v>2.0310000000000001</v>
      </c>
      <c r="AP31" s="242">
        <v>1.9527000000000001</v>
      </c>
      <c r="AQ31" s="242">
        <v>1.9191</v>
      </c>
      <c r="AR31" s="242">
        <v>1.8803000000000001</v>
      </c>
      <c r="AS31" s="242">
        <v>1.8676999999999999</v>
      </c>
      <c r="AT31" s="242">
        <v>1.8309</v>
      </c>
      <c r="AU31" s="242">
        <v>1.7897000000000001</v>
      </c>
      <c r="AV31" s="242">
        <v>1.7504</v>
      </c>
      <c r="AW31" s="242">
        <v>1.6919999999999999</v>
      </c>
      <c r="AX31" s="242">
        <v>1.5951</v>
      </c>
      <c r="AY31" s="242">
        <v>1.5006999999999999</v>
      </c>
      <c r="AZ31" s="242">
        <v>1.415</v>
      </c>
      <c r="BA31" s="242">
        <v>1.3681000000000001</v>
      </c>
      <c r="BB31" s="242">
        <v>1.3401000000000001</v>
      </c>
      <c r="BC31" s="242">
        <v>1.3102</v>
      </c>
      <c r="BD31" s="242">
        <v>1.3071999999999999</v>
      </c>
      <c r="BE31" s="242">
        <v>1.3132999999999999</v>
      </c>
      <c r="BF31" s="242">
        <v>1.3194999999999999</v>
      </c>
      <c r="BG31" s="242">
        <v>1.3273999999999999</v>
      </c>
      <c r="BH31" s="242">
        <v>1.3180000000000001</v>
      </c>
      <c r="BI31" s="242">
        <v>1.3132999999999999</v>
      </c>
      <c r="BJ31" s="242">
        <v>1.3102</v>
      </c>
      <c r="BK31" s="242">
        <v>1.3071999999999999</v>
      </c>
      <c r="BL31" s="242">
        <v>1.2875000000000001</v>
      </c>
      <c r="BM31" s="242">
        <v>1.2613000000000001</v>
      </c>
      <c r="BN31" s="242">
        <v>1.2334000000000001</v>
      </c>
      <c r="BO31" s="242">
        <v>1.1811</v>
      </c>
      <c r="BP31" s="242">
        <v>1.1389</v>
      </c>
      <c r="BQ31" s="242">
        <v>1.1263000000000001</v>
      </c>
      <c r="BR31" s="242">
        <v>1.115</v>
      </c>
      <c r="BS31" s="242">
        <v>1.0804</v>
      </c>
      <c r="BT31" s="242">
        <v>1.0539000000000001</v>
      </c>
      <c r="BU31" s="242">
        <v>1.0343</v>
      </c>
      <c r="BV31" s="242">
        <v>1.0164</v>
      </c>
      <c r="BW31" s="242">
        <v>1</v>
      </c>
    </row>
    <row r="32" spans="2:75" outlineLevel="1">
      <c r="B32" s="241" t="s">
        <v>255</v>
      </c>
      <c r="C32" s="240"/>
      <c r="D32" s="242">
        <v>0</v>
      </c>
      <c r="E32" s="242">
        <v>0</v>
      </c>
      <c r="F32" s="242">
        <v>0</v>
      </c>
      <c r="G32" s="242">
        <v>0</v>
      </c>
      <c r="H32" s="242">
        <v>0</v>
      </c>
      <c r="I32" s="242">
        <v>6.4764999999999997</v>
      </c>
      <c r="J32" s="242">
        <v>6.7134</v>
      </c>
      <c r="K32" s="242">
        <v>5.7946999999999997</v>
      </c>
      <c r="L32" s="242">
        <v>5.4236000000000004</v>
      </c>
      <c r="M32" s="242">
        <v>5.6173000000000002</v>
      </c>
      <c r="N32" s="242">
        <v>5.6173000000000002</v>
      </c>
      <c r="O32" s="242">
        <v>5.2679</v>
      </c>
      <c r="P32" s="242">
        <v>5.2679</v>
      </c>
      <c r="Q32" s="242">
        <v>4.9595000000000002</v>
      </c>
      <c r="R32" s="242">
        <v>4.8079000000000001</v>
      </c>
      <c r="S32" s="242">
        <v>4.4394999999999998</v>
      </c>
      <c r="T32" s="242">
        <v>4.1235999999999997</v>
      </c>
      <c r="U32" s="242">
        <v>3.8496999999999999</v>
      </c>
      <c r="V32" s="242">
        <v>3.5979999999999999</v>
      </c>
      <c r="W32" s="242">
        <v>3.4514</v>
      </c>
      <c r="X32" s="242">
        <v>3.3980999999999999</v>
      </c>
      <c r="Y32" s="242">
        <v>3.4731999999999998</v>
      </c>
      <c r="Z32" s="242">
        <v>3.4514</v>
      </c>
      <c r="AA32" s="242">
        <v>3.6097999999999999</v>
      </c>
      <c r="AB32" s="242">
        <v>3.4192999999999998</v>
      </c>
      <c r="AC32" s="242">
        <v>3.2671000000000001</v>
      </c>
      <c r="AD32" s="242">
        <v>2.8014999999999999</v>
      </c>
      <c r="AE32" s="242">
        <v>2.5844999999999998</v>
      </c>
      <c r="AF32" s="242">
        <v>2.5023</v>
      </c>
      <c r="AG32" s="242">
        <v>2.4039000000000001</v>
      </c>
      <c r="AH32" s="242">
        <v>2.2515000000000001</v>
      </c>
      <c r="AI32" s="242">
        <v>2.2153</v>
      </c>
      <c r="AJ32" s="242">
        <v>2.1716000000000002</v>
      </c>
      <c r="AK32" s="242">
        <v>2.0971000000000002</v>
      </c>
      <c r="AL32" s="242">
        <v>1.9802</v>
      </c>
      <c r="AM32" s="242">
        <v>1.802</v>
      </c>
      <c r="AN32" s="242">
        <v>1.6311</v>
      </c>
      <c r="AO32" s="242">
        <v>1.5887</v>
      </c>
      <c r="AP32" s="242">
        <v>1.6167</v>
      </c>
      <c r="AQ32" s="242">
        <v>1.6238999999999999</v>
      </c>
      <c r="AR32" s="242">
        <v>1.605</v>
      </c>
      <c r="AS32" s="242">
        <v>1.6026</v>
      </c>
      <c r="AT32" s="242">
        <v>1.5661</v>
      </c>
      <c r="AU32" s="242">
        <v>1.5399</v>
      </c>
      <c r="AV32" s="242">
        <v>1.5165</v>
      </c>
      <c r="AW32" s="242">
        <v>1.4739</v>
      </c>
      <c r="AX32" s="242">
        <v>1.3796999999999999</v>
      </c>
      <c r="AY32" s="242">
        <v>1.2847</v>
      </c>
      <c r="AZ32" s="242">
        <v>1.2085999999999999</v>
      </c>
      <c r="BA32" s="242">
        <v>1.1738</v>
      </c>
      <c r="BB32" s="242">
        <v>1.1614</v>
      </c>
      <c r="BC32" s="242">
        <v>1.1493</v>
      </c>
      <c r="BD32" s="242">
        <v>1.17</v>
      </c>
      <c r="BE32" s="242">
        <v>1.1916</v>
      </c>
      <c r="BF32" s="242">
        <v>1.2112000000000001</v>
      </c>
      <c r="BG32" s="242">
        <v>1.2179</v>
      </c>
      <c r="BH32" s="242">
        <v>1.2152000000000001</v>
      </c>
      <c r="BI32" s="242">
        <v>1.2179</v>
      </c>
      <c r="BJ32" s="242">
        <v>1.2205999999999999</v>
      </c>
      <c r="BK32" s="242">
        <v>1.2261</v>
      </c>
      <c r="BL32" s="242">
        <v>1.2261</v>
      </c>
      <c r="BM32" s="242">
        <v>1.2246999999999999</v>
      </c>
      <c r="BN32" s="242">
        <v>1.1954</v>
      </c>
      <c r="BO32" s="242">
        <v>1.1589</v>
      </c>
      <c r="BP32" s="242">
        <v>1.1257999999999999</v>
      </c>
      <c r="BQ32" s="242">
        <v>1.1065</v>
      </c>
      <c r="BR32" s="242">
        <v>1.101</v>
      </c>
      <c r="BS32" s="242">
        <v>1.0805</v>
      </c>
      <c r="BT32" s="242">
        <v>1.0536000000000001</v>
      </c>
      <c r="BU32" s="242">
        <v>1.0347999999999999</v>
      </c>
      <c r="BV32" s="242">
        <v>1.0194000000000001</v>
      </c>
      <c r="BW32" s="242">
        <v>1</v>
      </c>
    </row>
    <row r="33" spans="1:75" outlineLevel="1">
      <c r="B33" s="241" t="s">
        <v>146</v>
      </c>
      <c r="C33" s="240"/>
      <c r="D33" s="242">
        <v>0</v>
      </c>
      <c r="E33" s="242">
        <v>0</v>
      </c>
      <c r="F33" s="242">
        <v>0</v>
      </c>
      <c r="G33" s="242">
        <v>0</v>
      </c>
      <c r="H33" s="242">
        <v>0</v>
      </c>
      <c r="I33" s="242">
        <v>5.7880000000000003</v>
      </c>
      <c r="J33" s="242">
        <v>5.7880000000000003</v>
      </c>
      <c r="K33" s="242">
        <v>4.8853</v>
      </c>
      <c r="L33" s="242">
        <v>3.9887999999999999</v>
      </c>
      <c r="M33" s="242">
        <v>3.9590999999999998</v>
      </c>
      <c r="N33" s="242">
        <v>4.0340999999999996</v>
      </c>
      <c r="O33" s="242">
        <v>3.8448000000000002</v>
      </c>
      <c r="P33" s="242">
        <v>3.79</v>
      </c>
      <c r="Q33" s="242">
        <v>3.5737999999999999</v>
      </c>
      <c r="R33" s="242">
        <v>3.4918</v>
      </c>
      <c r="S33" s="242">
        <v>3.3702999999999999</v>
      </c>
      <c r="T33" s="242">
        <v>3.2568999999999999</v>
      </c>
      <c r="U33" s="242">
        <v>3.1602000000000001</v>
      </c>
      <c r="V33" s="242">
        <v>3.0691999999999999</v>
      </c>
      <c r="W33" s="242">
        <v>3.0169999999999999</v>
      </c>
      <c r="X33" s="242">
        <v>2.9916</v>
      </c>
      <c r="Y33" s="242">
        <v>3.0341999999999998</v>
      </c>
      <c r="Z33" s="242">
        <v>3.0255999999999998</v>
      </c>
      <c r="AA33" s="242">
        <v>3.1981999999999999</v>
      </c>
      <c r="AB33" s="242">
        <v>3.1232000000000002</v>
      </c>
      <c r="AC33" s="242">
        <v>3</v>
      </c>
      <c r="AD33" s="242">
        <v>2.6692</v>
      </c>
      <c r="AE33" s="242">
        <v>2.5297000000000001</v>
      </c>
      <c r="AF33" s="242">
        <v>2.4767000000000001</v>
      </c>
      <c r="AG33" s="242">
        <v>2.3407</v>
      </c>
      <c r="AH33" s="242">
        <v>2.1385999999999998</v>
      </c>
      <c r="AI33" s="242">
        <v>2.1472000000000002</v>
      </c>
      <c r="AJ33" s="242">
        <v>2.1006</v>
      </c>
      <c r="AK33" s="242">
        <v>2.0760000000000001</v>
      </c>
      <c r="AL33" s="242">
        <v>1.9832000000000001</v>
      </c>
      <c r="AM33" s="242">
        <v>1.8619000000000001</v>
      </c>
      <c r="AN33" s="242">
        <v>1.7402</v>
      </c>
      <c r="AO33" s="242">
        <v>1.6986000000000001</v>
      </c>
      <c r="AP33" s="242">
        <v>1.6358999999999999</v>
      </c>
      <c r="AQ33" s="242">
        <v>1.6667000000000001</v>
      </c>
      <c r="AR33" s="242">
        <v>1.6435</v>
      </c>
      <c r="AS33" s="242">
        <v>1.6014999999999999</v>
      </c>
      <c r="AT33" s="242">
        <v>1.5685</v>
      </c>
      <c r="AU33" s="242">
        <v>1.5801000000000001</v>
      </c>
      <c r="AV33" s="242">
        <v>1.5547</v>
      </c>
      <c r="AW33" s="242">
        <v>1.5021</v>
      </c>
      <c r="AX33" s="242">
        <v>1.4334</v>
      </c>
      <c r="AY33" s="242">
        <v>1.3724000000000001</v>
      </c>
      <c r="AZ33" s="242">
        <v>1.3181</v>
      </c>
      <c r="BA33" s="242">
        <v>1.3346</v>
      </c>
      <c r="BB33" s="242">
        <v>1.3197000000000001</v>
      </c>
      <c r="BC33" s="242">
        <v>1.2708999999999999</v>
      </c>
      <c r="BD33" s="242">
        <v>1.2988</v>
      </c>
      <c r="BE33" s="242">
        <v>1.3181</v>
      </c>
      <c r="BF33" s="242">
        <v>1.323</v>
      </c>
      <c r="BG33" s="242">
        <v>1.343</v>
      </c>
      <c r="BH33" s="242">
        <v>1.3116000000000001</v>
      </c>
      <c r="BI33" s="242">
        <v>1.294</v>
      </c>
      <c r="BJ33" s="242">
        <v>1.2971999999999999</v>
      </c>
      <c r="BK33" s="242">
        <v>1.2878000000000001</v>
      </c>
      <c r="BL33" s="242">
        <v>1.2283999999999999</v>
      </c>
      <c r="BM33" s="242">
        <v>1.1729000000000001</v>
      </c>
      <c r="BN33" s="242">
        <v>1.1464000000000001</v>
      </c>
      <c r="BO33" s="242">
        <v>1.0801000000000001</v>
      </c>
      <c r="BP33" s="242">
        <v>1.028</v>
      </c>
      <c r="BQ33" s="242">
        <v>1.0608</v>
      </c>
      <c r="BR33" s="242">
        <v>1.0649999999999999</v>
      </c>
      <c r="BS33" s="242">
        <v>1.0172000000000001</v>
      </c>
      <c r="BT33" s="242">
        <v>1</v>
      </c>
      <c r="BU33" s="242">
        <v>1.0085</v>
      </c>
      <c r="BV33" s="242">
        <v>1.0038</v>
      </c>
      <c r="BW33" s="242">
        <v>1</v>
      </c>
    </row>
    <row r="34" spans="1:75" outlineLevel="1">
      <c r="B34" s="241" t="s">
        <v>147</v>
      </c>
      <c r="C34" s="240"/>
      <c r="D34" s="242">
        <v>0</v>
      </c>
      <c r="E34" s="242">
        <v>0</v>
      </c>
      <c r="F34" s="242">
        <v>0</v>
      </c>
      <c r="G34" s="242">
        <v>0</v>
      </c>
      <c r="H34" s="242">
        <v>0</v>
      </c>
      <c r="I34" s="242">
        <v>3.609</v>
      </c>
      <c r="J34" s="242">
        <v>3.6985999999999999</v>
      </c>
      <c r="K34" s="242">
        <v>3.1227999999999998</v>
      </c>
      <c r="L34" s="242">
        <v>3.0587</v>
      </c>
      <c r="M34" s="242">
        <v>3.1320999999999999</v>
      </c>
      <c r="N34" s="242">
        <v>3.1896</v>
      </c>
      <c r="O34" s="242">
        <v>3.1227999999999998</v>
      </c>
      <c r="P34" s="242">
        <v>3.0767000000000002</v>
      </c>
      <c r="Q34" s="242">
        <v>3.0232000000000001</v>
      </c>
      <c r="R34" s="242">
        <v>3.0407999999999999</v>
      </c>
      <c r="S34" s="242">
        <v>3.0587</v>
      </c>
      <c r="T34" s="242">
        <v>3.0232000000000001</v>
      </c>
      <c r="U34" s="242">
        <v>2.98</v>
      </c>
      <c r="V34" s="242">
        <v>2.9630999999999998</v>
      </c>
      <c r="W34" s="242">
        <v>2.9462999999999999</v>
      </c>
      <c r="X34" s="242">
        <v>2.8972000000000002</v>
      </c>
      <c r="Y34" s="242">
        <v>2.8342000000000001</v>
      </c>
      <c r="Z34" s="242">
        <v>2.7961999999999998</v>
      </c>
      <c r="AA34" s="242">
        <v>2.8266</v>
      </c>
      <c r="AB34" s="242">
        <v>2.8342000000000001</v>
      </c>
      <c r="AC34" s="242">
        <v>2.7888000000000002</v>
      </c>
      <c r="AD34" s="242">
        <v>2.6539000000000001</v>
      </c>
      <c r="AE34" s="242">
        <v>2.5438999999999998</v>
      </c>
      <c r="AF34" s="242">
        <v>2.4773999999999998</v>
      </c>
      <c r="AG34" s="242">
        <v>2.3281000000000001</v>
      </c>
      <c r="AH34" s="242">
        <v>2.0531000000000001</v>
      </c>
      <c r="AI34" s="242">
        <v>1.9604999999999999</v>
      </c>
      <c r="AJ34" s="242">
        <v>1.8895</v>
      </c>
      <c r="AK34" s="242">
        <v>1.8363</v>
      </c>
      <c r="AL34" s="242">
        <v>1.8139000000000001</v>
      </c>
      <c r="AM34" s="242">
        <v>1.75</v>
      </c>
      <c r="AN34" s="242">
        <v>1.6425000000000001</v>
      </c>
      <c r="AO34" s="242">
        <v>1.5383</v>
      </c>
      <c r="AP34" s="242">
        <v>1.4486000000000001</v>
      </c>
      <c r="AQ34" s="242">
        <v>1.4229000000000001</v>
      </c>
      <c r="AR34" s="242">
        <v>1.3833</v>
      </c>
      <c r="AS34" s="242">
        <v>1.3528</v>
      </c>
      <c r="AT34" s="242">
        <v>1.3633999999999999</v>
      </c>
      <c r="AU34" s="242">
        <v>1.3963000000000001</v>
      </c>
      <c r="AV34" s="242">
        <v>1.3759999999999999</v>
      </c>
      <c r="AW34" s="242">
        <v>1.3406</v>
      </c>
      <c r="AX34" s="242">
        <v>1.3203</v>
      </c>
      <c r="AY34" s="242">
        <v>1.2924</v>
      </c>
      <c r="AZ34" s="242">
        <v>1.2735000000000001</v>
      </c>
      <c r="BA34" s="242">
        <v>1.272</v>
      </c>
      <c r="BB34" s="242">
        <v>1.2688999999999999</v>
      </c>
      <c r="BC34" s="242">
        <v>1.2476</v>
      </c>
      <c r="BD34" s="242">
        <v>1.2673000000000001</v>
      </c>
      <c r="BE34" s="242">
        <v>1.2536</v>
      </c>
      <c r="BF34" s="242">
        <v>1.2536</v>
      </c>
      <c r="BG34" s="242">
        <v>1.272</v>
      </c>
      <c r="BH34" s="242">
        <v>1.2491000000000001</v>
      </c>
      <c r="BI34" s="242">
        <v>1.21</v>
      </c>
      <c r="BJ34" s="242">
        <v>1.2170000000000001</v>
      </c>
      <c r="BK34" s="242">
        <v>1.1989000000000001</v>
      </c>
      <c r="BL34" s="242">
        <v>1.1825000000000001</v>
      </c>
      <c r="BM34" s="242">
        <v>1.1386000000000001</v>
      </c>
      <c r="BN34" s="242">
        <v>1.0820000000000001</v>
      </c>
      <c r="BO34" s="242">
        <v>1.0686</v>
      </c>
      <c r="BP34" s="242">
        <v>1.0165999999999999</v>
      </c>
      <c r="BQ34" s="242">
        <v>1.0513999999999999</v>
      </c>
      <c r="BR34" s="242">
        <v>1.0429999999999999</v>
      </c>
      <c r="BS34" s="242">
        <v>0.99519999999999997</v>
      </c>
      <c r="BT34" s="242">
        <v>0.98209999999999997</v>
      </c>
      <c r="BU34" s="242">
        <v>0.98029999999999995</v>
      </c>
      <c r="BV34" s="242">
        <v>0.98770000000000002</v>
      </c>
      <c r="BW34" s="242">
        <v>1</v>
      </c>
    </row>
    <row r="35" spans="1:75" outlineLevel="1">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row>
    <row r="36" spans="1:75" outlineLevel="1">
      <c r="B36" s="239" t="s">
        <v>253</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row>
    <row r="37" spans="1:75" outlineLevel="1">
      <c r="B37" s="241" t="s">
        <v>145</v>
      </c>
      <c r="C37" s="240"/>
      <c r="D37" s="243">
        <f>D11-D31</f>
        <v>0.40729999999999933</v>
      </c>
      <c r="E37" s="243">
        <f t="shared" ref="E37:BP37" si="12">E11-E31</f>
        <v>-0.19560000000000066</v>
      </c>
      <c r="F37" s="243">
        <f t="shared" si="12"/>
        <v>-0.34849999999999959</v>
      </c>
      <c r="G37" s="243">
        <f t="shared" si="12"/>
        <v>-0.38279999999999959</v>
      </c>
      <c r="H37" s="243">
        <f t="shared" si="12"/>
        <v>-0.21439999999999948</v>
      </c>
      <c r="I37" s="243">
        <f t="shared" si="12"/>
        <v>-0.25079999999999991</v>
      </c>
      <c r="J37" s="243">
        <f t="shared" si="12"/>
        <v>-9.1400000000000148E-2</v>
      </c>
      <c r="K37" s="243">
        <f t="shared" si="12"/>
        <v>-6.7500000000000782E-2</v>
      </c>
      <c r="L37" s="243">
        <f t="shared" si="12"/>
        <v>-5.9799999999999187E-2</v>
      </c>
      <c r="M37" s="243">
        <f t="shared" si="12"/>
        <v>-6.3499999999999446E-2</v>
      </c>
      <c r="N37" s="243">
        <f t="shared" si="12"/>
        <v>-6.3499999999999446E-2</v>
      </c>
      <c r="O37" s="243">
        <f t="shared" si="12"/>
        <v>5.6499999999999773E-2</v>
      </c>
      <c r="P37" s="243">
        <f t="shared" si="12"/>
        <v>-0.16469999999999985</v>
      </c>
      <c r="Q37" s="243">
        <f t="shared" si="12"/>
        <v>4.9900000000000055E-2</v>
      </c>
      <c r="R37" s="243">
        <f>R11-R31</f>
        <v>0</v>
      </c>
      <c r="S37" s="243">
        <f t="shared" si="12"/>
        <v>0</v>
      </c>
      <c r="T37" s="243">
        <f t="shared" si="12"/>
        <v>-3.8299999999999557E-2</v>
      </c>
      <c r="U37" s="243">
        <f t="shared" si="12"/>
        <v>0</v>
      </c>
      <c r="V37" s="243">
        <f t="shared" si="12"/>
        <v>0</v>
      </c>
      <c r="W37" s="243">
        <f t="shared" si="12"/>
        <v>-2.6900000000000368E-2</v>
      </c>
      <c r="X37" s="243">
        <f t="shared" si="12"/>
        <v>-2.4999999999999467E-2</v>
      </c>
      <c r="Y37" s="243">
        <f t="shared" si="12"/>
        <v>2.3100000000000342E-2</v>
      </c>
      <c r="Z37" s="243">
        <f t="shared" si="12"/>
        <v>-2.1999999999999353E-2</v>
      </c>
      <c r="AA37" s="243">
        <f t="shared" si="12"/>
        <v>-2.430000000000021E-2</v>
      </c>
      <c r="AB37" s="243">
        <f t="shared" si="12"/>
        <v>0</v>
      </c>
      <c r="AC37" s="243">
        <f t="shared" si="12"/>
        <v>0</v>
      </c>
      <c r="AD37" s="243">
        <f t="shared" si="12"/>
        <v>0</v>
      </c>
      <c r="AE37" s="243">
        <f t="shared" si="12"/>
        <v>0</v>
      </c>
      <c r="AF37" s="243">
        <f t="shared" si="12"/>
        <v>0</v>
      </c>
      <c r="AG37" s="243">
        <f t="shared" si="12"/>
        <v>0</v>
      </c>
      <c r="AH37" s="243">
        <f t="shared" si="12"/>
        <v>0</v>
      </c>
      <c r="AI37" s="243">
        <f t="shared" si="12"/>
        <v>0</v>
      </c>
      <c r="AJ37" s="243">
        <f t="shared" si="12"/>
        <v>0</v>
      </c>
      <c r="AK37" s="243">
        <f t="shared" si="12"/>
        <v>0</v>
      </c>
      <c r="AL37" s="243">
        <f t="shared" si="12"/>
        <v>0</v>
      </c>
      <c r="AM37" s="243">
        <f t="shared" si="12"/>
        <v>0</v>
      </c>
      <c r="AN37" s="243">
        <f t="shared" si="12"/>
        <v>0</v>
      </c>
      <c r="AO37" s="243">
        <f t="shared" si="12"/>
        <v>0</v>
      </c>
      <c r="AP37" s="243">
        <f t="shared" si="12"/>
        <v>0</v>
      </c>
      <c r="AQ37" s="243">
        <f t="shared" si="12"/>
        <v>0</v>
      </c>
      <c r="AR37" s="243">
        <f t="shared" si="12"/>
        <v>0</v>
      </c>
      <c r="AS37" s="243">
        <f t="shared" si="12"/>
        <v>0</v>
      </c>
      <c r="AT37" s="243">
        <f t="shared" si="12"/>
        <v>0</v>
      </c>
      <c r="AU37" s="243">
        <f t="shared" si="12"/>
        <v>0</v>
      </c>
      <c r="AV37" s="243">
        <f t="shared" si="12"/>
        <v>0</v>
      </c>
      <c r="AW37" s="243">
        <f t="shared" si="12"/>
        <v>0</v>
      </c>
      <c r="AX37" s="243">
        <f t="shared" si="12"/>
        <v>0</v>
      </c>
      <c r="AY37" s="243">
        <f t="shared" si="12"/>
        <v>0</v>
      </c>
      <c r="AZ37" s="243">
        <f t="shared" si="12"/>
        <v>0</v>
      </c>
      <c r="BA37" s="243">
        <f t="shared" si="12"/>
        <v>0</v>
      </c>
      <c r="BB37" s="243">
        <f t="shared" si="12"/>
        <v>0</v>
      </c>
      <c r="BC37" s="243">
        <f t="shared" si="12"/>
        <v>0</v>
      </c>
      <c r="BD37" s="243">
        <f t="shared" si="12"/>
        <v>0</v>
      </c>
      <c r="BE37" s="243">
        <f t="shared" si="12"/>
        <v>0</v>
      </c>
      <c r="BF37" s="243">
        <f t="shared" si="12"/>
        <v>0</v>
      </c>
      <c r="BG37" s="243">
        <f t="shared" si="12"/>
        <v>0</v>
      </c>
      <c r="BH37" s="243">
        <f t="shared" si="12"/>
        <v>0</v>
      </c>
      <c r="BI37" s="243">
        <f t="shared" si="12"/>
        <v>0</v>
      </c>
      <c r="BJ37" s="243">
        <f t="shared" si="12"/>
        <v>0</v>
      </c>
      <c r="BK37" s="243">
        <f t="shared" si="12"/>
        <v>0</v>
      </c>
      <c r="BL37" s="243">
        <f t="shared" si="12"/>
        <v>0</v>
      </c>
      <c r="BM37" s="243">
        <f t="shared" si="12"/>
        <v>0</v>
      </c>
      <c r="BN37" s="243">
        <f t="shared" si="12"/>
        <v>0</v>
      </c>
      <c r="BO37" s="243">
        <f t="shared" si="12"/>
        <v>0</v>
      </c>
      <c r="BP37" s="243">
        <f t="shared" si="12"/>
        <v>0</v>
      </c>
      <c r="BQ37" s="243">
        <f t="shared" ref="BQ37:BW37" si="13">BQ11-BQ31</f>
        <v>0</v>
      </c>
      <c r="BR37" s="243">
        <f t="shared" si="13"/>
        <v>0</v>
      </c>
      <c r="BS37" s="243">
        <f t="shared" si="13"/>
        <v>0</v>
      </c>
      <c r="BT37" s="243">
        <f t="shared" si="13"/>
        <v>0</v>
      </c>
      <c r="BU37" s="243">
        <f t="shared" si="13"/>
        <v>0</v>
      </c>
      <c r="BV37" s="243">
        <f t="shared" si="13"/>
        <v>0</v>
      </c>
      <c r="BW37" s="243">
        <f t="shared" si="13"/>
        <v>0</v>
      </c>
    </row>
    <row r="38" spans="1:75" outlineLevel="1">
      <c r="B38" s="241" t="s">
        <v>255</v>
      </c>
      <c r="C38" s="240"/>
      <c r="D38" s="243">
        <f>D12-D32</f>
        <v>0</v>
      </c>
      <c r="E38" s="243">
        <f t="shared" ref="E38:BP38" si="14">E12-E32</f>
        <v>0</v>
      </c>
      <c r="F38" s="243">
        <f t="shared" si="14"/>
        <v>0</v>
      </c>
      <c r="G38" s="243">
        <f t="shared" si="14"/>
        <v>0</v>
      </c>
      <c r="H38" s="243">
        <f t="shared" si="14"/>
        <v>0</v>
      </c>
      <c r="I38" s="243">
        <f t="shared" si="14"/>
        <v>-0.1122999999999994</v>
      </c>
      <c r="J38" s="243">
        <f t="shared" si="14"/>
        <v>-4.070000000000018E-2</v>
      </c>
      <c r="K38" s="243">
        <f t="shared" si="14"/>
        <v>-3.029999999999955E-2</v>
      </c>
      <c r="L38" s="243">
        <f t="shared" si="14"/>
        <v>-2.6500000000000412E-2</v>
      </c>
      <c r="M38" s="243">
        <f t="shared" si="14"/>
        <v>-2.8500000000000192E-2</v>
      </c>
      <c r="N38" s="243">
        <f t="shared" si="14"/>
        <v>-5.6700000000000195E-2</v>
      </c>
      <c r="O38" s="243">
        <f t="shared" si="14"/>
        <v>0</v>
      </c>
      <c r="P38" s="243">
        <f t="shared" si="14"/>
        <v>-0.12300000000000022</v>
      </c>
      <c r="Q38" s="243">
        <f t="shared" si="14"/>
        <v>0</v>
      </c>
      <c r="R38" s="243">
        <f t="shared" si="14"/>
        <v>0</v>
      </c>
      <c r="S38" s="243">
        <f t="shared" si="14"/>
        <v>1.7999999999999794E-2</v>
      </c>
      <c r="T38" s="243">
        <f t="shared" si="14"/>
        <v>0</v>
      </c>
      <c r="U38" s="243">
        <f t="shared" si="14"/>
        <v>-1.3500000000000068E-2</v>
      </c>
      <c r="V38" s="243">
        <f t="shared" si="14"/>
        <v>0</v>
      </c>
      <c r="W38" s="243">
        <f t="shared" si="14"/>
        <v>0</v>
      </c>
      <c r="X38" s="243">
        <f t="shared" si="14"/>
        <v>-1.0399999999999743E-2</v>
      </c>
      <c r="Y38" s="243">
        <f t="shared" si="14"/>
        <v>0</v>
      </c>
      <c r="Z38" s="243">
        <f t="shared" si="14"/>
        <v>0</v>
      </c>
      <c r="AA38" s="243">
        <f t="shared" si="14"/>
        <v>-1.1800000000000033E-2</v>
      </c>
      <c r="AB38" s="243">
        <f t="shared" si="14"/>
        <v>0</v>
      </c>
      <c r="AC38" s="243">
        <f t="shared" si="14"/>
        <v>0</v>
      </c>
      <c r="AD38" s="243">
        <f t="shared" si="14"/>
        <v>0</v>
      </c>
      <c r="AE38" s="243">
        <f t="shared" si="14"/>
        <v>0</v>
      </c>
      <c r="AF38" s="243">
        <f t="shared" si="14"/>
        <v>0</v>
      </c>
      <c r="AG38" s="243">
        <f t="shared" si="14"/>
        <v>0</v>
      </c>
      <c r="AH38" s="243">
        <f t="shared" si="14"/>
        <v>0</v>
      </c>
      <c r="AI38" s="243">
        <f t="shared" si="14"/>
        <v>0</v>
      </c>
      <c r="AJ38" s="243">
        <f t="shared" si="14"/>
        <v>0</v>
      </c>
      <c r="AK38" s="243">
        <f t="shared" si="14"/>
        <v>0</v>
      </c>
      <c r="AL38" s="243">
        <f t="shared" si="14"/>
        <v>0</v>
      </c>
      <c r="AM38" s="243">
        <f t="shared" si="14"/>
        <v>0</v>
      </c>
      <c r="AN38" s="243">
        <f t="shared" si="14"/>
        <v>0</v>
      </c>
      <c r="AO38" s="243">
        <f t="shared" si="14"/>
        <v>0</v>
      </c>
      <c r="AP38" s="243">
        <f t="shared" si="14"/>
        <v>0</v>
      </c>
      <c r="AQ38" s="243">
        <f t="shared" si="14"/>
        <v>0</v>
      </c>
      <c r="AR38" s="243">
        <f t="shared" si="14"/>
        <v>0</v>
      </c>
      <c r="AS38" s="243">
        <f t="shared" si="14"/>
        <v>0</v>
      </c>
      <c r="AT38" s="243">
        <f t="shared" si="14"/>
        <v>0</v>
      </c>
      <c r="AU38" s="243">
        <f t="shared" si="14"/>
        <v>0</v>
      </c>
      <c r="AV38" s="243">
        <f t="shared" si="14"/>
        <v>0</v>
      </c>
      <c r="AW38" s="243">
        <f t="shared" si="14"/>
        <v>0</v>
      </c>
      <c r="AX38" s="243">
        <f t="shared" si="14"/>
        <v>0</v>
      </c>
      <c r="AY38" s="243">
        <f t="shared" si="14"/>
        <v>0</v>
      </c>
      <c r="AZ38" s="243">
        <f t="shared" si="14"/>
        <v>0</v>
      </c>
      <c r="BA38" s="243">
        <f t="shared" si="14"/>
        <v>0</v>
      </c>
      <c r="BB38" s="243">
        <f t="shared" si="14"/>
        <v>0</v>
      </c>
      <c r="BC38" s="243">
        <f t="shared" si="14"/>
        <v>0</v>
      </c>
      <c r="BD38" s="243">
        <f t="shared" si="14"/>
        <v>0</v>
      </c>
      <c r="BE38" s="243">
        <f t="shared" si="14"/>
        <v>0</v>
      </c>
      <c r="BF38" s="243">
        <f t="shared" si="14"/>
        <v>0</v>
      </c>
      <c r="BG38" s="243">
        <f t="shared" si="14"/>
        <v>0</v>
      </c>
      <c r="BH38" s="243">
        <f t="shared" si="14"/>
        <v>0</v>
      </c>
      <c r="BI38" s="243">
        <f t="shared" si="14"/>
        <v>0</v>
      </c>
      <c r="BJ38" s="243">
        <f t="shared" si="14"/>
        <v>0</v>
      </c>
      <c r="BK38" s="243">
        <f t="shared" si="14"/>
        <v>0</v>
      </c>
      <c r="BL38" s="243">
        <f t="shared" si="14"/>
        <v>0</v>
      </c>
      <c r="BM38" s="243">
        <f t="shared" si="14"/>
        <v>0</v>
      </c>
      <c r="BN38" s="243">
        <f t="shared" si="14"/>
        <v>0</v>
      </c>
      <c r="BO38" s="243">
        <f t="shared" si="14"/>
        <v>0</v>
      </c>
      <c r="BP38" s="243">
        <f t="shared" si="14"/>
        <v>0</v>
      </c>
      <c r="BQ38" s="243">
        <f t="shared" ref="BQ38:BW38" si="15">BQ12-BQ32</f>
        <v>0</v>
      </c>
      <c r="BR38" s="243">
        <f t="shared" si="15"/>
        <v>0</v>
      </c>
      <c r="BS38" s="243">
        <f t="shared" si="15"/>
        <v>0</v>
      </c>
      <c r="BT38" s="243">
        <f t="shared" si="15"/>
        <v>0</v>
      </c>
      <c r="BU38" s="243">
        <f t="shared" si="15"/>
        <v>0</v>
      </c>
      <c r="BV38" s="243">
        <f t="shared" si="15"/>
        <v>0</v>
      </c>
      <c r="BW38" s="243">
        <f t="shared" si="15"/>
        <v>0</v>
      </c>
    </row>
    <row r="39" spans="1:75" outlineLevel="1">
      <c r="B39" s="241" t="s">
        <v>146</v>
      </c>
      <c r="C39" s="240"/>
      <c r="D39" s="243">
        <f>D13-D33</f>
        <v>0</v>
      </c>
      <c r="E39" s="243">
        <f t="shared" ref="E39:BP39" si="16">E13-E33</f>
        <v>0</v>
      </c>
      <c r="F39" s="243">
        <f t="shared" si="16"/>
        <v>0</v>
      </c>
      <c r="G39" s="243">
        <f t="shared" si="16"/>
        <v>0</v>
      </c>
      <c r="H39" s="243">
        <f t="shared" si="16"/>
        <v>0</v>
      </c>
      <c r="I39" s="243">
        <f t="shared" si="16"/>
        <v>-6.2200000000000699E-2</v>
      </c>
      <c r="J39" s="243">
        <f t="shared" si="16"/>
        <v>-3.1200000000000117E-2</v>
      </c>
      <c r="K39" s="243">
        <f t="shared" si="16"/>
        <v>-2.2299999999999542E-2</v>
      </c>
      <c r="L39" s="243">
        <f t="shared" si="16"/>
        <v>-1.4899999999999913E-2</v>
      </c>
      <c r="M39" s="243">
        <f t="shared" si="16"/>
        <v>-1.4699999999999935E-2</v>
      </c>
      <c r="N39" s="243">
        <f t="shared" si="16"/>
        <v>-3.029999999999955E-2</v>
      </c>
      <c r="O39" s="243">
        <f t="shared" si="16"/>
        <v>0</v>
      </c>
      <c r="P39" s="243">
        <f t="shared" si="16"/>
        <v>-4.0000000000000036E-2</v>
      </c>
      <c r="Q39" s="243">
        <f t="shared" si="16"/>
        <v>0</v>
      </c>
      <c r="R39" s="243">
        <f t="shared" si="16"/>
        <v>0</v>
      </c>
      <c r="S39" s="243">
        <f t="shared" si="16"/>
        <v>1.0699999999999932E-2</v>
      </c>
      <c r="T39" s="243">
        <f t="shared" si="16"/>
        <v>0</v>
      </c>
      <c r="U39" s="243">
        <f t="shared" si="16"/>
        <v>0</v>
      </c>
      <c r="V39" s="243">
        <f t="shared" si="16"/>
        <v>0</v>
      </c>
      <c r="W39" s="243">
        <f t="shared" si="16"/>
        <v>0</v>
      </c>
      <c r="X39" s="243">
        <f t="shared" si="16"/>
        <v>0</v>
      </c>
      <c r="Y39" s="243">
        <f t="shared" si="16"/>
        <v>0</v>
      </c>
      <c r="Z39" s="243">
        <f t="shared" si="16"/>
        <v>0</v>
      </c>
      <c r="AA39" s="243">
        <f t="shared" si="16"/>
        <v>-9.5999999999998309E-3</v>
      </c>
      <c r="AB39" s="243">
        <f t="shared" si="16"/>
        <v>0</v>
      </c>
      <c r="AC39" s="243">
        <f t="shared" si="16"/>
        <v>0</v>
      </c>
      <c r="AD39" s="243">
        <f t="shared" si="16"/>
        <v>0</v>
      </c>
      <c r="AE39" s="243">
        <f t="shared" si="16"/>
        <v>0</v>
      </c>
      <c r="AF39" s="243">
        <f t="shared" si="16"/>
        <v>0</v>
      </c>
      <c r="AG39" s="243">
        <f t="shared" si="16"/>
        <v>0</v>
      </c>
      <c r="AH39" s="243">
        <f t="shared" si="16"/>
        <v>0</v>
      </c>
      <c r="AI39" s="243">
        <f t="shared" si="16"/>
        <v>0</v>
      </c>
      <c r="AJ39" s="243">
        <f t="shared" si="16"/>
        <v>0</v>
      </c>
      <c r="AK39" s="243">
        <f t="shared" si="16"/>
        <v>0</v>
      </c>
      <c r="AL39" s="243">
        <f t="shared" si="16"/>
        <v>0</v>
      </c>
      <c r="AM39" s="243">
        <f t="shared" si="16"/>
        <v>0</v>
      </c>
      <c r="AN39" s="243">
        <f t="shared" si="16"/>
        <v>0</v>
      </c>
      <c r="AO39" s="243">
        <f t="shared" si="16"/>
        <v>0</v>
      </c>
      <c r="AP39" s="243">
        <f t="shared" si="16"/>
        <v>0</v>
      </c>
      <c r="AQ39" s="243">
        <f t="shared" si="16"/>
        <v>0</v>
      </c>
      <c r="AR39" s="243">
        <f t="shared" si="16"/>
        <v>0</v>
      </c>
      <c r="AS39" s="243">
        <f t="shared" si="16"/>
        <v>0</v>
      </c>
      <c r="AT39" s="243">
        <f t="shared" si="16"/>
        <v>0</v>
      </c>
      <c r="AU39" s="243">
        <f t="shared" si="16"/>
        <v>0</v>
      </c>
      <c r="AV39" s="243">
        <f t="shared" si="16"/>
        <v>0</v>
      </c>
      <c r="AW39" s="243">
        <f t="shared" si="16"/>
        <v>0</v>
      </c>
      <c r="AX39" s="243">
        <f t="shared" si="16"/>
        <v>0</v>
      </c>
      <c r="AY39" s="243">
        <f t="shared" si="16"/>
        <v>0</v>
      </c>
      <c r="AZ39" s="243">
        <f t="shared" si="16"/>
        <v>0</v>
      </c>
      <c r="BA39" s="243">
        <f t="shared" si="16"/>
        <v>0</v>
      </c>
      <c r="BB39" s="243">
        <f t="shared" si="16"/>
        <v>0</v>
      </c>
      <c r="BC39" s="243">
        <f t="shared" si="16"/>
        <v>0</v>
      </c>
      <c r="BD39" s="243">
        <f t="shared" si="16"/>
        <v>0</v>
      </c>
      <c r="BE39" s="243">
        <f t="shared" si="16"/>
        <v>0</v>
      </c>
      <c r="BF39" s="243">
        <f t="shared" si="16"/>
        <v>0</v>
      </c>
      <c r="BG39" s="243">
        <f t="shared" si="16"/>
        <v>0</v>
      </c>
      <c r="BH39" s="243">
        <f t="shared" si="16"/>
        <v>0</v>
      </c>
      <c r="BI39" s="243">
        <f t="shared" si="16"/>
        <v>0</v>
      </c>
      <c r="BJ39" s="243">
        <f t="shared" si="16"/>
        <v>0</v>
      </c>
      <c r="BK39" s="243">
        <f t="shared" si="16"/>
        <v>0</v>
      </c>
      <c r="BL39" s="243">
        <f t="shared" si="16"/>
        <v>0</v>
      </c>
      <c r="BM39" s="243">
        <f t="shared" si="16"/>
        <v>0</v>
      </c>
      <c r="BN39" s="243">
        <f t="shared" si="16"/>
        <v>0</v>
      </c>
      <c r="BO39" s="243">
        <f t="shared" si="16"/>
        <v>0</v>
      </c>
      <c r="BP39" s="243">
        <f t="shared" si="16"/>
        <v>0</v>
      </c>
      <c r="BQ39" s="243">
        <f t="shared" ref="BQ39:BW39" si="17">BQ13-BQ33</f>
        <v>0</v>
      </c>
      <c r="BR39" s="243">
        <f t="shared" si="17"/>
        <v>0</v>
      </c>
      <c r="BS39" s="243">
        <f t="shared" si="17"/>
        <v>0</v>
      </c>
      <c r="BT39" s="243">
        <f t="shared" si="17"/>
        <v>0</v>
      </c>
      <c r="BU39" s="243">
        <f t="shared" si="17"/>
        <v>0</v>
      </c>
      <c r="BV39" s="243">
        <f t="shared" si="17"/>
        <v>0</v>
      </c>
      <c r="BW39" s="243">
        <f t="shared" si="17"/>
        <v>0</v>
      </c>
    </row>
    <row r="40" spans="1:75" outlineLevel="1">
      <c r="B40" s="241" t="s">
        <v>147</v>
      </c>
      <c r="C40" s="240"/>
      <c r="D40" s="243">
        <f>D14-D34</f>
        <v>0</v>
      </c>
      <c r="E40" s="243">
        <f t="shared" ref="E40:BP40" si="18">E14-E34</f>
        <v>0</v>
      </c>
      <c r="F40" s="243">
        <f t="shared" si="18"/>
        <v>0</v>
      </c>
      <c r="G40" s="243">
        <f t="shared" si="18"/>
        <v>0</v>
      </c>
      <c r="H40" s="243">
        <f t="shared" si="18"/>
        <v>0</v>
      </c>
      <c r="I40" s="243">
        <f t="shared" si="18"/>
        <v>0</v>
      </c>
      <c r="J40" s="243">
        <f t="shared" si="18"/>
        <v>0</v>
      </c>
      <c r="K40" s="243">
        <f t="shared" si="18"/>
        <v>0</v>
      </c>
      <c r="L40" s="243">
        <f t="shared" si="18"/>
        <v>0</v>
      </c>
      <c r="M40" s="243">
        <f t="shared" si="18"/>
        <v>0</v>
      </c>
      <c r="N40" s="243">
        <f t="shared" si="18"/>
        <v>0</v>
      </c>
      <c r="O40" s="243">
        <f t="shared" si="18"/>
        <v>0</v>
      </c>
      <c r="P40" s="243">
        <f t="shared" si="18"/>
        <v>0</v>
      </c>
      <c r="Q40" s="243">
        <f t="shared" si="18"/>
        <v>0</v>
      </c>
      <c r="R40" s="243">
        <f t="shared" si="18"/>
        <v>0</v>
      </c>
      <c r="S40" s="243">
        <f t="shared" si="18"/>
        <v>0</v>
      </c>
      <c r="T40" s="243">
        <f t="shared" si="18"/>
        <v>0</v>
      </c>
      <c r="U40" s="243">
        <f t="shared" si="18"/>
        <v>0</v>
      </c>
      <c r="V40" s="243">
        <f t="shared" si="18"/>
        <v>0</v>
      </c>
      <c r="W40" s="243">
        <f t="shared" si="18"/>
        <v>0</v>
      </c>
      <c r="X40" s="243">
        <f t="shared" si="18"/>
        <v>0</v>
      </c>
      <c r="Y40" s="243">
        <f t="shared" si="18"/>
        <v>0</v>
      </c>
      <c r="Z40" s="243">
        <f t="shared" si="18"/>
        <v>0</v>
      </c>
      <c r="AA40" s="243">
        <f t="shared" si="18"/>
        <v>0</v>
      </c>
      <c r="AB40" s="243">
        <f t="shared" si="18"/>
        <v>0</v>
      </c>
      <c r="AC40" s="243">
        <f t="shared" si="18"/>
        <v>0</v>
      </c>
      <c r="AD40" s="243">
        <f t="shared" si="18"/>
        <v>0</v>
      </c>
      <c r="AE40" s="243">
        <f t="shared" si="18"/>
        <v>0</v>
      </c>
      <c r="AF40" s="243">
        <f t="shared" si="18"/>
        <v>0</v>
      </c>
      <c r="AG40" s="243">
        <f t="shared" si="18"/>
        <v>0</v>
      </c>
      <c r="AH40" s="243">
        <f t="shared" si="18"/>
        <v>0</v>
      </c>
      <c r="AI40" s="243">
        <f t="shared" si="18"/>
        <v>0</v>
      </c>
      <c r="AJ40" s="243">
        <f t="shared" si="18"/>
        <v>0</v>
      </c>
      <c r="AK40" s="243">
        <f t="shared" si="18"/>
        <v>0</v>
      </c>
      <c r="AL40" s="243">
        <f t="shared" si="18"/>
        <v>0</v>
      </c>
      <c r="AM40" s="243">
        <f t="shared" si="18"/>
        <v>0</v>
      </c>
      <c r="AN40" s="243">
        <f t="shared" si="18"/>
        <v>0</v>
      </c>
      <c r="AO40" s="243">
        <f t="shared" si="18"/>
        <v>0</v>
      </c>
      <c r="AP40" s="243">
        <f t="shared" si="18"/>
        <v>0</v>
      </c>
      <c r="AQ40" s="243">
        <f t="shared" si="18"/>
        <v>0</v>
      </c>
      <c r="AR40" s="243">
        <f t="shared" si="18"/>
        <v>0</v>
      </c>
      <c r="AS40" s="243">
        <f t="shared" si="18"/>
        <v>0</v>
      </c>
      <c r="AT40" s="243">
        <f t="shared" si="18"/>
        <v>0</v>
      </c>
      <c r="AU40" s="243">
        <f t="shared" si="18"/>
        <v>0</v>
      </c>
      <c r="AV40" s="243">
        <f t="shared" si="18"/>
        <v>0</v>
      </c>
      <c r="AW40" s="243">
        <f t="shared" si="18"/>
        <v>0</v>
      </c>
      <c r="AX40" s="243">
        <f t="shared" si="18"/>
        <v>0</v>
      </c>
      <c r="AY40" s="243">
        <f t="shared" si="18"/>
        <v>0</v>
      </c>
      <c r="AZ40" s="243">
        <f t="shared" si="18"/>
        <v>0</v>
      </c>
      <c r="BA40" s="243">
        <f t="shared" si="18"/>
        <v>0</v>
      </c>
      <c r="BB40" s="243">
        <f t="shared" si="18"/>
        <v>0</v>
      </c>
      <c r="BC40" s="243">
        <f t="shared" si="18"/>
        <v>0</v>
      </c>
      <c r="BD40" s="243">
        <f t="shared" si="18"/>
        <v>0</v>
      </c>
      <c r="BE40" s="243">
        <f t="shared" si="18"/>
        <v>0</v>
      </c>
      <c r="BF40" s="243">
        <f t="shared" si="18"/>
        <v>0</v>
      </c>
      <c r="BG40" s="243">
        <f t="shared" si="18"/>
        <v>0</v>
      </c>
      <c r="BH40" s="243">
        <f t="shared" si="18"/>
        <v>0</v>
      </c>
      <c r="BI40" s="243">
        <f t="shared" si="18"/>
        <v>0</v>
      </c>
      <c r="BJ40" s="243">
        <f t="shared" si="18"/>
        <v>0</v>
      </c>
      <c r="BK40" s="243">
        <f t="shared" si="18"/>
        <v>0</v>
      </c>
      <c r="BL40" s="243">
        <f t="shared" si="18"/>
        <v>0</v>
      </c>
      <c r="BM40" s="243">
        <f t="shared" si="18"/>
        <v>0</v>
      </c>
      <c r="BN40" s="243">
        <f t="shared" si="18"/>
        <v>0</v>
      </c>
      <c r="BO40" s="243">
        <f t="shared" si="18"/>
        <v>0</v>
      </c>
      <c r="BP40" s="243">
        <f t="shared" si="18"/>
        <v>0</v>
      </c>
      <c r="BQ40" s="243">
        <f t="shared" ref="BQ40:BW40" si="19">BQ14-BQ34</f>
        <v>0</v>
      </c>
      <c r="BR40" s="243">
        <f t="shared" si="19"/>
        <v>0</v>
      </c>
      <c r="BS40" s="243">
        <f t="shared" si="19"/>
        <v>0</v>
      </c>
      <c r="BT40" s="243">
        <f t="shared" si="19"/>
        <v>0</v>
      </c>
      <c r="BU40" s="243">
        <f t="shared" si="19"/>
        <v>0</v>
      </c>
      <c r="BV40" s="243">
        <f t="shared" si="19"/>
        <v>0</v>
      </c>
      <c r="BW40" s="243">
        <f t="shared" si="19"/>
        <v>0</v>
      </c>
    </row>
    <row r="41" spans="1:75" outlineLevel="1"/>
    <row r="43" spans="1:75">
      <c r="B43" s="285" t="s">
        <v>380</v>
      </c>
      <c r="F43" s="273" t="s">
        <v>374</v>
      </c>
      <c r="K43" s="273" t="s">
        <v>375</v>
      </c>
      <c r="P43" s="273" t="s">
        <v>376</v>
      </c>
      <c r="U43" s="273" t="s">
        <v>377</v>
      </c>
      <c r="Z43" s="273" t="s">
        <v>378</v>
      </c>
      <c r="AE43" s="273" t="s">
        <v>379</v>
      </c>
    </row>
    <row r="44" spans="1:75">
      <c r="B44" s="255" t="s">
        <v>373</v>
      </c>
      <c r="C44" s="154"/>
      <c r="D44" s="155" t="s">
        <v>371</v>
      </c>
      <c r="E44" s="297" t="s">
        <v>372</v>
      </c>
      <c r="F44" s="272">
        <v>6</v>
      </c>
      <c r="G44" s="272">
        <v>7</v>
      </c>
      <c r="H44" s="272">
        <v>8</v>
      </c>
      <c r="I44" s="272">
        <v>9</v>
      </c>
      <c r="J44" s="272">
        <v>10</v>
      </c>
      <c r="K44" s="272">
        <v>11</v>
      </c>
      <c r="L44" s="272">
        <v>12</v>
      </c>
      <c r="M44" s="272">
        <v>13</v>
      </c>
      <c r="N44" s="272">
        <v>14</v>
      </c>
      <c r="O44" s="272">
        <v>15</v>
      </c>
      <c r="P44" s="272">
        <v>16</v>
      </c>
      <c r="Q44" s="272">
        <v>17</v>
      </c>
      <c r="R44" s="272">
        <v>18</v>
      </c>
      <c r="S44" s="272">
        <v>19</v>
      </c>
      <c r="T44" s="272">
        <v>20</v>
      </c>
      <c r="U44" s="272">
        <v>21</v>
      </c>
      <c r="V44" s="272">
        <v>22</v>
      </c>
      <c r="W44" s="272">
        <v>23</v>
      </c>
      <c r="X44" s="272">
        <v>24</v>
      </c>
      <c r="Y44" s="272">
        <v>25</v>
      </c>
      <c r="Z44" s="272">
        <v>26</v>
      </c>
      <c r="AA44" s="272">
        <v>27</v>
      </c>
      <c r="AB44" s="272">
        <v>28</v>
      </c>
      <c r="AC44" s="272">
        <v>29</v>
      </c>
      <c r="AD44" s="272">
        <v>30</v>
      </c>
      <c r="AE44" s="272">
        <v>31</v>
      </c>
      <c r="AF44" s="272">
        <v>32</v>
      </c>
      <c r="AG44" s="272">
        <v>33</v>
      </c>
      <c r="AH44" s="272">
        <v>34</v>
      </c>
      <c r="AI44" s="272">
        <v>35</v>
      </c>
      <c r="AJ44" s="272">
        <v>36</v>
      </c>
      <c r="AK44" s="272">
        <v>37</v>
      </c>
      <c r="AL44" s="272">
        <v>38</v>
      </c>
      <c r="AM44" s="272">
        <v>39</v>
      </c>
      <c r="AN44" s="272">
        <v>40</v>
      </c>
      <c r="AO44" s="272">
        <v>41</v>
      </c>
      <c r="AP44" s="272">
        <v>42</v>
      </c>
      <c r="AQ44" s="272">
        <v>43</v>
      </c>
      <c r="AR44" s="272">
        <v>44</v>
      </c>
      <c r="AS44" s="272">
        <v>45</v>
      </c>
      <c r="AT44" s="272">
        <v>46</v>
      </c>
      <c r="AU44" s="272">
        <v>47</v>
      </c>
      <c r="AV44" s="272">
        <v>48</v>
      </c>
      <c r="AW44" s="272">
        <v>49</v>
      </c>
      <c r="AX44" s="272">
        <v>50</v>
      </c>
      <c r="AY44" s="272">
        <v>51</v>
      </c>
      <c r="AZ44" s="272">
        <v>52</v>
      </c>
      <c r="BA44" s="272">
        <v>53</v>
      </c>
      <c r="BB44" s="272">
        <v>54</v>
      </c>
      <c r="BC44" s="272">
        <v>55</v>
      </c>
      <c r="BD44" s="272">
        <v>56</v>
      </c>
      <c r="BE44" s="272">
        <v>57</v>
      </c>
      <c r="BF44" s="272">
        <v>58</v>
      </c>
      <c r="BG44" s="272">
        <v>59</v>
      </c>
      <c r="BH44" s="272">
        <v>60</v>
      </c>
      <c r="BI44" s="272">
        <v>61</v>
      </c>
      <c r="BJ44" s="272">
        <v>62</v>
      </c>
      <c r="BK44" s="272">
        <v>63</v>
      </c>
      <c r="BL44" s="272">
        <v>64</v>
      </c>
      <c r="BM44" s="272">
        <v>65</v>
      </c>
      <c r="BN44" s="272">
        <v>66</v>
      </c>
      <c r="BO44" s="272">
        <v>67</v>
      </c>
      <c r="BP44" s="272">
        <v>68</v>
      </c>
      <c r="BQ44" s="272">
        <v>69</v>
      </c>
      <c r="BR44" s="272">
        <v>70</v>
      </c>
      <c r="BS44" s="272">
        <v>71</v>
      </c>
      <c r="BT44" s="272">
        <v>72</v>
      </c>
      <c r="BU44" s="272">
        <v>73</v>
      </c>
      <c r="BV44" s="272">
        <v>74</v>
      </c>
      <c r="BW44" s="272">
        <v>75</v>
      </c>
    </row>
    <row r="45" spans="1:75">
      <c r="A45" s="254" t="s">
        <v>258</v>
      </c>
      <c r="B45" s="255" t="s">
        <v>259</v>
      </c>
      <c r="C45" s="256"/>
      <c r="D45" s="257"/>
      <c r="E45" s="298"/>
      <c r="F45" s="258">
        <v>1946</v>
      </c>
      <c r="G45" s="259" t="s">
        <v>260</v>
      </c>
      <c r="H45" s="260" t="s">
        <v>261</v>
      </c>
      <c r="I45" s="260" t="s">
        <v>262</v>
      </c>
      <c r="J45" s="260" t="s">
        <v>263</v>
      </c>
      <c r="K45" s="260" t="s">
        <v>264</v>
      </c>
      <c r="L45" s="260" t="s">
        <v>265</v>
      </c>
      <c r="M45" s="260" t="s">
        <v>266</v>
      </c>
      <c r="N45" s="260" t="s">
        <v>267</v>
      </c>
      <c r="O45" s="260" t="s">
        <v>268</v>
      </c>
      <c r="P45" s="260" t="s">
        <v>269</v>
      </c>
      <c r="Q45" s="260" t="s">
        <v>270</v>
      </c>
      <c r="R45" s="260" t="s">
        <v>271</v>
      </c>
      <c r="S45" s="260" t="s">
        <v>272</v>
      </c>
      <c r="T45" s="260" t="s">
        <v>273</v>
      </c>
      <c r="U45" s="260" t="s">
        <v>274</v>
      </c>
      <c r="V45" s="260" t="s">
        <v>275</v>
      </c>
      <c r="W45" s="260" t="s">
        <v>276</v>
      </c>
      <c r="X45" s="260" t="s">
        <v>277</v>
      </c>
      <c r="Y45" s="260" t="s">
        <v>278</v>
      </c>
      <c r="Z45" s="260" t="s">
        <v>279</v>
      </c>
      <c r="AA45" s="260" t="s">
        <v>280</v>
      </c>
      <c r="AB45" s="260" t="s">
        <v>281</v>
      </c>
      <c r="AC45" s="260" t="s">
        <v>282</v>
      </c>
      <c r="AD45" s="260" t="s">
        <v>283</v>
      </c>
      <c r="AE45" s="260" t="s">
        <v>284</v>
      </c>
      <c r="AF45" s="260" t="s">
        <v>285</v>
      </c>
      <c r="AG45" s="260" t="s">
        <v>286</v>
      </c>
      <c r="AH45" s="260" t="s">
        <v>287</v>
      </c>
      <c r="AI45" s="260" t="s">
        <v>288</v>
      </c>
      <c r="AJ45" s="260" t="s">
        <v>289</v>
      </c>
      <c r="AK45" s="260" t="s">
        <v>290</v>
      </c>
      <c r="AL45" s="260" t="s">
        <v>291</v>
      </c>
      <c r="AM45" s="260" t="s">
        <v>292</v>
      </c>
      <c r="AN45" s="260" t="s">
        <v>293</v>
      </c>
      <c r="AO45" s="260" t="s">
        <v>294</v>
      </c>
      <c r="AP45" s="260" t="s">
        <v>295</v>
      </c>
      <c r="AQ45" s="260" t="s">
        <v>296</v>
      </c>
      <c r="AR45" s="260" t="s">
        <v>297</v>
      </c>
      <c r="AS45" s="260" t="s">
        <v>298</v>
      </c>
      <c r="AT45" s="260" t="s">
        <v>299</v>
      </c>
      <c r="AU45" s="260" t="s">
        <v>300</v>
      </c>
      <c r="AV45" s="260" t="s">
        <v>301</v>
      </c>
      <c r="AW45" s="260" t="s">
        <v>302</v>
      </c>
      <c r="AX45" s="260" t="s">
        <v>303</v>
      </c>
      <c r="AY45" s="260" t="s">
        <v>304</v>
      </c>
      <c r="AZ45" s="260" t="s">
        <v>305</v>
      </c>
      <c r="BA45" s="260" t="s">
        <v>306</v>
      </c>
      <c r="BB45" s="260" t="s">
        <v>307</v>
      </c>
      <c r="BC45" s="260" t="s">
        <v>308</v>
      </c>
      <c r="BD45" s="260" t="s">
        <v>309</v>
      </c>
      <c r="BE45" s="260" t="s">
        <v>310</v>
      </c>
      <c r="BF45" s="260" t="s">
        <v>311</v>
      </c>
      <c r="BG45" s="260" t="s">
        <v>312</v>
      </c>
      <c r="BH45" s="260" t="s">
        <v>313</v>
      </c>
      <c r="BI45" s="260" t="s">
        <v>314</v>
      </c>
      <c r="BJ45" s="260" t="s">
        <v>315</v>
      </c>
      <c r="BK45" s="260" t="s">
        <v>316</v>
      </c>
      <c r="BL45" s="260" t="s">
        <v>317</v>
      </c>
      <c r="BM45" s="260" t="s">
        <v>318</v>
      </c>
      <c r="BN45" s="260" t="s">
        <v>319</v>
      </c>
      <c r="BO45" s="260" t="s">
        <v>320</v>
      </c>
      <c r="BP45" s="260" t="s">
        <v>321</v>
      </c>
      <c r="BQ45" s="260" t="s">
        <v>322</v>
      </c>
      <c r="BR45" s="260" t="s">
        <v>323</v>
      </c>
      <c r="BS45" s="260" t="s">
        <v>324</v>
      </c>
      <c r="BT45" s="260" t="s">
        <v>325</v>
      </c>
      <c r="BU45" s="260" t="s">
        <v>326</v>
      </c>
      <c r="BV45" s="260" t="s">
        <v>327</v>
      </c>
      <c r="BW45" s="260" t="s">
        <v>328</v>
      </c>
    </row>
    <row r="46" spans="1:75" ht="13.5" outlineLevel="1" thickBot="1">
      <c r="A46" s="261">
        <v>1</v>
      </c>
      <c r="B46" s="262" t="s">
        <v>329</v>
      </c>
      <c r="C46" s="205"/>
      <c r="D46" s="156">
        <v>25</v>
      </c>
      <c r="E46" s="299">
        <v>35</v>
      </c>
      <c r="F46" s="280">
        <f>VLOOKUP($A46,$A$11:$CA$14,F$44)</f>
        <v>13.7654</v>
      </c>
      <c r="G46" s="275">
        <f t="shared" ref="G46:BR49" si="20">VLOOKUP($A46,$A$11:$CA$14,G$44)</f>
        <v>11.736800000000001</v>
      </c>
      <c r="H46" s="265">
        <f t="shared" si="20"/>
        <v>10.825200000000001</v>
      </c>
      <c r="I46" s="265">
        <f t="shared" si="20"/>
        <v>9.5298999999999996</v>
      </c>
      <c r="J46" s="265">
        <f t="shared" si="20"/>
        <v>10.045</v>
      </c>
      <c r="K46" s="265">
        <f t="shared" si="20"/>
        <v>8.6433999999999997</v>
      </c>
      <c r="L46" s="265">
        <f t="shared" si="20"/>
        <v>8.1387</v>
      </c>
      <c r="M46" s="265">
        <f t="shared" si="20"/>
        <v>8.3834999999999997</v>
      </c>
      <c r="N46" s="265">
        <f t="shared" si="20"/>
        <v>8.3834999999999997</v>
      </c>
      <c r="O46" s="265">
        <f t="shared" si="20"/>
        <v>7.9642999999999997</v>
      </c>
      <c r="P46" s="265">
        <f t="shared" si="20"/>
        <v>7.7431000000000001</v>
      </c>
      <c r="Q46" s="265">
        <f t="shared" si="20"/>
        <v>7.4832000000000001</v>
      </c>
      <c r="R46" s="265">
        <f t="shared" si="20"/>
        <v>7.2403000000000004</v>
      </c>
      <c r="S46" s="265">
        <f t="shared" si="20"/>
        <v>6.9687999999999999</v>
      </c>
      <c r="T46" s="265">
        <f t="shared" si="20"/>
        <v>6.5205000000000002</v>
      </c>
      <c r="U46" s="265">
        <f t="shared" si="20"/>
        <v>6.1601999999999997</v>
      </c>
      <c r="V46" s="265">
        <f t="shared" si="20"/>
        <v>5.7179000000000002</v>
      </c>
      <c r="W46" s="265">
        <f t="shared" si="20"/>
        <v>5.4657</v>
      </c>
      <c r="X46" s="265">
        <f t="shared" si="20"/>
        <v>5.2594000000000003</v>
      </c>
      <c r="Y46" s="265">
        <f t="shared" si="20"/>
        <v>5.0913000000000004</v>
      </c>
      <c r="Z46" s="265">
        <f t="shared" si="20"/>
        <v>4.9336000000000002</v>
      </c>
      <c r="AA46" s="265">
        <f t="shared" si="20"/>
        <v>5.1859999999999999</v>
      </c>
      <c r="AB46" s="265">
        <f t="shared" si="20"/>
        <v>4.9336000000000002</v>
      </c>
      <c r="AC46" s="265">
        <f t="shared" si="20"/>
        <v>4.5697000000000001</v>
      </c>
      <c r="AD46" s="265">
        <f t="shared" si="20"/>
        <v>3.8715000000000002</v>
      </c>
      <c r="AE46" s="265">
        <f t="shared" si="20"/>
        <v>3.4952999999999999</v>
      </c>
      <c r="AF46" s="265">
        <f t="shared" si="20"/>
        <v>3.3283999999999998</v>
      </c>
      <c r="AG46" s="265">
        <f t="shared" si="20"/>
        <v>3.1320000000000001</v>
      </c>
      <c r="AH46" s="265">
        <f t="shared" si="20"/>
        <v>2.9575999999999998</v>
      </c>
      <c r="AI46" s="265">
        <f t="shared" si="20"/>
        <v>2.8811</v>
      </c>
      <c r="AJ46" s="265">
        <f t="shared" si="20"/>
        <v>2.7736000000000001</v>
      </c>
      <c r="AK46" s="265">
        <f t="shared" si="20"/>
        <v>2.6610999999999998</v>
      </c>
      <c r="AL46" s="265">
        <f t="shared" si="20"/>
        <v>2.5514999999999999</v>
      </c>
      <c r="AM46" s="265">
        <f t="shared" si="20"/>
        <v>2.3723000000000001</v>
      </c>
      <c r="AN46" s="265">
        <f t="shared" si="20"/>
        <v>2.1566999999999998</v>
      </c>
      <c r="AO46" s="265">
        <f t="shared" si="20"/>
        <v>2.0310000000000001</v>
      </c>
      <c r="AP46" s="265">
        <f t="shared" si="20"/>
        <v>1.9527000000000001</v>
      </c>
      <c r="AQ46" s="265">
        <f t="shared" si="20"/>
        <v>1.9191</v>
      </c>
      <c r="AR46" s="265">
        <f t="shared" si="20"/>
        <v>1.8803000000000001</v>
      </c>
      <c r="AS46" s="265">
        <f t="shared" si="20"/>
        <v>1.8676999999999999</v>
      </c>
      <c r="AT46" s="265">
        <f t="shared" si="20"/>
        <v>1.8309</v>
      </c>
      <c r="AU46" s="265">
        <f t="shared" si="20"/>
        <v>1.7897000000000001</v>
      </c>
      <c r="AV46" s="265">
        <f t="shared" si="20"/>
        <v>1.7504</v>
      </c>
      <c r="AW46" s="265">
        <f t="shared" si="20"/>
        <v>1.6919999999999999</v>
      </c>
      <c r="AX46" s="265">
        <f t="shared" si="20"/>
        <v>1.5951</v>
      </c>
      <c r="AY46" s="265">
        <f t="shared" si="20"/>
        <v>1.5006999999999999</v>
      </c>
      <c r="AZ46" s="265">
        <f t="shared" si="20"/>
        <v>1.415</v>
      </c>
      <c r="BA46" s="265">
        <f t="shared" si="20"/>
        <v>1.3681000000000001</v>
      </c>
      <c r="BB46" s="265">
        <f t="shared" si="20"/>
        <v>1.3401000000000001</v>
      </c>
      <c r="BC46" s="265">
        <f t="shared" si="20"/>
        <v>1.3102</v>
      </c>
      <c r="BD46" s="265">
        <f t="shared" si="20"/>
        <v>1.3071999999999999</v>
      </c>
      <c r="BE46" s="265">
        <f t="shared" si="20"/>
        <v>1.3132999999999999</v>
      </c>
      <c r="BF46" s="265">
        <f t="shared" si="20"/>
        <v>1.3194999999999999</v>
      </c>
      <c r="BG46" s="265">
        <f t="shared" si="20"/>
        <v>1.3273999999999999</v>
      </c>
      <c r="BH46" s="265">
        <f t="shared" si="20"/>
        <v>1.3180000000000001</v>
      </c>
      <c r="BI46" s="265">
        <f t="shared" si="20"/>
        <v>1.3132999999999999</v>
      </c>
      <c r="BJ46" s="265">
        <f t="shared" si="20"/>
        <v>1.3102</v>
      </c>
      <c r="BK46" s="265">
        <f t="shared" si="20"/>
        <v>1.3071999999999999</v>
      </c>
      <c r="BL46" s="265">
        <f t="shared" si="20"/>
        <v>1.2875000000000001</v>
      </c>
      <c r="BM46" s="265">
        <f t="shared" si="20"/>
        <v>1.2613000000000001</v>
      </c>
      <c r="BN46" s="265">
        <f t="shared" si="20"/>
        <v>1.2334000000000001</v>
      </c>
      <c r="BO46" s="265">
        <f t="shared" si="20"/>
        <v>1.1811</v>
      </c>
      <c r="BP46" s="265">
        <f t="shared" si="20"/>
        <v>1.1389</v>
      </c>
      <c r="BQ46" s="265">
        <f t="shared" si="20"/>
        <v>1.1263000000000001</v>
      </c>
      <c r="BR46" s="265">
        <f t="shared" si="20"/>
        <v>1.115</v>
      </c>
      <c r="BS46" s="265">
        <f t="shared" ref="BS46:BW61" si="21">VLOOKUP($A46,$A$11:$CA$14,BS$44)</f>
        <v>1.0804</v>
      </c>
      <c r="BT46" s="265">
        <f t="shared" si="21"/>
        <v>1.0539000000000001</v>
      </c>
      <c r="BU46" s="265">
        <f t="shared" si="21"/>
        <v>1.0343</v>
      </c>
      <c r="BV46" s="265">
        <f t="shared" si="21"/>
        <v>1.0164</v>
      </c>
      <c r="BW46" s="265">
        <f t="shared" si="21"/>
        <v>1</v>
      </c>
    </row>
    <row r="47" spans="1:75" ht="13.5" outlineLevel="1" thickBot="1">
      <c r="A47" s="261">
        <v>1</v>
      </c>
      <c r="B47" s="288" t="s">
        <v>330</v>
      </c>
      <c r="C47" s="205"/>
      <c r="D47" s="293">
        <v>50</v>
      </c>
      <c r="E47" s="300">
        <v>60</v>
      </c>
      <c r="F47" s="280">
        <f t="shared" ref="F47:U65" si="22">VLOOKUP($A47,$A$11:$CA$14,F$44)</f>
        <v>13.7654</v>
      </c>
      <c r="G47" s="275">
        <f t="shared" si="20"/>
        <v>11.736800000000001</v>
      </c>
      <c r="H47" s="265">
        <f t="shared" si="20"/>
        <v>10.825200000000001</v>
      </c>
      <c r="I47" s="265">
        <f t="shared" si="20"/>
        <v>9.5298999999999996</v>
      </c>
      <c r="J47" s="265">
        <f t="shared" si="20"/>
        <v>10.045</v>
      </c>
      <c r="K47" s="265">
        <f t="shared" si="20"/>
        <v>8.6433999999999997</v>
      </c>
      <c r="L47" s="265">
        <f t="shared" si="20"/>
        <v>8.1387</v>
      </c>
      <c r="M47" s="265">
        <f t="shared" si="20"/>
        <v>8.3834999999999997</v>
      </c>
      <c r="N47" s="265">
        <f t="shared" si="20"/>
        <v>8.3834999999999997</v>
      </c>
      <c r="O47" s="265">
        <f t="shared" si="20"/>
        <v>7.9642999999999997</v>
      </c>
      <c r="P47" s="279">
        <f t="shared" si="20"/>
        <v>7.7431000000000001</v>
      </c>
      <c r="Q47" s="278">
        <f t="shared" si="20"/>
        <v>7.4832000000000001</v>
      </c>
      <c r="R47" s="265">
        <f t="shared" si="20"/>
        <v>7.2403000000000004</v>
      </c>
      <c r="S47" s="265">
        <f t="shared" si="20"/>
        <v>6.9687999999999999</v>
      </c>
      <c r="T47" s="276">
        <f t="shared" si="20"/>
        <v>6.5205000000000002</v>
      </c>
      <c r="U47" s="265">
        <f t="shared" si="20"/>
        <v>6.1601999999999997</v>
      </c>
      <c r="V47" s="265">
        <f t="shared" si="20"/>
        <v>5.7179000000000002</v>
      </c>
      <c r="W47" s="279">
        <f t="shared" si="20"/>
        <v>5.4657</v>
      </c>
      <c r="X47" s="277">
        <f t="shared" si="20"/>
        <v>5.2594000000000003</v>
      </c>
      <c r="Y47" s="277">
        <f t="shared" si="20"/>
        <v>5.0913000000000004</v>
      </c>
      <c r="Z47" s="291">
        <f t="shared" si="20"/>
        <v>4.9336000000000002</v>
      </c>
      <c r="AA47" s="289">
        <f t="shared" si="20"/>
        <v>5.1859999999999999</v>
      </c>
      <c r="AB47" s="265">
        <f t="shared" si="20"/>
        <v>4.9336000000000002</v>
      </c>
      <c r="AC47" s="265">
        <f t="shared" si="20"/>
        <v>4.5697000000000001</v>
      </c>
      <c r="AD47" s="265">
        <f t="shared" si="20"/>
        <v>3.8715000000000002</v>
      </c>
      <c r="AE47" s="265">
        <f t="shared" si="20"/>
        <v>3.4952999999999999</v>
      </c>
      <c r="AF47" s="265">
        <f t="shared" si="20"/>
        <v>3.3283999999999998</v>
      </c>
      <c r="AG47" s="265">
        <f t="shared" si="20"/>
        <v>3.1320000000000001</v>
      </c>
      <c r="AH47" s="265">
        <f t="shared" si="20"/>
        <v>2.9575999999999998</v>
      </c>
      <c r="AI47" s="265">
        <f t="shared" si="20"/>
        <v>2.8811</v>
      </c>
      <c r="AJ47" s="265">
        <f t="shared" si="20"/>
        <v>2.7736000000000001</v>
      </c>
      <c r="AK47" s="265">
        <f t="shared" si="20"/>
        <v>2.6610999999999998</v>
      </c>
      <c r="AL47" s="265">
        <f t="shared" si="20"/>
        <v>2.5514999999999999</v>
      </c>
      <c r="AM47" s="265">
        <f t="shared" si="20"/>
        <v>2.3723000000000001</v>
      </c>
      <c r="AN47" s="265">
        <f t="shared" si="20"/>
        <v>2.1566999999999998</v>
      </c>
      <c r="AO47" s="265">
        <f t="shared" si="20"/>
        <v>2.0310000000000001</v>
      </c>
      <c r="AP47" s="265">
        <f t="shared" si="20"/>
        <v>1.9527000000000001</v>
      </c>
      <c r="AQ47" s="265">
        <f t="shared" si="20"/>
        <v>1.9191</v>
      </c>
      <c r="AR47" s="265">
        <f t="shared" si="20"/>
        <v>1.8803000000000001</v>
      </c>
      <c r="AS47" s="265">
        <f t="shared" si="20"/>
        <v>1.8676999999999999</v>
      </c>
      <c r="AT47" s="265">
        <f t="shared" si="20"/>
        <v>1.8309</v>
      </c>
      <c r="AU47" s="265">
        <f t="shared" si="20"/>
        <v>1.7897000000000001</v>
      </c>
      <c r="AV47" s="265">
        <f t="shared" si="20"/>
        <v>1.7504</v>
      </c>
      <c r="AW47" s="265">
        <f t="shared" si="20"/>
        <v>1.6919999999999999</v>
      </c>
      <c r="AX47" s="265">
        <f t="shared" si="20"/>
        <v>1.5951</v>
      </c>
      <c r="AY47" s="265">
        <f t="shared" si="20"/>
        <v>1.5006999999999999</v>
      </c>
      <c r="AZ47" s="265">
        <f t="shared" si="20"/>
        <v>1.415</v>
      </c>
      <c r="BA47" s="265">
        <f t="shared" si="20"/>
        <v>1.3681000000000001</v>
      </c>
      <c r="BB47" s="265">
        <f t="shared" si="20"/>
        <v>1.3401000000000001</v>
      </c>
      <c r="BC47" s="265">
        <f t="shared" si="20"/>
        <v>1.3102</v>
      </c>
      <c r="BD47" s="265">
        <f t="shared" si="20"/>
        <v>1.3071999999999999</v>
      </c>
      <c r="BE47" s="265">
        <f t="shared" si="20"/>
        <v>1.3132999999999999</v>
      </c>
      <c r="BF47" s="265">
        <f t="shared" si="20"/>
        <v>1.3194999999999999</v>
      </c>
      <c r="BG47" s="265">
        <f t="shared" si="20"/>
        <v>1.3273999999999999</v>
      </c>
      <c r="BH47" s="265">
        <f t="shared" si="20"/>
        <v>1.3180000000000001</v>
      </c>
      <c r="BI47" s="265">
        <f t="shared" si="20"/>
        <v>1.3132999999999999</v>
      </c>
      <c r="BJ47" s="265">
        <f t="shared" si="20"/>
        <v>1.3102</v>
      </c>
      <c r="BK47" s="265">
        <f t="shared" si="20"/>
        <v>1.3071999999999999</v>
      </c>
      <c r="BL47" s="265">
        <f t="shared" si="20"/>
        <v>1.2875000000000001</v>
      </c>
      <c r="BM47" s="265">
        <f t="shared" si="20"/>
        <v>1.2613000000000001</v>
      </c>
      <c r="BN47" s="265">
        <f t="shared" si="20"/>
        <v>1.2334000000000001</v>
      </c>
      <c r="BO47" s="265">
        <f t="shared" si="20"/>
        <v>1.1811</v>
      </c>
      <c r="BP47" s="265">
        <f t="shared" si="20"/>
        <v>1.1389</v>
      </c>
      <c r="BQ47" s="265">
        <f t="shared" si="20"/>
        <v>1.1263000000000001</v>
      </c>
      <c r="BR47" s="265">
        <f t="shared" si="20"/>
        <v>1.115</v>
      </c>
      <c r="BS47" s="265">
        <f t="shared" si="21"/>
        <v>1.0804</v>
      </c>
      <c r="BT47" s="265">
        <f t="shared" si="21"/>
        <v>1.0539000000000001</v>
      </c>
      <c r="BU47" s="265">
        <f t="shared" si="21"/>
        <v>1.0343</v>
      </c>
      <c r="BV47" s="265">
        <f t="shared" si="21"/>
        <v>1.0164</v>
      </c>
      <c r="BW47" s="265">
        <f t="shared" si="21"/>
        <v>1</v>
      </c>
    </row>
    <row r="48" spans="1:75" ht="13.5" outlineLevel="1" thickBot="1">
      <c r="A48" s="261">
        <v>1</v>
      </c>
      <c r="B48" s="288" t="s">
        <v>331</v>
      </c>
      <c r="C48" s="205"/>
      <c r="D48" s="293">
        <v>60</v>
      </c>
      <c r="E48" s="300">
        <v>70</v>
      </c>
      <c r="F48" s="283">
        <f t="shared" si="22"/>
        <v>13.7654</v>
      </c>
      <c r="G48" s="277">
        <f t="shared" si="20"/>
        <v>11.736800000000001</v>
      </c>
      <c r="H48" s="277">
        <f t="shared" si="20"/>
        <v>10.825200000000001</v>
      </c>
      <c r="I48" s="277">
        <f t="shared" si="20"/>
        <v>9.5298999999999996</v>
      </c>
      <c r="J48" s="277">
        <f t="shared" si="20"/>
        <v>10.045</v>
      </c>
      <c r="K48" s="277">
        <f t="shared" si="20"/>
        <v>8.6433999999999997</v>
      </c>
      <c r="L48" s="277">
        <f t="shared" si="20"/>
        <v>8.1387</v>
      </c>
      <c r="M48" s="277">
        <f t="shared" si="20"/>
        <v>8.3834999999999997</v>
      </c>
      <c r="N48" s="277">
        <f t="shared" si="20"/>
        <v>8.3834999999999997</v>
      </c>
      <c r="O48" s="277">
        <f t="shared" si="20"/>
        <v>7.9642999999999997</v>
      </c>
      <c r="P48" s="291">
        <f t="shared" si="20"/>
        <v>7.7431000000000001</v>
      </c>
      <c r="Q48" s="289">
        <f t="shared" si="20"/>
        <v>7.4832000000000001</v>
      </c>
      <c r="R48" s="275">
        <f t="shared" si="20"/>
        <v>7.2403000000000004</v>
      </c>
      <c r="S48" s="274">
        <f t="shared" si="20"/>
        <v>6.9687999999999999</v>
      </c>
      <c r="T48" s="292">
        <f t="shared" si="20"/>
        <v>6.5205000000000002</v>
      </c>
      <c r="U48" s="275">
        <f t="shared" si="20"/>
        <v>6.1601999999999997</v>
      </c>
      <c r="V48" s="274">
        <f t="shared" si="20"/>
        <v>5.7179000000000002</v>
      </c>
      <c r="W48" s="290">
        <f t="shared" si="20"/>
        <v>5.4657</v>
      </c>
      <c r="X48" s="291">
        <f t="shared" si="20"/>
        <v>5.2594000000000003</v>
      </c>
      <c r="Y48" s="291">
        <f t="shared" si="20"/>
        <v>5.0913000000000004</v>
      </c>
      <c r="Z48" s="291">
        <f t="shared" si="20"/>
        <v>4.9336000000000002</v>
      </c>
      <c r="AA48" s="289">
        <f t="shared" si="20"/>
        <v>5.1859999999999999</v>
      </c>
      <c r="AB48" s="275">
        <f t="shared" si="20"/>
        <v>4.9336000000000002</v>
      </c>
      <c r="AC48" s="265">
        <f t="shared" si="20"/>
        <v>4.5697000000000001</v>
      </c>
      <c r="AD48" s="265">
        <f t="shared" si="20"/>
        <v>3.8715000000000002</v>
      </c>
      <c r="AE48" s="265">
        <f t="shared" si="20"/>
        <v>3.4952999999999999</v>
      </c>
      <c r="AF48" s="265">
        <f t="shared" si="20"/>
        <v>3.3283999999999998</v>
      </c>
      <c r="AG48" s="265">
        <f t="shared" si="20"/>
        <v>3.1320000000000001</v>
      </c>
      <c r="AH48" s="265">
        <f t="shared" si="20"/>
        <v>2.9575999999999998</v>
      </c>
      <c r="AI48" s="265">
        <f t="shared" si="20"/>
        <v>2.8811</v>
      </c>
      <c r="AJ48" s="265">
        <f t="shared" si="20"/>
        <v>2.7736000000000001</v>
      </c>
      <c r="AK48" s="265">
        <f t="shared" si="20"/>
        <v>2.6610999999999998</v>
      </c>
      <c r="AL48" s="265">
        <f t="shared" si="20"/>
        <v>2.5514999999999999</v>
      </c>
      <c r="AM48" s="265">
        <f t="shared" si="20"/>
        <v>2.3723000000000001</v>
      </c>
      <c r="AN48" s="265">
        <f t="shared" si="20"/>
        <v>2.1566999999999998</v>
      </c>
      <c r="AO48" s="265">
        <f t="shared" si="20"/>
        <v>2.0310000000000001</v>
      </c>
      <c r="AP48" s="265">
        <f t="shared" si="20"/>
        <v>1.9527000000000001</v>
      </c>
      <c r="AQ48" s="265">
        <f t="shared" si="20"/>
        <v>1.9191</v>
      </c>
      <c r="AR48" s="265">
        <f t="shared" si="20"/>
        <v>1.8803000000000001</v>
      </c>
      <c r="AS48" s="265">
        <f t="shared" si="20"/>
        <v>1.8676999999999999</v>
      </c>
      <c r="AT48" s="265">
        <f t="shared" si="20"/>
        <v>1.8309</v>
      </c>
      <c r="AU48" s="265">
        <f t="shared" si="20"/>
        <v>1.7897000000000001</v>
      </c>
      <c r="AV48" s="265">
        <f t="shared" si="20"/>
        <v>1.7504</v>
      </c>
      <c r="AW48" s="265">
        <f t="shared" si="20"/>
        <v>1.6919999999999999</v>
      </c>
      <c r="AX48" s="265">
        <f t="shared" si="20"/>
        <v>1.5951</v>
      </c>
      <c r="AY48" s="265">
        <f t="shared" si="20"/>
        <v>1.5006999999999999</v>
      </c>
      <c r="AZ48" s="265">
        <f t="shared" si="20"/>
        <v>1.415</v>
      </c>
      <c r="BA48" s="265">
        <f t="shared" si="20"/>
        <v>1.3681000000000001</v>
      </c>
      <c r="BB48" s="265">
        <f t="shared" si="20"/>
        <v>1.3401000000000001</v>
      </c>
      <c r="BC48" s="265">
        <f t="shared" si="20"/>
        <v>1.3102</v>
      </c>
      <c r="BD48" s="265">
        <f t="shared" si="20"/>
        <v>1.3071999999999999</v>
      </c>
      <c r="BE48" s="265">
        <f t="shared" si="20"/>
        <v>1.3132999999999999</v>
      </c>
      <c r="BF48" s="265">
        <f t="shared" si="20"/>
        <v>1.3194999999999999</v>
      </c>
      <c r="BG48" s="265">
        <f t="shared" si="20"/>
        <v>1.3273999999999999</v>
      </c>
      <c r="BH48" s="265">
        <f t="shared" si="20"/>
        <v>1.3180000000000001</v>
      </c>
      <c r="BI48" s="265">
        <f t="shared" si="20"/>
        <v>1.3132999999999999</v>
      </c>
      <c r="BJ48" s="265">
        <f t="shared" si="20"/>
        <v>1.3102</v>
      </c>
      <c r="BK48" s="265">
        <f t="shared" si="20"/>
        <v>1.3071999999999999</v>
      </c>
      <c r="BL48" s="265">
        <f t="shared" si="20"/>
        <v>1.2875000000000001</v>
      </c>
      <c r="BM48" s="265">
        <f t="shared" si="20"/>
        <v>1.2613000000000001</v>
      </c>
      <c r="BN48" s="265">
        <f t="shared" si="20"/>
        <v>1.2334000000000001</v>
      </c>
      <c r="BO48" s="265">
        <f t="shared" si="20"/>
        <v>1.1811</v>
      </c>
      <c r="BP48" s="265">
        <f t="shared" si="20"/>
        <v>1.1389</v>
      </c>
      <c r="BQ48" s="265">
        <f t="shared" si="20"/>
        <v>1.1263000000000001</v>
      </c>
      <c r="BR48" s="265">
        <f t="shared" si="20"/>
        <v>1.115</v>
      </c>
      <c r="BS48" s="265">
        <f t="shared" si="21"/>
        <v>1.0804</v>
      </c>
      <c r="BT48" s="265">
        <f t="shared" si="21"/>
        <v>1.0539000000000001</v>
      </c>
      <c r="BU48" s="265">
        <f t="shared" si="21"/>
        <v>1.0343</v>
      </c>
      <c r="BV48" s="265">
        <f t="shared" si="21"/>
        <v>1.0164</v>
      </c>
      <c r="BW48" s="265">
        <f t="shared" si="21"/>
        <v>1</v>
      </c>
    </row>
    <row r="49" spans="1:75" outlineLevel="1">
      <c r="A49" s="261">
        <v>4</v>
      </c>
      <c r="B49" s="262" t="s">
        <v>332</v>
      </c>
      <c r="C49" s="205"/>
      <c r="D49" s="156">
        <v>23</v>
      </c>
      <c r="E49" s="299">
        <v>27</v>
      </c>
      <c r="F49" s="280">
        <f t="shared" si="22"/>
        <v>0</v>
      </c>
      <c r="G49" s="275">
        <f t="shared" si="20"/>
        <v>0</v>
      </c>
      <c r="H49" s="265">
        <f t="shared" si="20"/>
        <v>0</v>
      </c>
      <c r="I49" s="265">
        <f t="shared" si="20"/>
        <v>3.609</v>
      </c>
      <c r="J49" s="265">
        <f t="shared" si="20"/>
        <v>3.6985999999999999</v>
      </c>
      <c r="K49" s="265">
        <f t="shared" si="20"/>
        <v>3.1227999999999998</v>
      </c>
      <c r="L49" s="265">
        <f t="shared" si="20"/>
        <v>3.0587</v>
      </c>
      <c r="M49" s="265">
        <f t="shared" si="20"/>
        <v>3.1320999999999999</v>
      </c>
      <c r="N49" s="265">
        <f t="shared" si="20"/>
        <v>3.1896</v>
      </c>
      <c r="O49" s="265">
        <f t="shared" si="20"/>
        <v>3.1227999999999998</v>
      </c>
      <c r="P49" s="265">
        <f t="shared" si="20"/>
        <v>3.0767000000000002</v>
      </c>
      <c r="Q49" s="265">
        <f t="shared" si="20"/>
        <v>3.0232000000000001</v>
      </c>
      <c r="R49" s="265">
        <f t="shared" si="20"/>
        <v>3.0407999999999999</v>
      </c>
      <c r="S49" s="265">
        <f t="shared" si="20"/>
        <v>3.0587</v>
      </c>
      <c r="T49" s="265">
        <f t="shared" si="20"/>
        <v>3.0232000000000001</v>
      </c>
      <c r="U49" s="265">
        <f t="shared" si="20"/>
        <v>2.98</v>
      </c>
      <c r="V49" s="265">
        <f t="shared" si="20"/>
        <v>2.9630999999999998</v>
      </c>
      <c r="W49" s="265">
        <f t="shared" si="20"/>
        <v>2.9462999999999999</v>
      </c>
      <c r="X49" s="265">
        <f t="shared" si="20"/>
        <v>2.8972000000000002</v>
      </c>
      <c r="Y49" s="265">
        <f t="shared" si="20"/>
        <v>2.8342000000000001</v>
      </c>
      <c r="Z49" s="265">
        <f t="shared" si="20"/>
        <v>2.7961999999999998</v>
      </c>
      <c r="AA49" s="265">
        <f t="shared" si="20"/>
        <v>2.8266</v>
      </c>
      <c r="AB49" s="265">
        <f t="shared" si="20"/>
        <v>2.8342000000000001</v>
      </c>
      <c r="AC49" s="265">
        <f t="shared" si="20"/>
        <v>2.7888000000000002</v>
      </c>
      <c r="AD49" s="265">
        <f t="shared" si="20"/>
        <v>2.6539000000000001</v>
      </c>
      <c r="AE49" s="265">
        <f t="shared" si="20"/>
        <v>2.5438999999999998</v>
      </c>
      <c r="AF49" s="265">
        <f t="shared" si="20"/>
        <v>2.4773999999999998</v>
      </c>
      <c r="AG49" s="265">
        <f t="shared" si="20"/>
        <v>2.3281000000000001</v>
      </c>
      <c r="AH49" s="265">
        <f t="shared" si="20"/>
        <v>2.0531000000000001</v>
      </c>
      <c r="AI49" s="265">
        <f t="shared" si="20"/>
        <v>1.9604999999999999</v>
      </c>
      <c r="AJ49" s="265">
        <f t="shared" si="20"/>
        <v>1.8895</v>
      </c>
      <c r="AK49" s="265">
        <f t="shared" si="20"/>
        <v>1.8363</v>
      </c>
      <c r="AL49" s="265">
        <f t="shared" si="20"/>
        <v>1.8139000000000001</v>
      </c>
      <c r="AM49" s="265">
        <f t="shared" si="20"/>
        <v>1.75</v>
      </c>
      <c r="AN49" s="265">
        <f t="shared" si="20"/>
        <v>1.6425000000000001</v>
      </c>
      <c r="AO49" s="265">
        <f t="shared" si="20"/>
        <v>1.5383</v>
      </c>
      <c r="AP49" s="265">
        <f t="shared" si="20"/>
        <v>1.4486000000000001</v>
      </c>
      <c r="AQ49" s="265">
        <f t="shared" si="20"/>
        <v>1.4229000000000001</v>
      </c>
      <c r="AR49" s="265">
        <f t="shared" si="20"/>
        <v>1.3833</v>
      </c>
      <c r="AS49" s="265">
        <f t="shared" si="20"/>
        <v>1.3528</v>
      </c>
      <c r="AT49" s="265">
        <f t="shared" si="20"/>
        <v>1.3633999999999999</v>
      </c>
      <c r="AU49" s="265">
        <f t="shared" si="20"/>
        <v>1.3963000000000001</v>
      </c>
      <c r="AV49" s="265">
        <f t="shared" si="20"/>
        <v>1.3759999999999999</v>
      </c>
      <c r="AW49" s="265">
        <f t="shared" si="20"/>
        <v>1.3406</v>
      </c>
      <c r="AX49" s="265">
        <f t="shared" si="20"/>
        <v>1.3203</v>
      </c>
      <c r="AY49" s="265">
        <f t="shared" si="20"/>
        <v>1.2924</v>
      </c>
      <c r="AZ49" s="265">
        <f t="shared" si="20"/>
        <v>1.2735000000000001</v>
      </c>
      <c r="BA49" s="265">
        <f t="shared" si="20"/>
        <v>1.272</v>
      </c>
      <c r="BB49" s="265">
        <f t="shared" si="20"/>
        <v>1.2688999999999999</v>
      </c>
      <c r="BC49" s="265">
        <f t="shared" si="20"/>
        <v>1.2476</v>
      </c>
      <c r="BD49" s="265">
        <f t="shared" si="20"/>
        <v>1.2673000000000001</v>
      </c>
      <c r="BE49" s="265">
        <f t="shared" si="20"/>
        <v>1.2536</v>
      </c>
      <c r="BF49" s="265">
        <f t="shared" si="20"/>
        <v>1.2536</v>
      </c>
      <c r="BG49" s="265">
        <f t="shared" si="20"/>
        <v>1.272</v>
      </c>
      <c r="BH49" s="265">
        <f t="shared" si="20"/>
        <v>1.2491000000000001</v>
      </c>
      <c r="BI49" s="265">
        <f t="shared" si="20"/>
        <v>1.21</v>
      </c>
      <c r="BJ49" s="265">
        <f t="shared" si="20"/>
        <v>1.2170000000000001</v>
      </c>
      <c r="BK49" s="265">
        <f t="shared" si="20"/>
        <v>1.1989000000000001</v>
      </c>
      <c r="BL49" s="265">
        <f t="shared" si="20"/>
        <v>1.1825000000000001</v>
      </c>
      <c r="BM49" s="265">
        <f t="shared" si="20"/>
        <v>1.1386000000000001</v>
      </c>
      <c r="BN49" s="265">
        <f t="shared" si="20"/>
        <v>1.0820000000000001</v>
      </c>
      <c r="BO49" s="265">
        <f t="shared" si="20"/>
        <v>1.0686</v>
      </c>
      <c r="BP49" s="265">
        <f t="shared" si="20"/>
        <v>1.0165999999999999</v>
      </c>
      <c r="BQ49" s="265">
        <f t="shared" si="20"/>
        <v>1.0513999999999999</v>
      </c>
      <c r="BR49" s="265">
        <f t="shared" ref="BR49" si="23">VLOOKUP($A49,$A$11:$CA$14,BR$44)</f>
        <v>1.0429999999999999</v>
      </c>
      <c r="BS49" s="265">
        <f t="shared" si="21"/>
        <v>0.99519999999999997</v>
      </c>
      <c r="BT49" s="265">
        <f t="shared" si="21"/>
        <v>0.98209999999999997</v>
      </c>
      <c r="BU49" s="265">
        <f t="shared" si="21"/>
        <v>0.98029999999999995</v>
      </c>
      <c r="BV49" s="265">
        <f t="shared" si="21"/>
        <v>0.98770000000000002</v>
      </c>
      <c r="BW49" s="265">
        <f t="shared" si="21"/>
        <v>1</v>
      </c>
    </row>
    <row r="50" spans="1:75" outlineLevel="1">
      <c r="A50" s="261">
        <v>4</v>
      </c>
      <c r="B50" s="262" t="s">
        <v>333</v>
      </c>
      <c r="C50" s="205"/>
      <c r="D50" s="156">
        <v>8</v>
      </c>
      <c r="E50" s="299">
        <v>10</v>
      </c>
      <c r="F50" s="280">
        <f t="shared" si="22"/>
        <v>0</v>
      </c>
      <c r="G50" s="275">
        <f t="shared" si="22"/>
        <v>0</v>
      </c>
      <c r="H50" s="265">
        <f t="shared" si="22"/>
        <v>0</v>
      </c>
      <c r="I50" s="265">
        <f t="shared" si="22"/>
        <v>3.609</v>
      </c>
      <c r="J50" s="265">
        <f t="shared" si="22"/>
        <v>3.6985999999999999</v>
      </c>
      <c r="K50" s="265">
        <f t="shared" si="22"/>
        <v>3.1227999999999998</v>
      </c>
      <c r="L50" s="265">
        <f t="shared" si="22"/>
        <v>3.0587</v>
      </c>
      <c r="M50" s="265">
        <f t="shared" si="22"/>
        <v>3.1320999999999999</v>
      </c>
      <c r="N50" s="265">
        <f t="shared" si="22"/>
        <v>3.1896</v>
      </c>
      <c r="O50" s="265">
        <f t="shared" si="22"/>
        <v>3.1227999999999998</v>
      </c>
      <c r="P50" s="265">
        <f t="shared" si="22"/>
        <v>3.0767000000000002</v>
      </c>
      <c r="Q50" s="265">
        <f t="shared" si="22"/>
        <v>3.0232000000000001</v>
      </c>
      <c r="R50" s="265">
        <f t="shared" si="22"/>
        <v>3.0407999999999999</v>
      </c>
      <c r="S50" s="265">
        <f t="shared" si="22"/>
        <v>3.0587</v>
      </c>
      <c r="T50" s="265">
        <f t="shared" si="22"/>
        <v>3.0232000000000001</v>
      </c>
      <c r="U50" s="265">
        <f t="shared" si="22"/>
        <v>2.98</v>
      </c>
      <c r="V50" s="265">
        <f t="shared" ref="V50:BR55" si="24">VLOOKUP($A50,$A$11:$CA$14,V$44)</f>
        <v>2.9630999999999998</v>
      </c>
      <c r="W50" s="265">
        <f t="shared" si="24"/>
        <v>2.9462999999999999</v>
      </c>
      <c r="X50" s="265">
        <f t="shared" si="24"/>
        <v>2.8972000000000002</v>
      </c>
      <c r="Y50" s="265">
        <f t="shared" si="24"/>
        <v>2.8342000000000001</v>
      </c>
      <c r="Z50" s="265">
        <f t="shared" si="24"/>
        <v>2.7961999999999998</v>
      </c>
      <c r="AA50" s="265">
        <f t="shared" si="24"/>
        <v>2.8266</v>
      </c>
      <c r="AB50" s="265">
        <f t="shared" si="24"/>
        <v>2.8342000000000001</v>
      </c>
      <c r="AC50" s="265">
        <f t="shared" si="24"/>
        <v>2.7888000000000002</v>
      </c>
      <c r="AD50" s="265">
        <f t="shared" si="24"/>
        <v>2.6539000000000001</v>
      </c>
      <c r="AE50" s="265">
        <f t="shared" si="24"/>
        <v>2.5438999999999998</v>
      </c>
      <c r="AF50" s="265">
        <f t="shared" si="24"/>
        <v>2.4773999999999998</v>
      </c>
      <c r="AG50" s="265">
        <f t="shared" si="24"/>
        <v>2.3281000000000001</v>
      </c>
      <c r="AH50" s="265">
        <f t="shared" si="24"/>
        <v>2.0531000000000001</v>
      </c>
      <c r="AI50" s="265">
        <f t="shared" si="24"/>
        <v>1.9604999999999999</v>
      </c>
      <c r="AJ50" s="265">
        <f t="shared" si="24"/>
        <v>1.8895</v>
      </c>
      <c r="AK50" s="265">
        <f t="shared" si="24"/>
        <v>1.8363</v>
      </c>
      <c r="AL50" s="265">
        <f t="shared" si="24"/>
        <v>1.8139000000000001</v>
      </c>
      <c r="AM50" s="265">
        <f t="shared" si="24"/>
        <v>1.75</v>
      </c>
      <c r="AN50" s="265">
        <f t="shared" si="24"/>
        <v>1.6425000000000001</v>
      </c>
      <c r="AO50" s="265">
        <f t="shared" si="24"/>
        <v>1.5383</v>
      </c>
      <c r="AP50" s="265">
        <f t="shared" si="24"/>
        <v>1.4486000000000001</v>
      </c>
      <c r="AQ50" s="265">
        <f t="shared" si="24"/>
        <v>1.4229000000000001</v>
      </c>
      <c r="AR50" s="265">
        <f t="shared" si="24"/>
        <v>1.3833</v>
      </c>
      <c r="AS50" s="265">
        <f t="shared" si="24"/>
        <v>1.3528</v>
      </c>
      <c r="AT50" s="265">
        <f t="shared" si="24"/>
        <v>1.3633999999999999</v>
      </c>
      <c r="AU50" s="265">
        <f t="shared" si="24"/>
        <v>1.3963000000000001</v>
      </c>
      <c r="AV50" s="265">
        <f t="shared" si="24"/>
        <v>1.3759999999999999</v>
      </c>
      <c r="AW50" s="265">
        <f t="shared" si="24"/>
        <v>1.3406</v>
      </c>
      <c r="AX50" s="265">
        <f t="shared" si="24"/>
        <v>1.3203</v>
      </c>
      <c r="AY50" s="265">
        <f t="shared" si="24"/>
        <v>1.2924</v>
      </c>
      <c r="AZ50" s="265">
        <f t="shared" si="24"/>
        <v>1.2735000000000001</v>
      </c>
      <c r="BA50" s="265">
        <f t="shared" si="24"/>
        <v>1.272</v>
      </c>
      <c r="BB50" s="265">
        <f t="shared" si="24"/>
        <v>1.2688999999999999</v>
      </c>
      <c r="BC50" s="265">
        <f t="shared" si="24"/>
        <v>1.2476</v>
      </c>
      <c r="BD50" s="265">
        <f t="shared" si="24"/>
        <v>1.2673000000000001</v>
      </c>
      <c r="BE50" s="265">
        <f t="shared" si="24"/>
        <v>1.2536</v>
      </c>
      <c r="BF50" s="265">
        <f t="shared" si="24"/>
        <v>1.2536</v>
      </c>
      <c r="BG50" s="265">
        <f t="shared" si="24"/>
        <v>1.272</v>
      </c>
      <c r="BH50" s="265">
        <f t="shared" si="24"/>
        <v>1.2491000000000001</v>
      </c>
      <c r="BI50" s="265">
        <f t="shared" si="24"/>
        <v>1.21</v>
      </c>
      <c r="BJ50" s="265">
        <f t="shared" si="24"/>
        <v>1.2170000000000001</v>
      </c>
      <c r="BK50" s="265">
        <f t="shared" si="24"/>
        <v>1.1989000000000001</v>
      </c>
      <c r="BL50" s="265">
        <f t="shared" si="24"/>
        <v>1.1825000000000001</v>
      </c>
      <c r="BM50" s="265">
        <f t="shared" si="24"/>
        <v>1.1386000000000001</v>
      </c>
      <c r="BN50" s="265">
        <f t="shared" si="24"/>
        <v>1.0820000000000001</v>
      </c>
      <c r="BO50" s="265">
        <f t="shared" si="24"/>
        <v>1.0686</v>
      </c>
      <c r="BP50" s="265">
        <f t="shared" si="24"/>
        <v>1.0165999999999999</v>
      </c>
      <c r="BQ50" s="265">
        <f t="shared" si="24"/>
        <v>1.0513999999999999</v>
      </c>
      <c r="BR50" s="265">
        <f t="shared" si="24"/>
        <v>1.0429999999999999</v>
      </c>
      <c r="BS50" s="265">
        <f t="shared" si="21"/>
        <v>0.99519999999999997</v>
      </c>
      <c r="BT50" s="265">
        <f t="shared" si="21"/>
        <v>0.98209999999999997</v>
      </c>
      <c r="BU50" s="265">
        <f t="shared" si="21"/>
        <v>0.98029999999999995</v>
      </c>
      <c r="BV50" s="265">
        <f t="shared" si="21"/>
        <v>0.98770000000000002</v>
      </c>
      <c r="BW50" s="265">
        <f t="shared" si="21"/>
        <v>1</v>
      </c>
    </row>
    <row r="51" spans="1:75" outlineLevel="1">
      <c r="A51" s="261">
        <v>4</v>
      </c>
      <c r="B51" s="262" t="s">
        <v>334</v>
      </c>
      <c r="C51" s="205"/>
      <c r="D51" s="156">
        <v>14</v>
      </c>
      <c r="E51" s="299">
        <v>18</v>
      </c>
      <c r="F51" s="280">
        <f t="shared" si="22"/>
        <v>0</v>
      </c>
      <c r="G51" s="275">
        <f t="shared" si="22"/>
        <v>0</v>
      </c>
      <c r="H51" s="265">
        <f t="shared" si="22"/>
        <v>0</v>
      </c>
      <c r="I51" s="265">
        <f t="shared" si="22"/>
        <v>3.609</v>
      </c>
      <c r="J51" s="265">
        <f t="shared" si="22"/>
        <v>3.6985999999999999</v>
      </c>
      <c r="K51" s="265">
        <f t="shared" si="22"/>
        <v>3.1227999999999998</v>
      </c>
      <c r="L51" s="265">
        <f t="shared" si="22"/>
        <v>3.0587</v>
      </c>
      <c r="M51" s="265">
        <f t="shared" si="22"/>
        <v>3.1320999999999999</v>
      </c>
      <c r="N51" s="265">
        <f t="shared" si="22"/>
        <v>3.1896</v>
      </c>
      <c r="O51" s="265">
        <f t="shared" si="22"/>
        <v>3.1227999999999998</v>
      </c>
      <c r="P51" s="265">
        <f t="shared" si="22"/>
        <v>3.0767000000000002</v>
      </c>
      <c r="Q51" s="265">
        <f t="shared" si="22"/>
        <v>3.0232000000000001</v>
      </c>
      <c r="R51" s="265">
        <f t="shared" si="22"/>
        <v>3.0407999999999999</v>
      </c>
      <c r="S51" s="265">
        <f t="shared" si="22"/>
        <v>3.0587</v>
      </c>
      <c r="T51" s="265">
        <f t="shared" si="22"/>
        <v>3.0232000000000001</v>
      </c>
      <c r="U51" s="265">
        <f t="shared" si="22"/>
        <v>2.98</v>
      </c>
      <c r="V51" s="265">
        <f t="shared" si="24"/>
        <v>2.9630999999999998</v>
      </c>
      <c r="W51" s="265">
        <f t="shared" si="24"/>
        <v>2.9462999999999999</v>
      </c>
      <c r="X51" s="265">
        <f t="shared" si="24"/>
        <v>2.8972000000000002</v>
      </c>
      <c r="Y51" s="265">
        <f t="shared" si="24"/>
        <v>2.8342000000000001</v>
      </c>
      <c r="Z51" s="265">
        <f t="shared" si="24"/>
        <v>2.7961999999999998</v>
      </c>
      <c r="AA51" s="265">
        <f t="shared" si="24"/>
        <v>2.8266</v>
      </c>
      <c r="AB51" s="265">
        <f t="shared" si="24"/>
        <v>2.8342000000000001</v>
      </c>
      <c r="AC51" s="265">
        <f t="shared" si="24"/>
        <v>2.7888000000000002</v>
      </c>
      <c r="AD51" s="265">
        <f t="shared" si="24"/>
        <v>2.6539000000000001</v>
      </c>
      <c r="AE51" s="265">
        <f t="shared" si="24"/>
        <v>2.5438999999999998</v>
      </c>
      <c r="AF51" s="265">
        <f t="shared" si="24"/>
        <v>2.4773999999999998</v>
      </c>
      <c r="AG51" s="265">
        <f t="shared" si="24"/>
        <v>2.3281000000000001</v>
      </c>
      <c r="AH51" s="265">
        <f t="shared" si="24"/>
        <v>2.0531000000000001</v>
      </c>
      <c r="AI51" s="265">
        <f t="shared" si="24"/>
        <v>1.9604999999999999</v>
      </c>
      <c r="AJ51" s="265">
        <f t="shared" si="24"/>
        <v>1.8895</v>
      </c>
      <c r="AK51" s="265">
        <f t="shared" si="24"/>
        <v>1.8363</v>
      </c>
      <c r="AL51" s="265">
        <f t="shared" si="24"/>
        <v>1.8139000000000001</v>
      </c>
      <c r="AM51" s="265">
        <f t="shared" si="24"/>
        <v>1.75</v>
      </c>
      <c r="AN51" s="265">
        <f t="shared" si="24"/>
        <v>1.6425000000000001</v>
      </c>
      <c r="AO51" s="265">
        <f t="shared" si="24"/>
        <v>1.5383</v>
      </c>
      <c r="AP51" s="265">
        <f t="shared" si="24"/>
        <v>1.4486000000000001</v>
      </c>
      <c r="AQ51" s="265">
        <f t="shared" si="24"/>
        <v>1.4229000000000001</v>
      </c>
      <c r="AR51" s="265">
        <f t="shared" si="24"/>
        <v>1.3833</v>
      </c>
      <c r="AS51" s="265">
        <f t="shared" si="24"/>
        <v>1.3528</v>
      </c>
      <c r="AT51" s="265">
        <f t="shared" si="24"/>
        <v>1.3633999999999999</v>
      </c>
      <c r="AU51" s="265">
        <f t="shared" si="24"/>
        <v>1.3963000000000001</v>
      </c>
      <c r="AV51" s="265">
        <f t="shared" si="24"/>
        <v>1.3759999999999999</v>
      </c>
      <c r="AW51" s="265">
        <f t="shared" si="24"/>
        <v>1.3406</v>
      </c>
      <c r="AX51" s="265">
        <f t="shared" si="24"/>
        <v>1.3203</v>
      </c>
      <c r="AY51" s="265">
        <f t="shared" si="24"/>
        <v>1.2924</v>
      </c>
      <c r="AZ51" s="265">
        <f t="shared" si="24"/>
        <v>1.2735000000000001</v>
      </c>
      <c r="BA51" s="265">
        <f t="shared" si="24"/>
        <v>1.272</v>
      </c>
      <c r="BB51" s="265">
        <f t="shared" si="24"/>
        <v>1.2688999999999999</v>
      </c>
      <c r="BC51" s="265">
        <f t="shared" si="24"/>
        <v>1.2476</v>
      </c>
      <c r="BD51" s="265">
        <f t="shared" si="24"/>
        <v>1.2673000000000001</v>
      </c>
      <c r="BE51" s="265">
        <f t="shared" si="24"/>
        <v>1.2536</v>
      </c>
      <c r="BF51" s="265">
        <f t="shared" si="24"/>
        <v>1.2536</v>
      </c>
      <c r="BG51" s="265">
        <f t="shared" si="24"/>
        <v>1.272</v>
      </c>
      <c r="BH51" s="265">
        <f t="shared" si="24"/>
        <v>1.2491000000000001</v>
      </c>
      <c r="BI51" s="265">
        <f t="shared" si="24"/>
        <v>1.21</v>
      </c>
      <c r="BJ51" s="265">
        <f t="shared" si="24"/>
        <v>1.2170000000000001</v>
      </c>
      <c r="BK51" s="265">
        <f t="shared" si="24"/>
        <v>1.1989000000000001</v>
      </c>
      <c r="BL51" s="265">
        <f t="shared" si="24"/>
        <v>1.1825000000000001</v>
      </c>
      <c r="BM51" s="265">
        <f t="shared" si="24"/>
        <v>1.1386000000000001</v>
      </c>
      <c r="BN51" s="265">
        <f t="shared" si="24"/>
        <v>1.0820000000000001</v>
      </c>
      <c r="BO51" s="265">
        <f t="shared" si="24"/>
        <v>1.0686</v>
      </c>
      <c r="BP51" s="265">
        <f t="shared" si="24"/>
        <v>1.0165999999999999</v>
      </c>
      <c r="BQ51" s="265">
        <f t="shared" si="24"/>
        <v>1.0513999999999999</v>
      </c>
      <c r="BR51" s="265">
        <f t="shared" si="24"/>
        <v>1.0429999999999999</v>
      </c>
      <c r="BS51" s="265">
        <f t="shared" si="21"/>
        <v>0.99519999999999997</v>
      </c>
      <c r="BT51" s="265">
        <f t="shared" si="21"/>
        <v>0.98209999999999997</v>
      </c>
      <c r="BU51" s="265">
        <f t="shared" si="21"/>
        <v>0.98029999999999995</v>
      </c>
      <c r="BV51" s="265">
        <f t="shared" si="21"/>
        <v>0.98770000000000002</v>
      </c>
      <c r="BW51" s="265">
        <f t="shared" si="21"/>
        <v>1</v>
      </c>
    </row>
    <row r="52" spans="1:75" outlineLevel="1">
      <c r="A52" s="261">
        <v>4</v>
      </c>
      <c r="B52" s="262" t="s">
        <v>335</v>
      </c>
      <c r="C52" s="205"/>
      <c r="D52" s="156">
        <v>14</v>
      </c>
      <c r="E52" s="299">
        <v>25</v>
      </c>
      <c r="F52" s="280">
        <f t="shared" si="22"/>
        <v>0</v>
      </c>
      <c r="G52" s="275">
        <f t="shared" si="22"/>
        <v>0</v>
      </c>
      <c r="H52" s="265">
        <f t="shared" si="22"/>
        <v>0</v>
      </c>
      <c r="I52" s="265">
        <f t="shared" si="22"/>
        <v>3.609</v>
      </c>
      <c r="J52" s="265">
        <f t="shared" si="22"/>
        <v>3.6985999999999999</v>
      </c>
      <c r="K52" s="265">
        <f t="shared" si="22"/>
        <v>3.1227999999999998</v>
      </c>
      <c r="L52" s="265">
        <f t="shared" si="22"/>
        <v>3.0587</v>
      </c>
      <c r="M52" s="265">
        <f t="shared" si="22"/>
        <v>3.1320999999999999</v>
      </c>
      <c r="N52" s="265">
        <f t="shared" si="22"/>
        <v>3.1896</v>
      </c>
      <c r="O52" s="265">
        <f t="shared" si="22"/>
        <v>3.1227999999999998</v>
      </c>
      <c r="P52" s="265">
        <f t="shared" si="22"/>
        <v>3.0767000000000002</v>
      </c>
      <c r="Q52" s="265">
        <f t="shared" si="22"/>
        <v>3.0232000000000001</v>
      </c>
      <c r="R52" s="265">
        <f t="shared" si="22"/>
        <v>3.0407999999999999</v>
      </c>
      <c r="S52" s="265">
        <f t="shared" si="22"/>
        <v>3.0587</v>
      </c>
      <c r="T52" s="265">
        <f t="shared" si="22"/>
        <v>3.0232000000000001</v>
      </c>
      <c r="U52" s="265">
        <f t="shared" si="22"/>
        <v>2.98</v>
      </c>
      <c r="V52" s="265">
        <f t="shared" si="24"/>
        <v>2.9630999999999998</v>
      </c>
      <c r="W52" s="265">
        <f t="shared" si="24"/>
        <v>2.9462999999999999</v>
      </c>
      <c r="X52" s="265">
        <f t="shared" si="24"/>
        <v>2.8972000000000002</v>
      </c>
      <c r="Y52" s="265">
        <f t="shared" si="24"/>
        <v>2.8342000000000001</v>
      </c>
      <c r="Z52" s="265">
        <f t="shared" si="24"/>
        <v>2.7961999999999998</v>
      </c>
      <c r="AA52" s="265">
        <f t="shared" si="24"/>
        <v>2.8266</v>
      </c>
      <c r="AB52" s="265">
        <f t="shared" si="24"/>
        <v>2.8342000000000001</v>
      </c>
      <c r="AC52" s="265">
        <f t="shared" si="24"/>
        <v>2.7888000000000002</v>
      </c>
      <c r="AD52" s="265">
        <f t="shared" si="24"/>
        <v>2.6539000000000001</v>
      </c>
      <c r="AE52" s="265">
        <f t="shared" si="24"/>
        <v>2.5438999999999998</v>
      </c>
      <c r="AF52" s="265">
        <f t="shared" si="24"/>
        <v>2.4773999999999998</v>
      </c>
      <c r="AG52" s="265">
        <f t="shared" si="24"/>
        <v>2.3281000000000001</v>
      </c>
      <c r="AH52" s="265">
        <f t="shared" si="24"/>
        <v>2.0531000000000001</v>
      </c>
      <c r="AI52" s="265">
        <f t="shared" si="24"/>
        <v>1.9604999999999999</v>
      </c>
      <c r="AJ52" s="265">
        <f t="shared" si="24"/>
        <v>1.8895</v>
      </c>
      <c r="AK52" s="265">
        <f t="shared" si="24"/>
        <v>1.8363</v>
      </c>
      <c r="AL52" s="265">
        <f t="shared" si="24"/>
        <v>1.8139000000000001</v>
      </c>
      <c r="AM52" s="265">
        <f t="shared" si="24"/>
        <v>1.75</v>
      </c>
      <c r="AN52" s="265">
        <f t="shared" si="24"/>
        <v>1.6425000000000001</v>
      </c>
      <c r="AO52" s="265">
        <f t="shared" si="24"/>
        <v>1.5383</v>
      </c>
      <c r="AP52" s="265">
        <f t="shared" si="24"/>
        <v>1.4486000000000001</v>
      </c>
      <c r="AQ52" s="265">
        <f t="shared" si="24"/>
        <v>1.4229000000000001</v>
      </c>
      <c r="AR52" s="265">
        <f t="shared" si="24"/>
        <v>1.3833</v>
      </c>
      <c r="AS52" s="265">
        <f t="shared" si="24"/>
        <v>1.3528</v>
      </c>
      <c r="AT52" s="265">
        <f t="shared" si="24"/>
        <v>1.3633999999999999</v>
      </c>
      <c r="AU52" s="265">
        <f t="shared" si="24"/>
        <v>1.3963000000000001</v>
      </c>
      <c r="AV52" s="265">
        <f t="shared" si="24"/>
        <v>1.3759999999999999</v>
      </c>
      <c r="AW52" s="265">
        <f t="shared" si="24"/>
        <v>1.3406</v>
      </c>
      <c r="AX52" s="265">
        <f t="shared" si="24"/>
        <v>1.3203</v>
      </c>
      <c r="AY52" s="265">
        <f t="shared" si="24"/>
        <v>1.2924</v>
      </c>
      <c r="AZ52" s="265">
        <f t="shared" si="24"/>
        <v>1.2735000000000001</v>
      </c>
      <c r="BA52" s="265">
        <f t="shared" si="24"/>
        <v>1.272</v>
      </c>
      <c r="BB52" s="265">
        <f t="shared" si="24"/>
        <v>1.2688999999999999</v>
      </c>
      <c r="BC52" s="265">
        <f t="shared" si="24"/>
        <v>1.2476</v>
      </c>
      <c r="BD52" s="265">
        <f t="shared" si="24"/>
        <v>1.2673000000000001</v>
      </c>
      <c r="BE52" s="265">
        <f t="shared" si="24"/>
        <v>1.2536</v>
      </c>
      <c r="BF52" s="265">
        <f t="shared" si="24"/>
        <v>1.2536</v>
      </c>
      <c r="BG52" s="265">
        <f t="shared" si="24"/>
        <v>1.272</v>
      </c>
      <c r="BH52" s="265">
        <f t="shared" si="24"/>
        <v>1.2491000000000001</v>
      </c>
      <c r="BI52" s="265">
        <f t="shared" si="24"/>
        <v>1.21</v>
      </c>
      <c r="BJ52" s="265">
        <f t="shared" si="24"/>
        <v>1.2170000000000001</v>
      </c>
      <c r="BK52" s="265">
        <f t="shared" si="24"/>
        <v>1.1989000000000001</v>
      </c>
      <c r="BL52" s="265">
        <f t="shared" si="24"/>
        <v>1.1825000000000001</v>
      </c>
      <c r="BM52" s="265">
        <f t="shared" si="24"/>
        <v>1.1386000000000001</v>
      </c>
      <c r="BN52" s="265">
        <f t="shared" si="24"/>
        <v>1.0820000000000001</v>
      </c>
      <c r="BO52" s="265">
        <f t="shared" si="24"/>
        <v>1.0686</v>
      </c>
      <c r="BP52" s="265">
        <f t="shared" si="24"/>
        <v>1.0165999999999999</v>
      </c>
      <c r="BQ52" s="265">
        <f t="shared" si="24"/>
        <v>1.0513999999999999</v>
      </c>
      <c r="BR52" s="265">
        <f t="shared" si="24"/>
        <v>1.0429999999999999</v>
      </c>
      <c r="BS52" s="265">
        <f t="shared" si="21"/>
        <v>0.99519999999999997</v>
      </c>
      <c r="BT52" s="265">
        <f t="shared" si="21"/>
        <v>0.98209999999999997</v>
      </c>
      <c r="BU52" s="265">
        <f t="shared" si="21"/>
        <v>0.98029999999999995</v>
      </c>
      <c r="BV52" s="265">
        <f t="shared" si="21"/>
        <v>0.98770000000000002</v>
      </c>
      <c r="BW52" s="265">
        <f t="shared" si="21"/>
        <v>1</v>
      </c>
    </row>
    <row r="53" spans="1:75" outlineLevel="1">
      <c r="A53" s="261">
        <v>4</v>
      </c>
      <c r="B53" s="262" t="s">
        <v>336</v>
      </c>
      <c r="C53" s="205"/>
      <c r="D53" s="156">
        <v>4</v>
      </c>
      <c r="E53" s="299">
        <v>8</v>
      </c>
      <c r="F53" s="280">
        <f t="shared" si="22"/>
        <v>0</v>
      </c>
      <c r="G53" s="275">
        <f t="shared" si="22"/>
        <v>0</v>
      </c>
      <c r="H53" s="265">
        <f t="shared" si="22"/>
        <v>0</v>
      </c>
      <c r="I53" s="265">
        <f t="shared" si="22"/>
        <v>3.609</v>
      </c>
      <c r="J53" s="265">
        <f t="shared" si="22"/>
        <v>3.6985999999999999</v>
      </c>
      <c r="K53" s="265">
        <f t="shared" si="22"/>
        <v>3.1227999999999998</v>
      </c>
      <c r="L53" s="265">
        <f t="shared" si="22"/>
        <v>3.0587</v>
      </c>
      <c r="M53" s="265">
        <f t="shared" si="22"/>
        <v>3.1320999999999999</v>
      </c>
      <c r="N53" s="265">
        <f t="shared" si="22"/>
        <v>3.1896</v>
      </c>
      <c r="O53" s="265">
        <f t="shared" si="22"/>
        <v>3.1227999999999998</v>
      </c>
      <c r="P53" s="265">
        <f t="shared" si="22"/>
        <v>3.0767000000000002</v>
      </c>
      <c r="Q53" s="265">
        <f t="shared" si="22"/>
        <v>3.0232000000000001</v>
      </c>
      <c r="R53" s="265">
        <f t="shared" si="22"/>
        <v>3.0407999999999999</v>
      </c>
      <c r="S53" s="265">
        <f t="shared" si="22"/>
        <v>3.0587</v>
      </c>
      <c r="T53" s="265">
        <f t="shared" si="22"/>
        <v>3.0232000000000001</v>
      </c>
      <c r="U53" s="265">
        <f t="shared" si="22"/>
        <v>2.98</v>
      </c>
      <c r="V53" s="265">
        <f t="shared" si="24"/>
        <v>2.9630999999999998</v>
      </c>
      <c r="W53" s="265">
        <f t="shared" si="24"/>
        <v>2.9462999999999999</v>
      </c>
      <c r="X53" s="265">
        <f t="shared" si="24"/>
        <v>2.8972000000000002</v>
      </c>
      <c r="Y53" s="265">
        <f t="shared" si="24"/>
        <v>2.8342000000000001</v>
      </c>
      <c r="Z53" s="265">
        <f t="shared" si="24"/>
        <v>2.7961999999999998</v>
      </c>
      <c r="AA53" s="265">
        <f t="shared" si="24"/>
        <v>2.8266</v>
      </c>
      <c r="AB53" s="265">
        <f t="shared" si="24"/>
        <v>2.8342000000000001</v>
      </c>
      <c r="AC53" s="265">
        <f t="shared" si="24"/>
        <v>2.7888000000000002</v>
      </c>
      <c r="AD53" s="265">
        <f t="shared" si="24"/>
        <v>2.6539000000000001</v>
      </c>
      <c r="AE53" s="265">
        <f t="shared" si="24"/>
        <v>2.5438999999999998</v>
      </c>
      <c r="AF53" s="265">
        <f t="shared" si="24"/>
        <v>2.4773999999999998</v>
      </c>
      <c r="AG53" s="265">
        <f t="shared" si="24"/>
        <v>2.3281000000000001</v>
      </c>
      <c r="AH53" s="265">
        <f t="shared" si="24"/>
        <v>2.0531000000000001</v>
      </c>
      <c r="AI53" s="265">
        <f t="shared" si="24"/>
        <v>1.9604999999999999</v>
      </c>
      <c r="AJ53" s="265">
        <f t="shared" si="24"/>
        <v>1.8895</v>
      </c>
      <c r="AK53" s="265">
        <f t="shared" si="24"/>
        <v>1.8363</v>
      </c>
      <c r="AL53" s="265">
        <f t="shared" si="24"/>
        <v>1.8139000000000001</v>
      </c>
      <c r="AM53" s="265">
        <f t="shared" si="24"/>
        <v>1.75</v>
      </c>
      <c r="AN53" s="265">
        <f t="shared" si="24"/>
        <v>1.6425000000000001</v>
      </c>
      <c r="AO53" s="265">
        <f t="shared" si="24"/>
        <v>1.5383</v>
      </c>
      <c r="AP53" s="265">
        <f t="shared" si="24"/>
        <v>1.4486000000000001</v>
      </c>
      <c r="AQ53" s="265">
        <f t="shared" si="24"/>
        <v>1.4229000000000001</v>
      </c>
      <c r="AR53" s="265">
        <f t="shared" si="24"/>
        <v>1.3833</v>
      </c>
      <c r="AS53" s="265">
        <f t="shared" si="24"/>
        <v>1.3528</v>
      </c>
      <c r="AT53" s="265">
        <f t="shared" si="24"/>
        <v>1.3633999999999999</v>
      </c>
      <c r="AU53" s="265">
        <f t="shared" si="24"/>
        <v>1.3963000000000001</v>
      </c>
      <c r="AV53" s="265">
        <f t="shared" si="24"/>
        <v>1.3759999999999999</v>
      </c>
      <c r="AW53" s="265">
        <f t="shared" si="24"/>
        <v>1.3406</v>
      </c>
      <c r="AX53" s="265">
        <f t="shared" si="24"/>
        <v>1.3203</v>
      </c>
      <c r="AY53" s="265">
        <f t="shared" si="24"/>
        <v>1.2924</v>
      </c>
      <c r="AZ53" s="265">
        <f t="shared" si="24"/>
        <v>1.2735000000000001</v>
      </c>
      <c r="BA53" s="265">
        <f t="shared" si="24"/>
        <v>1.272</v>
      </c>
      <c r="BB53" s="265">
        <f t="shared" si="24"/>
        <v>1.2688999999999999</v>
      </c>
      <c r="BC53" s="265">
        <f t="shared" si="24"/>
        <v>1.2476</v>
      </c>
      <c r="BD53" s="265">
        <f t="shared" si="24"/>
        <v>1.2673000000000001</v>
      </c>
      <c r="BE53" s="265">
        <f t="shared" si="24"/>
        <v>1.2536</v>
      </c>
      <c r="BF53" s="265">
        <f t="shared" si="24"/>
        <v>1.2536</v>
      </c>
      <c r="BG53" s="265">
        <f t="shared" si="24"/>
        <v>1.272</v>
      </c>
      <c r="BH53" s="265">
        <f t="shared" si="24"/>
        <v>1.2491000000000001</v>
      </c>
      <c r="BI53" s="265">
        <f t="shared" si="24"/>
        <v>1.21</v>
      </c>
      <c r="BJ53" s="265">
        <f t="shared" si="24"/>
        <v>1.2170000000000001</v>
      </c>
      <c r="BK53" s="265">
        <f t="shared" si="24"/>
        <v>1.1989000000000001</v>
      </c>
      <c r="BL53" s="265">
        <f t="shared" si="24"/>
        <v>1.1825000000000001</v>
      </c>
      <c r="BM53" s="265">
        <f t="shared" si="24"/>
        <v>1.1386000000000001</v>
      </c>
      <c r="BN53" s="265">
        <f t="shared" si="24"/>
        <v>1.0820000000000001</v>
      </c>
      <c r="BO53" s="265">
        <f t="shared" si="24"/>
        <v>1.0686</v>
      </c>
      <c r="BP53" s="265">
        <f t="shared" si="24"/>
        <v>1.0165999999999999</v>
      </c>
      <c r="BQ53" s="265">
        <f t="shared" si="24"/>
        <v>1.0513999999999999</v>
      </c>
      <c r="BR53" s="265">
        <f t="shared" si="24"/>
        <v>1.0429999999999999</v>
      </c>
      <c r="BS53" s="265">
        <f t="shared" si="21"/>
        <v>0.99519999999999997</v>
      </c>
      <c r="BT53" s="265">
        <f t="shared" si="21"/>
        <v>0.98209999999999997</v>
      </c>
      <c r="BU53" s="265">
        <f t="shared" si="21"/>
        <v>0.98029999999999995</v>
      </c>
      <c r="BV53" s="265">
        <f t="shared" si="21"/>
        <v>0.98770000000000002</v>
      </c>
      <c r="BW53" s="265">
        <f t="shared" si="21"/>
        <v>1</v>
      </c>
    </row>
    <row r="54" spans="1:75" outlineLevel="1">
      <c r="A54" s="261">
        <v>4</v>
      </c>
      <c r="B54" s="262" t="s">
        <v>337</v>
      </c>
      <c r="C54" s="205"/>
      <c r="D54" s="156">
        <v>3</v>
      </c>
      <c r="E54" s="299">
        <v>5</v>
      </c>
      <c r="F54" s="280">
        <f t="shared" si="22"/>
        <v>0</v>
      </c>
      <c r="G54" s="275">
        <f t="shared" si="22"/>
        <v>0</v>
      </c>
      <c r="H54" s="265">
        <f t="shared" si="22"/>
        <v>0</v>
      </c>
      <c r="I54" s="265">
        <f t="shared" si="22"/>
        <v>3.609</v>
      </c>
      <c r="J54" s="265">
        <f t="shared" si="22"/>
        <v>3.6985999999999999</v>
      </c>
      <c r="K54" s="265">
        <f t="shared" si="22"/>
        <v>3.1227999999999998</v>
      </c>
      <c r="L54" s="265">
        <f t="shared" si="22"/>
        <v>3.0587</v>
      </c>
      <c r="M54" s="265">
        <f t="shared" si="22"/>
        <v>3.1320999999999999</v>
      </c>
      <c r="N54" s="265">
        <f t="shared" si="22"/>
        <v>3.1896</v>
      </c>
      <c r="O54" s="265">
        <f t="shared" si="22"/>
        <v>3.1227999999999998</v>
      </c>
      <c r="P54" s="265">
        <f t="shared" si="22"/>
        <v>3.0767000000000002</v>
      </c>
      <c r="Q54" s="265">
        <f t="shared" si="22"/>
        <v>3.0232000000000001</v>
      </c>
      <c r="R54" s="265">
        <f t="shared" si="22"/>
        <v>3.0407999999999999</v>
      </c>
      <c r="S54" s="265">
        <f t="shared" si="22"/>
        <v>3.0587</v>
      </c>
      <c r="T54" s="265">
        <f t="shared" si="22"/>
        <v>3.0232000000000001</v>
      </c>
      <c r="U54" s="265">
        <f t="shared" si="22"/>
        <v>2.98</v>
      </c>
      <c r="V54" s="265">
        <f t="shared" si="24"/>
        <v>2.9630999999999998</v>
      </c>
      <c r="W54" s="265">
        <f t="shared" si="24"/>
        <v>2.9462999999999999</v>
      </c>
      <c r="X54" s="265">
        <f t="shared" si="24"/>
        <v>2.8972000000000002</v>
      </c>
      <c r="Y54" s="265">
        <f t="shared" si="24"/>
        <v>2.8342000000000001</v>
      </c>
      <c r="Z54" s="265">
        <f t="shared" si="24"/>
        <v>2.7961999999999998</v>
      </c>
      <c r="AA54" s="265">
        <f t="shared" si="24"/>
        <v>2.8266</v>
      </c>
      <c r="AB54" s="265">
        <f t="shared" si="24"/>
        <v>2.8342000000000001</v>
      </c>
      <c r="AC54" s="265">
        <f t="shared" si="24"/>
        <v>2.7888000000000002</v>
      </c>
      <c r="AD54" s="265">
        <f t="shared" si="24"/>
        <v>2.6539000000000001</v>
      </c>
      <c r="AE54" s="265">
        <f t="shared" si="24"/>
        <v>2.5438999999999998</v>
      </c>
      <c r="AF54" s="265">
        <f t="shared" si="24"/>
        <v>2.4773999999999998</v>
      </c>
      <c r="AG54" s="265">
        <f t="shared" si="24"/>
        <v>2.3281000000000001</v>
      </c>
      <c r="AH54" s="265">
        <f t="shared" si="24"/>
        <v>2.0531000000000001</v>
      </c>
      <c r="AI54" s="265">
        <f t="shared" si="24"/>
        <v>1.9604999999999999</v>
      </c>
      <c r="AJ54" s="265">
        <f t="shared" si="24"/>
        <v>1.8895</v>
      </c>
      <c r="AK54" s="265">
        <f t="shared" si="24"/>
        <v>1.8363</v>
      </c>
      <c r="AL54" s="265">
        <f t="shared" si="24"/>
        <v>1.8139000000000001</v>
      </c>
      <c r="AM54" s="265">
        <f t="shared" si="24"/>
        <v>1.75</v>
      </c>
      <c r="AN54" s="265">
        <f t="shared" si="24"/>
        <v>1.6425000000000001</v>
      </c>
      <c r="AO54" s="265">
        <f t="shared" si="24"/>
        <v>1.5383</v>
      </c>
      <c r="AP54" s="265">
        <f t="shared" si="24"/>
        <v>1.4486000000000001</v>
      </c>
      <c r="AQ54" s="265">
        <f t="shared" si="24"/>
        <v>1.4229000000000001</v>
      </c>
      <c r="AR54" s="265">
        <f t="shared" si="24"/>
        <v>1.3833</v>
      </c>
      <c r="AS54" s="265">
        <f t="shared" si="24"/>
        <v>1.3528</v>
      </c>
      <c r="AT54" s="265">
        <f t="shared" si="24"/>
        <v>1.3633999999999999</v>
      </c>
      <c r="AU54" s="265">
        <f t="shared" si="24"/>
        <v>1.3963000000000001</v>
      </c>
      <c r="AV54" s="265">
        <f t="shared" si="24"/>
        <v>1.3759999999999999</v>
      </c>
      <c r="AW54" s="265">
        <f t="shared" si="24"/>
        <v>1.3406</v>
      </c>
      <c r="AX54" s="265">
        <f t="shared" si="24"/>
        <v>1.3203</v>
      </c>
      <c r="AY54" s="265">
        <f t="shared" si="24"/>
        <v>1.2924</v>
      </c>
      <c r="AZ54" s="265">
        <f t="shared" si="24"/>
        <v>1.2735000000000001</v>
      </c>
      <c r="BA54" s="265">
        <f t="shared" si="24"/>
        <v>1.272</v>
      </c>
      <c r="BB54" s="265">
        <f t="shared" si="24"/>
        <v>1.2688999999999999</v>
      </c>
      <c r="BC54" s="265">
        <f t="shared" si="24"/>
        <v>1.2476</v>
      </c>
      <c r="BD54" s="265">
        <f t="shared" si="24"/>
        <v>1.2673000000000001</v>
      </c>
      <c r="BE54" s="265">
        <f t="shared" si="24"/>
        <v>1.2536</v>
      </c>
      <c r="BF54" s="265">
        <f t="shared" si="24"/>
        <v>1.2536</v>
      </c>
      <c r="BG54" s="265">
        <f t="shared" si="24"/>
        <v>1.272</v>
      </c>
      <c r="BH54" s="265">
        <f t="shared" si="24"/>
        <v>1.2491000000000001</v>
      </c>
      <c r="BI54" s="265">
        <f t="shared" si="24"/>
        <v>1.21</v>
      </c>
      <c r="BJ54" s="265">
        <f t="shared" si="24"/>
        <v>1.2170000000000001</v>
      </c>
      <c r="BK54" s="265">
        <f t="shared" si="24"/>
        <v>1.1989000000000001</v>
      </c>
      <c r="BL54" s="265">
        <f t="shared" si="24"/>
        <v>1.1825000000000001</v>
      </c>
      <c r="BM54" s="265">
        <f t="shared" si="24"/>
        <v>1.1386000000000001</v>
      </c>
      <c r="BN54" s="265">
        <f t="shared" si="24"/>
        <v>1.0820000000000001</v>
      </c>
      <c r="BO54" s="265">
        <f t="shared" si="24"/>
        <v>1.0686</v>
      </c>
      <c r="BP54" s="265">
        <f t="shared" si="24"/>
        <v>1.0165999999999999</v>
      </c>
      <c r="BQ54" s="265">
        <f t="shared" si="24"/>
        <v>1.0513999999999999</v>
      </c>
      <c r="BR54" s="265">
        <f t="shared" si="24"/>
        <v>1.0429999999999999</v>
      </c>
      <c r="BS54" s="265">
        <f t="shared" si="21"/>
        <v>0.99519999999999997</v>
      </c>
      <c r="BT54" s="265">
        <f t="shared" si="21"/>
        <v>0.98209999999999997</v>
      </c>
      <c r="BU54" s="265">
        <f t="shared" si="21"/>
        <v>0.98029999999999995</v>
      </c>
      <c r="BV54" s="265">
        <f t="shared" si="21"/>
        <v>0.98770000000000002</v>
      </c>
      <c r="BW54" s="265">
        <f t="shared" si="21"/>
        <v>1</v>
      </c>
    </row>
    <row r="55" spans="1:75" outlineLevel="1">
      <c r="A55" s="261">
        <v>4</v>
      </c>
      <c r="B55" s="262" t="s">
        <v>338</v>
      </c>
      <c r="C55" s="205"/>
      <c r="D55" s="156">
        <v>5</v>
      </c>
      <c r="E55" s="299">
        <v>5</v>
      </c>
      <c r="F55" s="280">
        <f t="shared" si="22"/>
        <v>0</v>
      </c>
      <c r="G55" s="275">
        <f t="shared" si="22"/>
        <v>0</v>
      </c>
      <c r="H55" s="265">
        <f t="shared" si="22"/>
        <v>0</v>
      </c>
      <c r="I55" s="265">
        <f t="shared" si="22"/>
        <v>3.609</v>
      </c>
      <c r="J55" s="265">
        <f t="shared" si="22"/>
        <v>3.6985999999999999</v>
      </c>
      <c r="K55" s="265">
        <f t="shared" si="22"/>
        <v>3.1227999999999998</v>
      </c>
      <c r="L55" s="265">
        <f t="shared" si="22"/>
        <v>3.0587</v>
      </c>
      <c r="M55" s="265">
        <f t="shared" si="22"/>
        <v>3.1320999999999999</v>
      </c>
      <c r="N55" s="265">
        <f t="shared" si="22"/>
        <v>3.1896</v>
      </c>
      <c r="O55" s="265">
        <f t="shared" si="22"/>
        <v>3.1227999999999998</v>
      </c>
      <c r="P55" s="265">
        <f t="shared" si="22"/>
        <v>3.0767000000000002</v>
      </c>
      <c r="Q55" s="265">
        <f t="shared" si="22"/>
        <v>3.0232000000000001</v>
      </c>
      <c r="R55" s="265">
        <f t="shared" si="22"/>
        <v>3.0407999999999999</v>
      </c>
      <c r="S55" s="265">
        <f t="shared" si="22"/>
        <v>3.0587</v>
      </c>
      <c r="T55" s="265">
        <f t="shared" si="22"/>
        <v>3.0232000000000001</v>
      </c>
      <c r="U55" s="265">
        <f t="shared" si="22"/>
        <v>2.98</v>
      </c>
      <c r="V55" s="265">
        <f t="shared" si="24"/>
        <v>2.9630999999999998</v>
      </c>
      <c r="W55" s="265">
        <f t="shared" si="24"/>
        <v>2.9462999999999999</v>
      </c>
      <c r="X55" s="265">
        <f t="shared" si="24"/>
        <v>2.8972000000000002</v>
      </c>
      <c r="Y55" s="265">
        <f t="shared" si="24"/>
        <v>2.8342000000000001</v>
      </c>
      <c r="Z55" s="265">
        <f t="shared" si="24"/>
        <v>2.7961999999999998</v>
      </c>
      <c r="AA55" s="265">
        <f t="shared" si="24"/>
        <v>2.8266</v>
      </c>
      <c r="AB55" s="265">
        <f t="shared" si="24"/>
        <v>2.8342000000000001</v>
      </c>
      <c r="AC55" s="265">
        <f t="shared" si="24"/>
        <v>2.7888000000000002</v>
      </c>
      <c r="AD55" s="265">
        <f t="shared" si="24"/>
        <v>2.6539000000000001</v>
      </c>
      <c r="AE55" s="265">
        <f t="shared" si="24"/>
        <v>2.5438999999999998</v>
      </c>
      <c r="AF55" s="265">
        <f t="shared" ref="AF55:AU71" si="25">VLOOKUP($A55,$A$11:$CA$14,AF$44)</f>
        <v>2.4773999999999998</v>
      </c>
      <c r="AG55" s="265">
        <f t="shared" si="25"/>
        <v>2.3281000000000001</v>
      </c>
      <c r="AH55" s="265">
        <f t="shared" si="25"/>
        <v>2.0531000000000001</v>
      </c>
      <c r="AI55" s="265">
        <f t="shared" si="25"/>
        <v>1.9604999999999999</v>
      </c>
      <c r="AJ55" s="265">
        <f t="shared" si="25"/>
        <v>1.8895</v>
      </c>
      <c r="AK55" s="265">
        <f t="shared" si="25"/>
        <v>1.8363</v>
      </c>
      <c r="AL55" s="265">
        <f t="shared" si="25"/>
        <v>1.8139000000000001</v>
      </c>
      <c r="AM55" s="265">
        <f t="shared" si="25"/>
        <v>1.75</v>
      </c>
      <c r="AN55" s="265">
        <f t="shared" si="25"/>
        <v>1.6425000000000001</v>
      </c>
      <c r="AO55" s="265">
        <f t="shared" si="25"/>
        <v>1.5383</v>
      </c>
      <c r="AP55" s="265">
        <f t="shared" si="25"/>
        <v>1.4486000000000001</v>
      </c>
      <c r="AQ55" s="265">
        <f t="shared" si="25"/>
        <v>1.4229000000000001</v>
      </c>
      <c r="AR55" s="265">
        <f t="shared" si="25"/>
        <v>1.3833</v>
      </c>
      <c r="AS55" s="265">
        <f t="shared" si="25"/>
        <v>1.3528</v>
      </c>
      <c r="AT55" s="265">
        <f t="shared" si="25"/>
        <v>1.3633999999999999</v>
      </c>
      <c r="AU55" s="265">
        <f t="shared" si="25"/>
        <v>1.3963000000000001</v>
      </c>
      <c r="AV55" s="265">
        <f t="shared" ref="AV55:BK70" si="26">VLOOKUP($A55,$A$11:$CA$14,AV$44)</f>
        <v>1.3759999999999999</v>
      </c>
      <c r="AW55" s="265">
        <f t="shared" si="26"/>
        <v>1.3406</v>
      </c>
      <c r="AX55" s="265">
        <f t="shared" si="26"/>
        <v>1.3203</v>
      </c>
      <c r="AY55" s="265">
        <f t="shared" si="26"/>
        <v>1.2924</v>
      </c>
      <c r="AZ55" s="265">
        <f t="shared" si="26"/>
        <v>1.2735000000000001</v>
      </c>
      <c r="BA55" s="265">
        <f t="shared" si="26"/>
        <v>1.272</v>
      </c>
      <c r="BB55" s="265">
        <f t="shared" si="26"/>
        <v>1.2688999999999999</v>
      </c>
      <c r="BC55" s="265">
        <f t="shared" si="26"/>
        <v>1.2476</v>
      </c>
      <c r="BD55" s="265">
        <f t="shared" si="26"/>
        <v>1.2673000000000001</v>
      </c>
      <c r="BE55" s="265">
        <f t="shared" si="26"/>
        <v>1.2536</v>
      </c>
      <c r="BF55" s="265">
        <f t="shared" si="26"/>
        <v>1.2536</v>
      </c>
      <c r="BG55" s="265">
        <f t="shared" si="26"/>
        <v>1.272</v>
      </c>
      <c r="BH55" s="265">
        <f t="shared" si="26"/>
        <v>1.2491000000000001</v>
      </c>
      <c r="BI55" s="265">
        <f t="shared" si="26"/>
        <v>1.21</v>
      </c>
      <c r="BJ55" s="265">
        <f t="shared" si="26"/>
        <v>1.2170000000000001</v>
      </c>
      <c r="BK55" s="265">
        <f t="shared" si="26"/>
        <v>1.1989000000000001</v>
      </c>
      <c r="BL55" s="265">
        <f t="shared" ref="BL55:BW84" si="27">VLOOKUP($A55,$A$11:$CA$14,BL$44)</f>
        <v>1.1825000000000001</v>
      </c>
      <c r="BM55" s="265">
        <f t="shared" si="27"/>
        <v>1.1386000000000001</v>
      </c>
      <c r="BN55" s="265">
        <f t="shared" si="27"/>
        <v>1.0820000000000001</v>
      </c>
      <c r="BO55" s="265">
        <f t="shared" si="27"/>
        <v>1.0686</v>
      </c>
      <c r="BP55" s="265">
        <f t="shared" si="27"/>
        <v>1.0165999999999999</v>
      </c>
      <c r="BQ55" s="265">
        <f t="shared" si="27"/>
        <v>1.0513999999999999</v>
      </c>
      <c r="BR55" s="265">
        <f t="shared" si="27"/>
        <v>1.0429999999999999</v>
      </c>
      <c r="BS55" s="265">
        <f t="shared" si="21"/>
        <v>0.99519999999999997</v>
      </c>
      <c r="BT55" s="265">
        <f t="shared" si="21"/>
        <v>0.98209999999999997</v>
      </c>
      <c r="BU55" s="265">
        <f t="shared" si="21"/>
        <v>0.98029999999999995</v>
      </c>
      <c r="BV55" s="265">
        <f t="shared" si="21"/>
        <v>0.98770000000000002</v>
      </c>
      <c r="BW55" s="265">
        <f t="shared" si="21"/>
        <v>1</v>
      </c>
    </row>
    <row r="56" spans="1:75" outlineLevel="1">
      <c r="A56" s="261">
        <v>4</v>
      </c>
      <c r="B56" s="262" t="s">
        <v>339</v>
      </c>
      <c r="C56" s="205"/>
      <c r="D56" s="156">
        <v>8</v>
      </c>
      <c r="E56" s="299">
        <v>8</v>
      </c>
      <c r="F56" s="280">
        <f t="shared" si="22"/>
        <v>0</v>
      </c>
      <c r="G56" s="275">
        <f t="shared" si="22"/>
        <v>0</v>
      </c>
      <c r="H56" s="265">
        <f t="shared" si="22"/>
        <v>0</v>
      </c>
      <c r="I56" s="265">
        <f t="shared" si="22"/>
        <v>3.609</v>
      </c>
      <c r="J56" s="265">
        <f t="shared" si="22"/>
        <v>3.6985999999999999</v>
      </c>
      <c r="K56" s="265">
        <f t="shared" si="22"/>
        <v>3.1227999999999998</v>
      </c>
      <c r="L56" s="265">
        <f t="shared" si="22"/>
        <v>3.0587</v>
      </c>
      <c r="M56" s="265">
        <f t="shared" si="22"/>
        <v>3.1320999999999999</v>
      </c>
      <c r="N56" s="265">
        <f t="shared" si="22"/>
        <v>3.1896</v>
      </c>
      <c r="O56" s="265">
        <f t="shared" si="22"/>
        <v>3.1227999999999998</v>
      </c>
      <c r="P56" s="265">
        <f t="shared" si="22"/>
        <v>3.0767000000000002</v>
      </c>
      <c r="Q56" s="265">
        <f t="shared" si="22"/>
        <v>3.0232000000000001</v>
      </c>
      <c r="R56" s="265">
        <f t="shared" si="22"/>
        <v>3.0407999999999999</v>
      </c>
      <c r="S56" s="265">
        <f t="shared" si="22"/>
        <v>3.0587</v>
      </c>
      <c r="T56" s="265">
        <f t="shared" si="22"/>
        <v>3.0232000000000001</v>
      </c>
      <c r="U56" s="265">
        <f t="shared" si="22"/>
        <v>2.98</v>
      </c>
      <c r="V56" s="265">
        <f t="shared" ref="V56:AK71" si="28">VLOOKUP($A56,$A$11:$CA$14,V$44)</f>
        <v>2.9630999999999998</v>
      </c>
      <c r="W56" s="265">
        <f t="shared" si="28"/>
        <v>2.9462999999999999</v>
      </c>
      <c r="X56" s="265">
        <f t="shared" si="28"/>
        <v>2.8972000000000002</v>
      </c>
      <c r="Y56" s="265">
        <f t="shared" si="28"/>
        <v>2.8342000000000001</v>
      </c>
      <c r="Z56" s="265">
        <f t="shared" si="28"/>
        <v>2.7961999999999998</v>
      </c>
      <c r="AA56" s="265">
        <f t="shared" si="28"/>
        <v>2.8266</v>
      </c>
      <c r="AB56" s="265">
        <f t="shared" si="28"/>
        <v>2.8342000000000001</v>
      </c>
      <c r="AC56" s="265">
        <f t="shared" si="28"/>
        <v>2.7888000000000002</v>
      </c>
      <c r="AD56" s="265">
        <f t="shared" si="28"/>
        <v>2.6539000000000001</v>
      </c>
      <c r="AE56" s="265">
        <f t="shared" si="28"/>
        <v>2.5438999999999998</v>
      </c>
      <c r="AF56" s="265">
        <f t="shared" si="28"/>
        <v>2.4773999999999998</v>
      </c>
      <c r="AG56" s="265">
        <f t="shared" si="28"/>
        <v>2.3281000000000001</v>
      </c>
      <c r="AH56" s="265">
        <f t="shared" si="28"/>
        <v>2.0531000000000001</v>
      </c>
      <c r="AI56" s="265">
        <f t="shared" si="28"/>
        <v>1.9604999999999999</v>
      </c>
      <c r="AJ56" s="265">
        <f t="shared" si="28"/>
        <v>1.8895</v>
      </c>
      <c r="AK56" s="265">
        <f t="shared" si="28"/>
        <v>1.8363</v>
      </c>
      <c r="AL56" s="265">
        <f t="shared" si="25"/>
        <v>1.8139000000000001</v>
      </c>
      <c r="AM56" s="265">
        <f t="shared" si="25"/>
        <v>1.75</v>
      </c>
      <c r="AN56" s="265">
        <f t="shared" si="25"/>
        <v>1.6425000000000001</v>
      </c>
      <c r="AO56" s="265">
        <f t="shared" si="25"/>
        <v>1.5383</v>
      </c>
      <c r="AP56" s="265">
        <f t="shared" si="25"/>
        <v>1.4486000000000001</v>
      </c>
      <c r="AQ56" s="265">
        <f t="shared" si="25"/>
        <v>1.4229000000000001</v>
      </c>
      <c r="AR56" s="265">
        <f t="shared" si="25"/>
        <v>1.3833</v>
      </c>
      <c r="AS56" s="265">
        <f t="shared" si="25"/>
        <v>1.3528</v>
      </c>
      <c r="AT56" s="265">
        <f t="shared" si="25"/>
        <v>1.3633999999999999</v>
      </c>
      <c r="AU56" s="265">
        <f t="shared" si="25"/>
        <v>1.3963000000000001</v>
      </c>
      <c r="AV56" s="265">
        <f t="shared" si="26"/>
        <v>1.3759999999999999</v>
      </c>
      <c r="AW56" s="265">
        <f t="shared" si="26"/>
        <v>1.3406</v>
      </c>
      <c r="AX56" s="265">
        <f t="shared" si="26"/>
        <v>1.3203</v>
      </c>
      <c r="AY56" s="265">
        <f t="shared" si="26"/>
        <v>1.2924</v>
      </c>
      <c r="AZ56" s="265">
        <f t="shared" si="26"/>
        <v>1.2735000000000001</v>
      </c>
      <c r="BA56" s="265">
        <f t="shared" si="26"/>
        <v>1.272</v>
      </c>
      <c r="BB56" s="265">
        <f t="shared" si="26"/>
        <v>1.2688999999999999</v>
      </c>
      <c r="BC56" s="265">
        <f t="shared" si="26"/>
        <v>1.2476</v>
      </c>
      <c r="BD56" s="265">
        <f t="shared" si="26"/>
        <v>1.2673000000000001</v>
      </c>
      <c r="BE56" s="265">
        <f t="shared" si="26"/>
        <v>1.2536</v>
      </c>
      <c r="BF56" s="265">
        <f t="shared" si="26"/>
        <v>1.2536</v>
      </c>
      <c r="BG56" s="265">
        <f t="shared" si="26"/>
        <v>1.272</v>
      </c>
      <c r="BH56" s="265">
        <f t="shared" si="26"/>
        <v>1.2491000000000001</v>
      </c>
      <c r="BI56" s="265">
        <f t="shared" si="26"/>
        <v>1.21</v>
      </c>
      <c r="BJ56" s="265">
        <f t="shared" si="26"/>
        <v>1.2170000000000001</v>
      </c>
      <c r="BK56" s="265">
        <f t="shared" si="26"/>
        <v>1.1989000000000001</v>
      </c>
      <c r="BL56" s="265">
        <f t="shared" si="27"/>
        <v>1.1825000000000001</v>
      </c>
      <c r="BM56" s="265">
        <f t="shared" si="27"/>
        <v>1.1386000000000001</v>
      </c>
      <c r="BN56" s="265">
        <f t="shared" si="27"/>
        <v>1.0820000000000001</v>
      </c>
      <c r="BO56" s="265">
        <f t="shared" si="27"/>
        <v>1.0686</v>
      </c>
      <c r="BP56" s="265">
        <f t="shared" si="27"/>
        <v>1.0165999999999999</v>
      </c>
      <c r="BQ56" s="265">
        <f t="shared" si="27"/>
        <v>1.0513999999999999</v>
      </c>
      <c r="BR56" s="265">
        <f t="shared" si="27"/>
        <v>1.0429999999999999</v>
      </c>
      <c r="BS56" s="265">
        <f t="shared" si="21"/>
        <v>0.99519999999999997</v>
      </c>
      <c r="BT56" s="265">
        <f t="shared" si="21"/>
        <v>0.98209999999999997</v>
      </c>
      <c r="BU56" s="265">
        <f t="shared" si="21"/>
        <v>0.98029999999999995</v>
      </c>
      <c r="BV56" s="265">
        <f t="shared" si="21"/>
        <v>0.98770000000000002</v>
      </c>
      <c r="BW56" s="265">
        <f t="shared" si="21"/>
        <v>1</v>
      </c>
    </row>
    <row r="57" spans="1:75" outlineLevel="1">
      <c r="A57" s="261">
        <v>4</v>
      </c>
      <c r="B57" s="262" t="s">
        <v>340</v>
      </c>
      <c r="C57" s="205"/>
      <c r="D57" s="156">
        <v>45</v>
      </c>
      <c r="E57" s="299">
        <v>55</v>
      </c>
      <c r="F57" s="280">
        <f t="shared" si="22"/>
        <v>0</v>
      </c>
      <c r="G57" s="275">
        <f t="shared" si="22"/>
        <v>0</v>
      </c>
      <c r="H57" s="265">
        <f t="shared" si="22"/>
        <v>0</v>
      </c>
      <c r="I57" s="265">
        <f t="shared" si="22"/>
        <v>3.609</v>
      </c>
      <c r="J57" s="265">
        <f t="shared" si="22"/>
        <v>3.6985999999999999</v>
      </c>
      <c r="K57" s="265">
        <f t="shared" si="22"/>
        <v>3.1227999999999998</v>
      </c>
      <c r="L57" s="265">
        <f t="shared" si="22"/>
        <v>3.0587</v>
      </c>
      <c r="M57" s="265">
        <f t="shared" si="22"/>
        <v>3.1320999999999999</v>
      </c>
      <c r="N57" s="265">
        <f t="shared" si="22"/>
        <v>3.1896</v>
      </c>
      <c r="O57" s="265">
        <f t="shared" si="22"/>
        <v>3.1227999999999998</v>
      </c>
      <c r="P57" s="265">
        <f t="shared" si="22"/>
        <v>3.0767000000000002</v>
      </c>
      <c r="Q57" s="265">
        <f t="shared" si="22"/>
        <v>3.0232000000000001</v>
      </c>
      <c r="R57" s="265">
        <f t="shared" si="22"/>
        <v>3.0407999999999999</v>
      </c>
      <c r="S57" s="265">
        <f t="shared" si="22"/>
        <v>3.0587</v>
      </c>
      <c r="T57" s="265">
        <f t="shared" si="22"/>
        <v>3.0232000000000001</v>
      </c>
      <c r="U57" s="265">
        <f t="shared" si="22"/>
        <v>2.98</v>
      </c>
      <c r="V57" s="265">
        <f t="shared" si="28"/>
        <v>2.9630999999999998</v>
      </c>
      <c r="W57" s="265">
        <f t="shared" si="28"/>
        <v>2.9462999999999999</v>
      </c>
      <c r="X57" s="265">
        <f t="shared" si="28"/>
        <v>2.8972000000000002</v>
      </c>
      <c r="Y57" s="265">
        <f t="shared" si="28"/>
        <v>2.8342000000000001</v>
      </c>
      <c r="Z57" s="265">
        <f t="shared" si="28"/>
        <v>2.7961999999999998</v>
      </c>
      <c r="AA57" s="265">
        <f t="shared" si="28"/>
        <v>2.8266</v>
      </c>
      <c r="AB57" s="265">
        <f t="shared" si="28"/>
        <v>2.8342000000000001</v>
      </c>
      <c r="AC57" s="265">
        <f t="shared" si="28"/>
        <v>2.7888000000000002</v>
      </c>
      <c r="AD57" s="265">
        <f t="shared" si="28"/>
        <v>2.6539000000000001</v>
      </c>
      <c r="AE57" s="265">
        <f t="shared" si="28"/>
        <v>2.5438999999999998</v>
      </c>
      <c r="AF57" s="265">
        <f t="shared" si="28"/>
        <v>2.4773999999999998</v>
      </c>
      <c r="AG57" s="265">
        <f t="shared" si="28"/>
        <v>2.3281000000000001</v>
      </c>
      <c r="AH57" s="265">
        <f t="shared" si="28"/>
        <v>2.0531000000000001</v>
      </c>
      <c r="AI57" s="265">
        <f t="shared" si="28"/>
        <v>1.9604999999999999</v>
      </c>
      <c r="AJ57" s="265">
        <f t="shared" si="28"/>
        <v>1.8895</v>
      </c>
      <c r="AK57" s="265">
        <f t="shared" si="28"/>
        <v>1.8363</v>
      </c>
      <c r="AL57" s="265">
        <f t="shared" si="25"/>
        <v>1.8139000000000001</v>
      </c>
      <c r="AM57" s="265">
        <f t="shared" si="25"/>
        <v>1.75</v>
      </c>
      <c r="AN57" s="265">
        <f t="shared" si="25"/>
        <v>1.6425000000000001</v>
      </c>
      <c r="AO57" s="265">
        <f t="shared" si="25"/>
        <v>1.5383</v>
      </c>
      <c r="AP57" s="265">
        <f t="shared" si="25"/>
        <v>1.4486000000000001</v>
      </c>
      <c r="AQ57" s="265">
        <f t="shared" si="25"/>
        <v>1.4229000000000001</v>
      </c>
      <c r="AR57" s="265">
        <f t="shared" si="25"/>
        <v>1.3833</v>
      </c>
      <c r="AS57" s="265">
        <f t="shared" si="25"/>
        <v>1.3528</v>
      </c>
      <c r="AT57" s="265">
        <f t="shared" si="25"/>
        <v>1.3633999999999999</v>
      </c>
      <c r="AU57" s="265">
        <f t="shared" si="25"/>
        <v>1.3963000000000001</v>
      </c>
      <c r="AV57" s="265">
        <f t="shared" si="26"/>
        <v>1.3759999999999999</v>
      </c>
      <c r="AW57" s="265">
        <f t="shared" si="26"/>
        <v>1.3406</v>
      </c>
      <c r="AX57" s="265">
        <f t="shared" si="26"/>
        <v>1.3203</v>
      </c>
      <c r="AY57" s="265">
        <f t="shared" si="26"/>
        <v>1.2924</v>
      </c>
      <c r="AZ57" s="265">
        <f t="shared" si="26"/>
        <v>1.2735000000000001</v>
      </c>
      <c r="BA57" s="265">
        <f t="shared" si="26"/>
        <v>1.272</v>
      </c>
      <c r="BB57" s="265">
        <f t="shared" si="26"/>
        <v>1.2688999999999999</v>
      </c>
      <c r="BC57" s="265">
        <f t="shared" si="26"/>
        <v>1.2476</v>
      </c>
      <c r="BD57" s="265">
        <f t="shared" si="26"/>
        <v>1.2673000000000001</v>
      </c>
      <c r="BE57" s="265">
        <f t="shared" si="26"/>
        <v>1.2536</v>
      </c>
      <c r="BF57" s="265">
        <f t="shared" si="26"/>
        <v>1.2536</v>
      </c>
      <c r="BG57" s="265">
        <f t="shared" si="26"/>
        <v>1.272</v>
      </c>
      <c r="BH57" s="265">
        <f t="shared" si="26"/>
        <v>1.2491000000000001</v>
      </c>
      <c r="BI57" s="265">
        <f t="shared" si="26"/>
        <v>1.21</v>
      </c>
      <c r="BJ57" s="265">
        <f t="shared" si="26"/>
        <v>1.2170000000000001</v>
      </c>
      <c r="BK57" s="265">
        <f t="shared" si="26"/>
        <v>1.1989000000000001</v>
      </c>
      <c r="BL57" s="265">
        <f t="shared" si="27"/>
        <v>1.1825000000000001</v>
      </c>
      <c r="BM57" s="265">
        <f t="shared" si="27"/>
        <v>1.1386000000000001</v>
      </c>
      <c r="BN57" s="265">
        <f t="shared" si="27"/>
        <v>1.0820000000000001</v>
      </c>
      <c r="BO57" s="265">
        <f t="shared" si="27"/>
        <v>1.0686</v>
      </c>
      <c r="BP57" s="265">
        <f t="shared" si="27"/>
        <v>1.0165999999999999</v>
      </c>
      <c r="BQ57" s="265">
        <f t="shared" si="27"/>
        <v>1.0513999999999999</v>
      </c>
      <c r="BR57" s="265">
        <f t="shared" si="27"/>
        <v>1.0429999999999999</v>
      </c>
      <c r="BS57" s="265">
        <f t="shared" si="21"/>
        <v>0.99519999999999997</v>
      </c>
      <c r="BT57" s="265">
        <f t="shared" si="21"/>
        <v>0.98209999999999997</v>
      </c>
      <c r="BU57" s="265">
        <f t="shared" si="21"/>
        <v>0.98029999999999995</v>
      </c>
      <c r="BV57" s="265">
        <f t="shared" si="21"/>
        <v>0.98770000000000002</v>
      </c>
      <c r="BW57" s="265">
        <f t="shared" si="21"/>
        <v>1</v>
      </c>
    </row>
    <row r="58" spans="1:75" outlineLevel="1">
      <c r="A58" s="261">
        <v>4</v>
      </c>
      <c r="B58" s="262" t="s">
        <v>341</v>
      </c>
      <c r="C58" s="205"/>
      <c r="D58" s="156">
        <v>25</v>
      </c>
      <c r="E58" s="299">
        <v>25</v>
      </c>
      <c r="F58" s="280">
        <f t="shared" si="22"/>
        <v>0</v>
      </c>
      <c r="G58" s="275">
        <f t="shared" si="22"/>
        <v>0</v>
      </c>
      <c r="H58" s="265">
        <f t="shared" si="22"/>
        <v>0</v>
      </c>
      <c r="I58" s="265">
        <f t="shared" si="22"/>
        <v>3.609</v>
      </c>
      <c r="J58" s="265">
        <f t="shared" si="22"/>
        <v>3.6985999999999999</v>
      </c>
      <c r="K58" s="265">
        <f t="shared" si="22"/>
        <v>3.1227999999999998</v>
      </c>
      <c r="L58" s="265">
        <f t="shared" si="22"/>
        <v>3.0587</v>
      </c>
      <c r="M58" s="265">
        <f t="shared" si="22"/>
        <v>3.1320999999999999</v>
      </c>
      <c r="N58" s="265">
        <f t="shared" si="22"/>
        <v>3.1896</v>
      </c>
      <c r="O58" s="265">
        <f t="shared" si="22"/>
        <v>3.1227999999999998</v>
      </c>
      <c r="P58" s="265">
        <f t="shared" si="22"/>
        <v>3.0767000000000002</v>
      </c>
      <c r="Q58" s="265">
        <f t="shared" si="22"/>
        <v>3.0232000000000001</v>
      </c>
      <c r="R58" s="265">
        <f t="shared" si="22"/>
        <v>3.0407999999999999</v>
      </c>
      <c r="S58" s="265">
        <f t="shared" si="22"/>
        <v>3.0587</v>
      </c>
      <c r="T58" s="265">
        <f t="shared" si="22"/>
        <v>3.0232000000000001</v>
      </c>
      <c r="U58" s="265">
        <f t="shared" si="22"/>
        <v>2.98</v>
      </c>
      <c r="V58" s="265">
        <f t="shared" si="28"/>
        <v>2.9630999999999998</v>
      </c>
      <c r="W58" s="265">
        <f t="shared" si="28"/>
        <v>2.9462999999999999</v>
      </c>
      <c r="X58" s="265">
        <f t="shared" si="28"/>
        <v>2.8972000000000002</v>
      </c>
      <c r="Y58" s="265">
        <f t="shared" si="28"/>
        <v>2.8342000000000001</v>
      </c>
      <c r="Z58" s="265">
        <f t="shared" si="28"/>
        <v>2.7961999999999998</v>
      </c>
      <c r="AA58" s="265">
        <f t="shared" si="28"/>
        <v>2.8266</v>
      </c>
      <c r="AB58" s="265">
        <f t="shared" si="28"/>
        <v>2.8342000000000001</v>
      </c>
      <c r="AC58" s="265">
        <f t="shared" si="28"/>
        <v>2.7888000000000002</v>
      </c>
      <c r="AD58" s="265">
        <f t="shared" si="28"/>
        <v>2.6539000000000001</v>
      </c>
      <c r="AE58" s="265">
        <f t="shared" si="28"/>
        <v>2.5438999999999998</v>
      </c>
      <c r="AF58" s="265">
        <f t="shared" si="28"/>
        <v>2.4773999999999998</v>
      </c>
      <c r="AG58" s="265">
        <f t="shared" si="28"/>
        <v>2.3281000000000001</v>
      </c>
      <c r="AH58" s="265">
        <f t="shared" si="28"/>
        <v>2.0531000000000001</v>
      </c>
      <c r="AI58" s="265">
        <f t="shared" si="28"/>
        <v>1.9604999999999999</v>
      </c>
      <c r="AJ58" s="265">
        <f t="shared" si="28"/>
        <v>1.8895</v>
      </c>
      <c r="AK58" s="265">
        <f t="shared" si="28"/>
        <v>1.8363</v>
      </c>
      <c r="AL58" s="265">
        <f t="shared" si="25"/>
        <v>1.8139000000000001</v>
      </c>
      <c r="AM58" s="265">
        <f t="shared" si="25"/>
        <v>1.75</v>
      </c>
      <c r="AN58" s="265">
        <f t="shared" si="25"/>
        <v>1.6425000000000001</v>
      </c>
      <c r="AO58" s="265">
        <f t="shared" si="25"/>
        <v>1.5383</v>
      </c>
      <c r="AP58" s="265">
        <f t="shared" si="25"/>
        <v>1.4486000000000001</v>
      </c>
      <c r="AQ58" s="265">
        <f t="shared" si="25"/>
        <v>1.4229000000000001</v>
      </c>
      <c r="AR58" s="265">
        <f t="shared" si="25"/>
        <v>1.3833</v>
      </c>
      <c r="AS58" s="265">
        <f t="shared" si="25"/>
        <v>1.3528</v>
      </c>
      <c r="AT58" s="265">
        <f t="shared" si="25"/>
        <v>1.3633999999999999</v>
      </c>
      <c r="AU58" s="265">
        <f t="shared" si="25"/>
        <v>1.3963000000000001</v>
      </c>
      <c r="AV58" s="265">
        <f t="shared" si="26"/>
        <v>1.3759999999999999</v>
      </c>
      <c r="AW58" s="265">
        <f t="shared" si="26"/>
        <v>1.3406</v>
      </c>
      <c r="AX58" s="265">
        <f t="shared" si="26"/>
        <v>1.3203</v>
      </c>
      <c r="AY58" s="265">
        <f t="shared" si="26"/>
        <v>1.2924</v>
      </c>
      <c r="AZ58" s="265">
        <f t="shared" si="26"/>
        <v>1.2735000000000001</v>
      </c>
      <c r="BA58" s="265">
        <f t="shared" si="26"/>
        <v>1.272</v>
      </c>
      <c r="BB58" s="265">
        <f t="shared" si="26"/>
        <v>1.2688999999999999</v>
      </c>
      <c r="BC58" s="265">
        <f t="shared" si="26"/>
        <v>1.2476</v>
      </c>
      <c r="BD58" s="265">
        <f t="shared" si="26"/>
        <v>1.2673000000000001</v>
      </c>
      <c r="BE58" s="265">
        <f t="shared" si="26"/>
        <v>1.2536</v>
      </c>
      <c r="BF58" s="265">
        <f t="shared" si="26"/>
        <v>1.2536</v>
      </c>
      <c r="BG58" s="265">
        <f t="shared" si="26"/>
        <v>1.272</v>
      </c>
      <c r="BH58" s="265">
        <f t="shared" si="26"/>
        <v>1.2491000000000001</v>
      </c>
      <c r="BI58" s="265">
        <f t="shared" si="26"/>
        <v>1.21</v>
      </c>
      <c r="BJ58" s="265">
        <f t="shared" si="26"/>
        <v>1.2170000000000001</v>
      </c>
      <c r="BK58" s="265">
        <f t="shared" si="26"/>
        <v>1.1989000000000001</v>
      </c>
      <c r="BL58" s="265">
        <f t="shared" si="27"/>
        <v>1.1825000000000001</v>
      </c>
      <c r="BM58" s="265">
        <f t="shared" si="27"/>
        <v>1.1386000000000001</v>
      </c>
      <c r="BN58" s="265">
        <f t="shared" si="27"/>
        <v>1.0820000000000001</v>
      </c>
      <c r="BO58" s="265">
        <f t="shared" si="27"/>
        <v>1.0686</v>
      </c>
      <c r="BP58" s="265">
        <f t="shared" si="27"/>
        <v>1.0165999999999999</v>
      </c>
      <c r="BQ58" s="265">
        <f t="shared" si="27"/>
        <v>1.0513999999999999</v>
      </c>
      <c r="BR58" s="265">
        <f t="shared" si="27"/>
        <v>1.0429999999999999</v>
      </c>
      <c r="BS58" s="265">
        <f t="shared" si="21"/>
        <v>0.99519999999999997</v>
      </c>
      <c r="BT58" s="265">
        <f t="shared" si="21"/>
        <v>0.98209999999999997</v>
      </c>
      <c r="BU58" s="265">
        <f t="shared" si="21"/>
        <v>0.98029999999999995</v>
      </c>
      <c r="BV58" s="265">
        <f t="shared" si="21"/>
        <v>0.98770000000000002</v>
      </c>
      <c r="BW58" s="265">
        <f t="shared" si="21"/>
        <v>1</v>
      </c>
    </row>
    <row r="59" spans="1:75" outlineLevel="1">
      <c r="A59" s="261">
        <v>4</v>
      </c>
      <c r="B59" s="262" t="s">
        <v>342</v>
      </c>
      <c r="C59" s="205"/>
      <c r="D59" s="156">
        <v>25</v>
      </c>
      <c r="E59" s="299">
        <v>25</v>
      </c>
      <c r="F59" s="280">
        <f t="shared" si="22"/>
        <v>0</v>
      </c>
      <c r="G59" s="275">
        <f t="shared" si="22"/>
        <v>0</v>
      </c>
      <c r="H59" s="265">
        <f t="shared" si="22"/>
        <v>0</v>
      </c>
      <c r="I59" s="265">
        <f t="shared" si="22"/>
        <v>3.609</v>
      </c>
      <c r="J59" s="265">
        <f t="shared" si="22"/>
        <v>3.6985999999999999</v>
      </c>
      <c r="K59" s="265">
        <f t="shared" si="22"/>
        <v>3.1227999999999998</v>
      </c>
      <c r="L59" s="265">
        <f t="shared" si="22"/>
        <v>3.0587</v>
      </c>
      <c r="M59" s="265">
        <f t="shared" si="22"/>
        <v>3.1320999999999999</v>
      </c>
      <c r="N59" s="265">
        <f t="shared" si="22"/>
        <v>3.1896</v>
      </c>
      <c r="O59" s="265">
        <f t="shared" si="22"/>
        <v>3.1227999999999998</v>
      </c>
      <c r="P59" s="265">
        <f t="shared" si="22"/>
        <v>3.0767000000000002</v>
      </c>
      <c r="Q59" s="265">
        <f t="shared" si="22"/>
        <v>3.0232000000000001</v>
      </c>
      <c r="R59" s="265">
        <f t="shared" si="22"/>
        <v>3.0407999999999999</v>
      </c>
      <c r="S59" s="265">
        <f t="shared" si="22"/>
        <v>3.0587</v>
      </c>
      <c r="T59" s="265">
        <f t="shared" si="22"/>
        <v>3.0232000000000001</v>
      </c>
      <c r="U59" s="265">
        <f t="shared" si="22"/>
        <v>2.98</v>
      </c>
      <c r="V59" s="265">
        <f t="shared" si="28"/>
        <v>2.9630999999999998</v>
      </c>
      <c r="W59" s="265">
        <f t="shared" si="28"/>
        <v>2.9462999999999999</v>
      </c>
      <c r="X59" s="265">
        <f t="shared" si="28"/>
        <v>2.8972000000000002</v>
      </c>
      <c r="Y59" s="265">
        <f t="shared" si="28"/>
        <v>2.8342000000000001</v>
      </c>
      <c r="Z59" s="265">
        <f t="shared" si="28"/>
        <v>2.7961999999999998</v>
      </c>
      <c r="AA59" s="265">
        <f t="shared" si="28"/>
        <v>2.8266</v>
      </c>
      <c r="AB59" s="265">
        <f t="shared" si="28"/>
        <v>2.8342000000000001</v>
      </c>
      <c r="AC59" s="265">
        <f t="shared" si="28"/>
        <v>2.7888000000000002</v>
      </c>
      <c r="AD59" s="265">
        <f t="shared" si="28"/>
        <v>2.6539000000000001</v>
      </c>
      <c r="AE59" s="265">
        <f t="shared" si="28"/>
        <v>2.5438999999999998</v>
      </c>
      <c r="AF59" s="265">
        <f t="shared" si="28"/>
        <v>2.4773999999999998</v>
      </c>
      <c r="AG59" s="265">
        <f t="shared" si="28"/>
        <v>2.3281000000000001</v>
      </c>
      <c r="AH59" s="265">
        <f t="shared" si="28"/>
        <v>2.0531000000000001</v>
      </c>
      <c r="AI59" s="265">
        <f t="shared" si="28"/>
        <v>1.9604999999999999</v>
      </c>
      <c r="AJ59" s="265">
        <f t="shared" si="28"/>
        <v>1.8895</v>
      </c>
      <c r="AK59" s="265">
        <f t="shared" si="28"/>
        <v>1.8363</v>
      </c>
      <c r="AL59" s="265">
        <f t="shared" si="25"/>
        <v>1.8139000000000001</v>
      </c>
      <c r="AM59" s="265">
        <f t="shared" si="25"/>
        <v>1.75</v>
      </c>
      <c r="AN59" s="265">
        <f t="shared" si="25"/>
        <v>1.6425000000000001</v>
      </c>
      <c r="AO59" s="265">
        <f t="shared" si="25"/>
        <v>1.5383</v>
      </c>
      <c r="AP59" s="265">
        <f t="shared" si="25"/>
        <v>1.4486000000000001</v>
      </c>
      <c r="AQ59" s="265">
        <f t="shared" si="25"/>
        <v>1.4229000000000001</v>
      </c>
      <c r="AR59" s="265">
        <f t="shared" si="25"/>
        <v>1.3833</v>
      </c>
      <c r="AS59" s="265">
        <f t="shared" si="25"/>
        <v>1.3528</v>
      </c>
      <c r="AT59" s="265">
        <f t="shared" si="25"/>
        <v>1.3633999999999999</v>
      </c>
      <c r="AU59" s="265">
        <f t="shared" si="25"/>
        <v>1.3963000000000001</v>
      </c>
      <c r="AV59" s="265">
        <f t="shared" si="26"/>
        <v>1.3759999999999999</v>
      </c>
      <c r="AW59" s="265">
        <f t="shared" si="26"/>
        <v>1.3406</v>
      </c>
      <c r="AX59" s="265">
        <f t="shared" si="26"/>
        <v>1.3203</v>
      </c>
      <c r="AY59" s="265">
        <f t="shared" si="26"/>
        <v>1.2924</v>
      </c>
      <c r="AZ59" s="265">
        <f t="shared" si="26"/>
        <v>1.2735000000000001</v>
      </c>
      <c r="BA59" s="265">
        <f t="shared" si="26"/>
        <v>1.272</v>
      </c>
      <c r="BB59" s="265">
        <f t="shared" si="26"/>
        <v>1.2688999999999999</v>
      </c>
      <c r="BC59" s="265">
        <f t="shared" si="26"/>
        <v>1.2476</v>
      </c>
      <c r="BD59" s="265">
        <f t="shared" si="26"/>
        <v>1.2673000000000001</v>
      </c>
      <c r="BE59" s="265">
        <f t="shared" si="26"/>
        <v>1.2536</v>
      </c>
      <c r="BF59" s="265">
        <f t="shared" si="26"/>
        <v>1.2536</v>
      </c>
      <c r="BG59" s="265">
        <f t="shared" si="26"/>
        <v>1.272</v>
      </c>
      <c r="BH59" s="265">
        <f t="shared" si="26"/>
        <v>1.2491000000000001</v>
      </c>
      <c r="BI59" s="265">
        <f t="shared" si="26"/>
        <v>1.21</v>
      </c>
      <c r="BJ59" s="265">
        <f t="shared" si="26"/>
        <v>1.2170000000000001</v>
      </c>
      <c r="BK59" s="265">
        <f t="shared" si="26"/>
        <v>1.1989000000000001</v>
      </c>
      <c r="BL59" s="265">
        <f t="shared" si="27"/>
        <v>1.1825000000000001</v>
      </c>
      <c r="BM59" s="265">
        <f t="shared" si="27"/>
        <v>1.1386000000000001</v>
      </c>
      <c r="BN59" s="265">
        <f t="shared" si="27"/>
        <v>1.0820000000000001</v>
      </c>
      <c r="BO59" s="265">
        <f t="shared" si="27"/>
        <v>1.0686</v>
      </c>
      <c r="BP59" s="265">
        <f t="shared" si="27"/>
        <v>1.0165999999999999</v>
      </c>
      <c r="BQ59" s="265">
        <f t="shared" si="27"/>
        <v>1.0513999999999999</v>
      </c>
      <c r="BR59" s="265">
        <f t="shared" si="27"/>
        <v>1.0429999999999999</v>
      </c>
      <c r="BS59" s="265">
        <f t="shared" si="21"/>
        <v>0.99519999999999997</v>
      </c>
      <c r="BT59" s="265">
        <f t="shared" si="21"/>
        <v>0.98209999999999997</v>
      </c>
      <c r="BU59" s="265">
        <f t="shared" si="21"/>
        <v>0.98029999999999995</v>
      </c>
      <c r="BV59" s="265">
        <f t="shared" si="21"/>
        <v>0.98770000000000002</v>
      </c>
      <c r="BW59" s="265">
        <f t="shared" si="21"/>
        <v>1</v>
      </c>
    </row>
    <row r="60" spans="1:75" outlineLevel="1">
      <c r="A60" s="261">
        <v>4</v>
      </c>
      <c r="B60" s="262" t="s">
        <v>343</v>
      </c>
      <c r="C60" s="205"/>
      <c r="D60" s="156">
        <v>25</v>
      </c>
      <c r="E60" s="299">
        <v>25</v>
      </c>
      <c r="F60" s="280">
        <f t="shared" si="22"/>
        <v>0</v>
      </c>
      <c r="G60" s="275">
        <f t="shared" si="22"/>
        <v>0</v>
      </c>
      <c r="H60" s="265">
        <f t="shared" si="22"/>
        <v>0</v>
      </c>
      <c r="I60" s="265">
        <f t="shared" si="22"/>
        <v>3.609</v>
      </c>
      <c r="J60" s="265">
        <f t="shared" si="22"/>
        <v>3.6985999999999999</v>
      </c>
      <c r="K60" s="265">
        <f t="shared" si="22"/>
        <v>3.1227999999999998</v>
      </c>
      <c r="L60" s="265">
        <f t="shared" si="22"/>
        <v>3.0587</v>
      </c>
      <c r="M60" s="265">
        <f t="shared" si="22"/>
        <v>3.1320999999999999</v>
      </c>
      <c r="N60" s="265">
        <f t="shared" si="22"/>
        <v>3.1896</v>
      </c>
      <c r="O60" s="265">
        <f t="shared" si="22"/>
        <v>3.1227999999999998</v>
      </c>
      <c r="P60" s="265">
        <f t="shared" si="22"/>
        <v>3.0767000000000002</v>
      </c>
      <c r="Q60" s="265">
        <f t="shared" si="22"/>
        <v>3.0232000000000001</v>
      </c>
      <c r="R60" s="265">
        <f t="shared" si="22"/>
        <v>3.0407999999999999</v>
      </c>
      <c r="S60" s="265">
        <f t="shared" si="22"/>
        <v>3.0587</v>
      </c>
      <c r="T60" s="265">
        <f t="shared" si="22"/>
        <v>3.0232000000000001</v>
      </c>
      <c r="U60" s="265">
        <f t="shared" si="22"/>
        <v>2.98</v>
      </c>
      <c r="V60" s="265">
        <f t="shared" si="28"/>
        <v>2.9630999999999998</v>
      </c>
      <c r="W60" s="265">
        <f t="shared" si="28"/>
        <v>2.9462999999999999</v>
      </c>
      <c r="X60" s="265">
        <f t="shared" si="28"/>
        <v>2.8972000000000002</v>
      </c>
      <c r="Y60" s="265">
        <f t="shared" si="28"/>
        <v>2.8342000000000001</v>
      </c>
      <c r="Z60" s="265">
        <f t="shared" si="28"/>
        <v>2.7961999999999998</v>
      </c>
      <c r="AA60" s="265">
        <f t="shared" si="28"/>
        <v>2.8266</v>
      </c>
      <c r="AB60" s="265">
        <f t="shared" si="28"/>
        <v>2.8342000000000001</v>
      </c>
      <c r="AC60" s="265">
        <f t="shared" si="28"/>
        <v>2.7888000000000002</v>
      </c>
      <c r="AD60" s="265">
        <f t="shared" si="28"/>
        <v>2.6539000000000001</v>
      </c>
      <c r="AE60" s="265">
        <f t="shared" si="28"/>
        <v>2.5438999999999998</v>
      </c>
      <c r="AF60" s="265">
        <f t="shared" si="28"/>
        <v>2.4773999999999998</v>
      </c>
      <c r="AG60" s="265">
        <f t="shared" si="28"/>
        <v>2.3281000000000001</v>
      </c>
      <c r="AH60" s="265">
        <f t="shared" si="28"/>
        <v>2.0531000000000001</v>
      </c>
      <c r="AI60" s="265">
        <f t="shared" si="28"/>
        <v>1.9604999999999999</v>
      </c>
      <c r="AJ60" s="265">
        <f t="shared" si="28"/>
        <v>1.8895</v>
      </c>
      <c r="AK60" s="265">
        <f t="shared" si="28"/>
        <v>1.8363</v>
      </c>
      <c r="AL60" s="265">
        <f t="shared" si="25"/>
        <v>1.8139000000000001</v>
      </c>
      <c r="AM60" s="265">
        <f t="shared" si="25"/>
        <v>1.75</v>
      </c>
      <c r="AN60" s="265">
        <f t="shared" si="25"/>
        <v>1.6425000000000001</v>
      </c>
      <c r="AO60" s="265">
        <f t="shared" si="25"/>
        <v>1.5383</v>
      </c>
      <c r="AP60" s="265">
        <f t="shared" si="25"/>
        <v>1.4486000000000001</v>
      </c>
      <c r="AQ60" s="265">
        <f t="shared" si="25"/>
        <v>1.4229000000000001</v>
      </c>
      <c r="AR60" s="265">
        <f t="shared" si="25"/>
        <v>1.3833</v>
      </c>
      <c r="AS60" s="265">
        <f t="shared" si="25"/>
        <v>1.3528</v>
      </c>
      <c r="AT60" s="265">
        <f t="shared" si="25"/>
        <v>1.3633999999999999</v>
      </c>
      <c r="AU60" s="265">
        <f t="shared" si="25"/>
        <v>1.3963000000000001</v>
      </c>
      <c r="AV60" s="265">
        <f t="shared" si="26"/>
        <v>1.3759999999999999</v>
      </c>
      <c r="AW60" s="265">
        <f t="shared" si="26"/>
        <v>1.3406</v>
      </c>
      <c r="AX60" s="265">
        <f t="shared" si="26"/>
        <v>1.3203</v>
      </c>
      <c r="AY60" s="265">
        <f t="shared" si="26"/>
        <v>1.2924</v>
      </c>
      <c r="AZ60" s="265">
        <f t="shared" si="26"/>
        <v>1.2735000000000001</v>
      </c>
      <c r="BA60" s="265">
        <f t="shared" si="26"/>
        <v>1.272</v>
      </c>
      <c r="BB60" s="265">
        <f t="shared" si="26"/>
        <v>1.2688999999999999</v>
      </c>
      <c r="BC60" s="265">
        <f t="shared" si="26"/>
        <v>1.2476</v>
      </c>
      <c r="BD60" s="265">
        <f t="shared" si="26"/>
        <v>1.2673000000000001</v>
      </c>
      <c r="BE60" s="265">
        <f t="shared" si="26"/>
        <v>1.2536</v>
      </c>
      <c r="BF60" s="265">
        <f t="shared" si="26"/>
        <v>1.2536</v>
      </c>
      <c r="BG60" s="265">
        <f t="shared" si="26"/>
        <v>1.272</v>
      </c>
      <c r="BH60" s="265">
        <f t="shared" si="26"/>
        <v>1.2491000000000001</v>
      </c>
      <c r="BI60" s="265">
        <f t="shared" si="26"/>
        <v>1.21</v>
      </c>
      <c r="BJ60" s="265">
        <f t="shared" si="26"/>
        <v>1.2170000000000001</v>
      </c>
      <c r="BK60" s="265">
        <f t="shared" si="26"/>
        <v>1.1989000000000001</v>
      </c>
      <c r="BL60" s="265">
        <f t="shared" si="27"/>
        <v>1.1825000000000001</v>
      </c>
      <c r="BM60" s="265">
        <f t="shared" si="27"/>
        <v>1.1386000000000001</v>
      </c>
      <c r="BN60" s="265">
        <f t="shared" si="27"/>
        <v>1.0820000000000001</v>
      </c>
      <c r="BO60" s="265">
        <f t="shared" si="27"/>
        <v>1.0686</v>
      </c>
      <c r="BP60" s="265">
        <f t="shared" si="27"/>
        <v>1.0165999999999999</v>
      </c>
      <c r="BQ60" s="265">
        <f t="shared" si="27"/>
        <v>1.0513999999999999</v>
      </c>
      <c r="BR60" s="265">
        <f t="shared" si="27"/>
        <v>1.0429999999999999</v>
      </c>
      <c r="BS60" s="265">
        <f t="shared" si="21"/>
        <v>0.99519999999999997</v>
      </c>
      <c r="BT60" s="265">
        <f t="shared" si="21"/>
        <v>0.98209999999999997</v>
      </c>
      <c r="BU60" s="265">
        <f t="shared" si="21"/>
        <v>0.98029999999999995</v>
      </c>
      <c r="BV60" s="265">
        <f t="shared" si="21"/>
        <v>0.98770000000000002</v>
      </c>
      <c r="BW60" s="265">
        <f t="shared" si="21"/>
        <v>1</v>
      </c>
    </row>
    <row r="61" spans="1:75" outlineLevel="1">
      <c r="A61" s="261">
        <v>4</v>
      </c>
      <c r="B61" s="262" t="s">
        <v>344</v>
      </c>
      <c r="C61" s="205"/>
      <c r="D61" s="156">
        <v>25</v>
      </c>
      <c r="E61" s="299">
        <v>25</v>
      </c>
      <c r="F61" s="280">
        <f t="shared" si="22"/>
        <v>0</v>
      </c>
      <c r="G61" s="275">
        <f t="shared" si="22"/>
        <v>0</v>
      </c>
      <c r="H61" s="265">
        <f t="shared" si="22"/>
        <v>0</v>
      </c>
      <c r="I61" s="265">
        <f t="shared" si="22"/>
        <v>3.609</v>
      </c>
      <c r="J61" s="265">
        <f t="shared" si="22"/>
        <v>3.6985999999999999</v>
      </c>
      <c r="K61" s="265">
        <f t="shared" si="22"/>
        <v>3.1227999999999998</v>
      </c>
      <c r="L61" s="265">
        <f t="shared" si="22"/>
        <v>3.0587</v>
      </c>
      <c r="M61" s="265">
        <f t="shared" si="22"/>
        <v>3.1320999999999999</v>
      </c>
      <c r="N61" s="265">
        <f t="shared" si="22"/>
        <v>3.1896</v>
      </c>
      <c r="O61" s="265">
        <f t="shared" si="22"/>
        <v>3.1227999999999998</v>
      </c>
      <c r="P61" s="265">
        <f t="shared" si="22"/>
        <v>3.0767000000000002</v>
      </c>
      <c r="Q61" s="265">
        <f t="shared" si="22"/>
        <v>3.0232000000000001</v>
      </c>
      <c r="R61" s="265">
        <f t="shared" si="22"/>
        <v>3.0407999999999999</v>
      </c>
      <c r="S61" s="265">
        <f t="shared" si="22"/>
        <v>3.0587</v>
      </c>
      <c r="T61" s="265">
        <f t="shared" si="22"/>
        <v>3.0232000000000001</v>
      </c>
      <c r="U61" s="265">
        <f t="shared" si="22"/>
        <v>2.98</v>
      </c>
      <c r="V61" s="265">
        <f t="shared" si="28"/>
        <v>2.9630999999999998</v>
      </c>
      <c r="W61" s="265">
        <f t="shared" si="28"/>
        <v>2.9462999999999999</v>
      </c>
      <c r="X61" s="265">
        <f t="shared" si="28"/>
        <v>2.8972000000000002</v>
      </c>
      <c r="Y61" s="265">
        <f t="shared" si="28"/>
        <v>2.8342000000000001</v>
      </c>
      <c r="Z61" s="265">
        <f t="shared" si="28"/>
        <v>2.7961999999999998</v>
      </c>
      <c r="AA61" s="265">
        <f t="shared" si="28"/>
        <v>2.8266</v>
      </c>
      <c r="AB61" s="265">
        <f t="shared" si="28"/>
        <v>2.8342000000000001</v>
      </c>
      <c r="AC61" s="265">
        <f t="shared" si="28"/>
        <v>2.7888000000000002</v>
      </c>
      <c r="AD61" s="265">
        <f t="shared" si="28"/>
        <v>2.6539000000000001</v>
      </c>
      <c r="AE61" s="265">
        <f t="shared" si="28"/>
        <v>2.5438999999999998</v>
      </c>
      <c r="AF61" s="265">
        <f t="shared" si="28"/>
        <v>2.4773999999999998</v>
      </c>
      <c r="AG61" s="265">
        <f t="shared" si="28"/>
        <v>2.3281000000000001</v>
      </c>
      <c r="AH61" s="265">
        <f t="shared" si="28"/>
        <v>2.0531000000000001</v>
      </c>
      <c r="AI61" s="265">
        <f t="shared" si="28"/>
        <v>1.9604999999999999</v>
      </c>
      <c r="AJ61" s="265">
        <f t="shared" si="28"/>
        <v>1.8895</v>
      </c>
      <c r="AK61" s="265">
        <f t="shared" si="28"/>
        <v>1.8363</v>
      </c>
      <c r="AL61" s="265">
        <f t="shared" si="25"/>
        <v>1.8139000000000001</v>
      </c>
      <c r="AM61" s="265">
        <f t="shared" si="25"/>
        <v>1.75</v>
      </c>
      <c r="AN61" s="265">
        <f t="shared" si="25"/>
        <v>1.6425000000000001</v>
      </c>
      <c r="AO61" s="265">
        <f t="shared" si="25"/>
        <v>1.5383</v>
      </c>
      <c r="AP61" s="265">
        <f t="shared" si="25"/>
        <v>1.4486000000000001</v>
      </c>
      <c r="AQ61" s="265">
        <f t="shared" si="25"/>
        <v>1.4229000000000001</v>
      </c>
      <c r="AR61" s="265">
        <f t="shared" si="25"/>
        <v>1.3833</v>
      </c>
      <c r="AS61" s="265">
        <f t="shared" si="25"/>
        <v>1.3528</v>
      </c>
      <c r="AT61" s="265">
        <f t="shared" si="25"/>
        <v>1.3633999999999999</v>
      </c>
      <c r="AU61" s="265">
        <f t="shared" si="25"/>
        <v>1.3963000000000001</v>
      </c>
      <c r="AV61" s="265">
        <f t="shared" si="26"/>
        <v>1.3759999999999999</v>
      </c>
      <c r="AW61" s="265">
        <f t="shared" si="26"/>
        <v>1.3406</v>
      </c>
      <c r="AX61" s="265">
        <f t="shared" si="26"/>
        <v>1.3203</v>
      </c>
      <c r="AY61" s="265">
        <f t="shared" si="26"/>
        <v>1.2924</v>
      </c>
      <c r="AZ61" s="265">
        <f t="shared" si="26"/>
        <v>1.2735000000000001</v>
      </c>
      <c r="BA61" s="265">
        <f t="shared" si="26"/>
        <v>1.272</v>
      </c>
      <c r="BB61" s="265">
        <f t="shared" si="26"/>
        <v>1.2688999999999999</v>
      </c>
      <c r="BC61" s="265">
        <f t="shared" si="26"/>
        <v>1.2476</v>
      </c>
      <c r="BD61" s="265">
        <f t="shared" si="26"/>
        <v>1.2673000000000001</v>
      </c>
      <c r="BE61" s="265">
        <f t="shared" si="26"/>
        <v>1.2536</v>
      </c>
      <c r="BF61" s="265">
        <f t="shared" si="26"/>
        <v>1.2536</v>
      </c>
      <c r="BG61" s="265">
        <f t="shared" si="26"/>
        <v>1.272</v>
      </c>
      <c r="BH61" s="265">
        <f t="shared" si="26"/>
        <v>1.2491000000000001</v>
      </c>
      <c r="BI61" s="265">
        <f t="shared" si="26"/>
        <v>1.21</v>
      </c>
      <c r="BJ61" s="265">
        <f t="shared" si="26"/>
        <v>1.2170000000000001</v>
      </c>
      <c r="BK61" s="265">
        <f t="shared" si="26"/>
        <v>1.1989000000000001</v>
      </c>
      <c r="BL61" s="265">
        <f t="shared" si="27"/>
        <v>1.1825000000000001</v>
      </c>
      <c r="BM61" s="265">
        <f t="shared" si="27"/>
        <v>1.1386000000000001</v>
      </c>
      <c r="BN61" s="265">
        <f t="shared" si="27"/>
        <v>1.0820000000000001</v>
      </c>
      <c r="BO61" s="265">
        <f t="shared" si="27"/>
        <v>1.0686</v>
      </c>
      <c r="BP61" s="265">
        <f t="shared" si="27"/>
        <v>1.0165999999999999</v>
      </c>
      <c r="BQ61" s="265">
        <f t="shared" si="27"/>
        <v>1.0513999999999999</v>
      </c>
      <c r="BR61" s="265">
        <f t="shared" si="27"/>
        <v>1.0429999999999999</v>
      </c>
      <c r="BS61" s="265">
        <f t="shared" si="21"/>
        <v>0.99519999999999997</v>
      </c>
      <c r="BT61" s="265">
        <f t="shared" si="21"/>
        <v>0.98209999999999997</v>
      </c>
      <c r="BU61" s="265">
        <f t="shared" si="21"/>
        <v>0.98029999999999995</v>
      </c>
      <c r="BV61" s="265">
        <f t="shared" si="21"/>
        <v>0.98770000000000002</v>
      </c>
      <c r="BW61" s="265">
        <f t="shared" si="21"/>
        <v>1</v>
      </c>
    </row>
    <row r="62" spans="1:75" outlineLevel="1">
      <c r="A62" s="261">
        <v>4</v>
      </c>
      <c r="B62" s="262" t="s">
        <v>345</v>
      </c>
      <c r="C62" s="205"/>
      <c r="D62" s="156">
        <v>25</v>
      </c>
      <c r="E62" s="299">
        <v>25</v>
      </c>
      <c r="F62" s="280">
        <f t="shared" si="22"/>
        <v>0</v>
      </c>
      <c r="G62" s="275">
        <f t="shared" si="22"/>
        <v>0</v>
      </c>
      <c r="H62" s="265">
        <f t="shared" si="22"/>
        <v>0</v>
      </c>
      <c r="I62" s="265">
        <f t="shared" si="22"/>
        <v>3.609</v>
      </c>
      <c r="J62" s="265">
        <f t="shared" si="22"/>
        <v>3.6985999999999999</v>
      </c>
      <c r="K62" s="265">
        <f t="shared" si="22"/>
        <v>3.1227999999999998</v>
      </c>
      <c r="L62" s="265">
        <f t="shared" si="22"/>
        <v>3.0587</v>
      </c>
      <c r="M62" s="265">
        <f t="shared" si="22"/>
        <v>3.1320999999999999</v>
      </c>
      <c r="N62" s="265">
        <f t="shared" si="22"/>
        <v>3.1896</v>
      </c>
      <c r="O62" s="265">
        <f t="shared" si="22"/>
        <v>3.1227999999999998</v>
      </c>
      <c r="P62" s="265">
        <f t="shared" si="22"/>
        <v>3.0767000000000002</v>
      </c>
      <c r="Q62" s="265">
        <f t="shared" si="22"/>
        <v>3.0232000000000001</v>
      </c>
      <c r="R62" s="265">
        <f t="shared" si="22"/>
        <v>3.0407999999999999</v>
      </c>
      <c r="S62" s="265">
        <f t="shared" si="22"/>
        <v>3.0587</v>
      </c>
      <c r="T62" s="265">
        <f t="shared" si="22"/>
        <v>3.0232000000000001</v>
      </c>
      <c r="U62" s="265">
        <f t="shared" si="22"/>
        <v>2.98</v>
      </c>
      <c r="V62" s="265">
        <f t="shared" si="28"/>
        <v>2.9630999999999998</v>
      </c>
      <c r="W62" s="265">
        <f t="shared" si="28"/>
        <v>2.9462999999999999</v>
      </c>
      <c r="X62" s="265">
        <f t="shared" si="28"/>
        <v>2.8972000000000002</v>
      </c>
      <c r="Y62" s="265">
        <f t="shared" si="28"/>
        <v>2.8342000000000001</v>
      </c>
      <c r="Z62" s="265">
        <f t="shared" si="28"/>
        <v>2.7961999999999998</v>
      </c>
      <c r="AA62" s="265">
        <f t="shared" si="28"/>
        <v>2.8266</v>
      </c>
      <c r="AB62" s="265">
        <f t="shared" si="28"/>
        <v>2.8342000000000001</v>
      </c>
      <c r="AC62" s="265">
        <f t="shared" si="28"/>
        <v>2.7888000000000002</v>
      </c>
      <c r="AD62" s="265">
        <f t="shared" si="28"/>
        <v>2.6539000000000001</v>
      </c>
      <c r="AE62" s="265">
        <f t="shared" si="28"/>
        <v>2.5438999999999998</v>
      </c>
      <c r="AF62" s="265">
        <f t="shared" si="28"/>
        <v>2.4773999999999998</v>
      </c>
      <c r="AG62" s="265">
        <f t="shared" si="28"/>
        <v>2.3281000000000001</v>
      </c>
      <c r="AH62" s="265">
        <f t="shared" si="28"/>
        <v>2.0531000000000001</v>
      </c>
      <c r="AI62" s="265">
        <f t="shared" si="28"/>
        <v>1.9604999999999999</v>
      </c>
      <c r="AJ62" s="265">
        <f t="shared" si="28"/>
        <v>1.8895</v>
      </c>
      <c r="AK62" s="265">
        <f t="shared" si="28"/>
        <v>1.8363</v>
      </c>
      <c r="AL62" s="265">
        <f t="shared" si="25"/>
        <v>1.8139000000000001</v>
      </c>
      <c r="AM62" s="265">
        <f t="shared" si="25"/>
        <v>1.75</v>
      </c>
      <c r="AN62" s="265">
        <f t="shared" si="25"/>
        <v>1.6425000000000001</v>
      </c>
      <c r="AO62" s="265">
        <f t="shared" si="25"/>
        <v>1.5383</v>
      </c>
      <c r="AP62" s="265">
        <f t="shared" si="25"/>
        <v>1.4486000000000001</v>
      </c>
      <c r="AQ62" s="265">
        <f t="shared" si="25"/>
        <v>1.4229000000000001</v>
      </c>
      <c r="AR62" s="265">
        <f t="shared" si="25"/>
        <v>1.3833</v>
      </c>
      <c r="AS62" s="265">
        <f t="shared" si="25"/>
        <v>1.3528</v>
      </c>
      <c r="AT62" s="265">
        <f t="shared" si="25"/>
        <v>1.3633999999999999</v>
      </c>
      <c r="AU62" s="265">
        <f t="shared" si="25"/>
        <v>1.3963000000000001</v>
      </c>
      <c r="AV62" s="265">
        <f t="shared" si="26"/>
        <v>1.3759999999999999</v>
      </c>
      <c r="AW62" s="265">
        <f t="shared" si="26"/>
        <v>1.3406</v>
      </c>
      <c r="AX62" s="265">
        <f t="shared" si="26"/>
        <v>1.3203</v>
      </c>
      <c r="AY62" s="265">
        <f t="shared" si="26"/>
        <v>1.2924</v>
      </c>
      <c r="AZ62" s="265">
        <f t="shared" si="26"/>
        <v>1.2735000000000001</v>
      </c>
      <c r="BA62" s="265">
        <f t="shared" si="26"/>
        <v>1.272</v>
      </c>
      <c r="BB62" s="265">
        <f t="shared" si="26"/>
        <v>1.2688999999999999</v>
      </c>
      <c r="BC62" s="265">
        <f t="shared" si="26"/>
        <v>1.2476</v>
      </c>
      <c r="BD62" s="265">
        <f t="shared" si="26"/>
        <v>1.2673000000000001</v>
      </c>
      <c r="BE62" s="265">
        <f t="shared" si="26"/>
        <v>1.2536</v>
      </c>
      <c r="BF62" s="265">
        <f t="shared" si="26"/>
        <v>1.2536</v>
      </c>
      <c r="BG62" s="265">
        <f t="shared" si="26"/>
        <v>1.272</v>
      </c>
      <c r="BH62" s="265">
        <f t="shared" si="26"/>
        <v>1.2491000000000001</v>
      </c>
      <c r="BI62" s="265">
        <f t="shared" si="26"/>
        <v>1.21</v>
      </c>
      <c r="BJ62" s="265">
        <f t="shared" si="26"/>
        <v>1.2170000000000001</v>
      </c>
      <c r="BK62" s="265">
        <f t="shared" si="26"/>
        <v>1.1989000000000001</v>
      </c>
      <c r="BL62" s="265">
        <f t="shared" si="27"/>
        <v>1.1825000000000001</v>
      </c>
      <c r="BM62" s="265">
        <f t="shared" si="27"/>
        <v>1.1386000000000001</v>
      </c>
      <c r="BN62" s="265">
        <f t="shared" si="27"/>
        <v>1.0820000000000001</v>
      </c>
      <c r="BO62" s="265">
        <f t="shared" si="27"/>
        <v>1.0686</v>
      </c>
      <c r="BP62" s="265">
        <f t="shared" si="27"/>
        <v>1.0165999999999999</v>
      </c>
      <c r="BQ62" s="265">
        <f t="shared" si="27"/>
        <v>1.0513999999999999</v>
      </c>
      <c r="BR62" s="265">
        <f t="shared" si="27"/>
        <v>1.0429999999999999</v>
      </c>
      <c r="BS62" s="265">
        <f t="shared" si="27"/>
        <v>0.99519999999999997</v>
      </c>
      <c r="BT62" s="265">
        <f t="shared" si="27"/>
        <v>0.98209999999999997</v>
      </c>
      <c r="BU62" s="265">
        <f t="shared" si="27"/>
        <v>0.98029999999999995</v>
      </c>
      <c r="BV62" s="265">
        <f t="shared" si="27"/>
        <v>0.98770000000000002</v>
      </c>
      <c r="BW62" s="265">
        <f t="shared" si="27"/>
        <v>1</v>
      </c>
    </row>
    <row r="63" spans="1:75" outlineLevel="1">
      <c r="A63" s="261">
        <v>4</v>
      </c>
      <c r="B63" s="262" t="s">
        <v>346</v>
      </c>
      <c r="C63" s="205"/>
      <c r="D63" s="156">
        <v>20</v>
      </c>
      <c r="E63" s="299">
        <v>20</v>
      </c>
      <c r="F63" s="280">
        <f t="shared" si="22"/>
        <v>0</v>
      </c>
      <c r="G63" s="275">
        <f t="shared" si="22"/>
        <v>0</v>
      </c>
      <c r="H63" s="265">
        <f t="shared" si="22"/>
        <v>0</v>
      </c>
      <c r="I63" s="265">
        <f t="shared" si="22"/>
        <v>3.609</v>
      </c>
      <c r="J63" s="265">
        <f t="shared" si="22"/>
        <v>3.6985999999999999</v>
      </c>
      <c r="K63" s="265">
        <f t="shared" si="22"/>
        <v>3.1227999999999998</v>
      </c>
      <c r="L63" s="265">
        <f t="shared" si="22"/>
        <v>3.0587</v>
      </c>
      <c r="M63" s="265">
        <f t="shared" si="22"/>
        <v>3.1320999999999999</v>
      </c>
      <c r="N63" s="265">
        <f t="shared" si="22"/>
        <v>3.1896</v>
      </c>
      <c r="O63" s="265">
        <f t="shared" si="22"/>
        <v>3.1227999999999998</v>
      </c>
      <c r="P63" s="265">
        <f t="shared" si="22"/>
        <v>3.0767000000000002</v>
      </c>
      <c r="Q63" s="265">
        <f t="shared" si="22"/>
        <v>3.0232000000000001</v>
      </c>
      <c r="R63" s="265">
        <f t="shared" si="22"/>
        <v>3.0407999999999999</v>
      </c>
      <c r="S63" s="265">
        <f t="shared" si="22"/>
        <v>3.0587</v>
      </c>
      <c r="T63" s="265">
        <f t="shared" si="22"/>
        <v>3.0232000000000001</v>
      </c>
      <c r="U63" s="265">
        <f t="shared" si="22"/>
        <v>2.98</v>
      </c>
      <c r="V63" s="265">
        <f t="shared" si="28"/>
        <v>2.9630999999999998</v>
      </c>
      <c r="W63" s="265">
        <f t="shared" si="28"/>
        <v>2.9462999999999999</v>
      </c>
      <c r="X63" s="265">
        <f t="shared" si="28"/>
        <v>2.8972000000000002</v>
      </c>
      <c r="Y63" s="265">
        <f t="shared" si="28"/>
        <v>2.8342000000000001</v>
      </c>
      <c r="Z63" s="265">
        <f t="shared" si="28"/>
        <v>2.7961999999999998</v>
      </c>
      <c r="AA63" s="265">
        <f t="shared" si="28"/>
        <v>2.8266</v>
      </c>
      <c r="AB63" s="265">
        <f t="shared" si="28"/>
        <v>2.8342000000000001</v>
      </c>
      <c r="AC63" s="265">
        <f t="shared" si="28"/>
        <v>2.7888000000000002</v>
      </c>
      <c r="AD63" s="265">
        <f t="shared" si="28"/>
        <v>2.6539000000000001</v>
      </c>
      <c r="AE63" s="265">
        <f t="shared" si="28"/>
        <v>2.5438999999999998</v>
      </c>
      <c r="AF63" s="265">
        <f t="shared" si="28"/>
        <v>2.4773999999999998</v>
      </c>
      <c r="AG63" s="265">
        <f t="shared" si="28"/>
        <v>2.3281000000000001</v>
      </c>
      <c r="AH63" s="265">
        <f t="shared" si="28"/>
        <v>2.0531000000000001</v>
      </c>
      <c r="AI63" s="265">
        <f t="shared" si="28"/>
        <v>1.9604999999999999</v>
      </c>
      <c r="AJ63" s="265">
        <f t="shared" si="28"/>
        <v>1.8895</v>
      </c>
      <c r="AK63" s="265">
        <f t="shared" si="28"/>
        <v>1.8363</v>
      </c>
      <c r="AL63" s="265">
        <f t="shared" si="25"/>
        <v>1.8139000000000001</v>
      </c>
      <c r="AM63" s="265">
        <f t="shared" si="25"/>
        <v>1.75</v>
      </c>
      <c r="AN63" s="265">
        <f t="shared" si="25"/>
        <v>1.6425000000000001</v>
      </c>
      <c r="AO63" s="265">
        <f t="shared" si="25"/>
        <v>1.5383</v>
      </c>
      <c r="AP63" s="265">
        <f t="shared" si="25"/>
        <v>1.4486000000000001</v>
      </c>
      <c r="AQ63" s="265">
        <f t="shared" si="25"/>
        <v>1.4229000000000001</v>
      </c>
      <c r="AR63" s="265">
        <f t="shared" si="25"/>
        <v>1.3833</v>
      </c>
      <c r="AS63" s="265">
        <f t="shared" si="25"/>
        <v>1.3528</v>
      </c>
      <c r="AT63" s="265">
        <f t="shared" si="25"/>
        <v>1.3633999999999999</v>
      </c>
      <c r="AU63" s="265">
        <f t="shared" si="25"/>
        <v>1.3963000000000001</v>
      </c>
      <c r="AV63" s="265">
        <f t="shared" si="26"/>
        <v>1.3759999999999999</v>
      </c>
      <c r="AW63" s="265">
        <f t="shared" si="26"/>
        <v>1.3406</v>
      </c>
      <c r="AX63" s="265">
        <f t="shared" si="26"/>
        <v>1.3203</v>
      </c>
      <c r="AY63" s="265">
        <f t="shared" si="26"/>
        <v>1.2924</v>
      </c>
      <c r="AZ63" s="265">
        <f t="shared" si="26"/>
        <v>1.2735000000000001</v>
      </c>
      <c r="BA63" s="265">
        <f t="shared" si="26"/>
        <v>1.272</v>
      </c>
      <c r="BB63" s="265">
        <f t="shared" si="26"/>
        <v>1.2688999999999999</v>
      </c>
      <c r="BC63" s="265">
        <f t="shared" si="26"/>
        <v>1.2476</v>
      </c>
      <c r="BD63" s="265">
        <f t="shared" si="26"/>
        <v>1.2673000000000001</v>
      </c>
      <c r="BE63" s="265">
        <f t="shared" si="26"/>
        <v>1.2536</v>
      </c>
      <c r="BF63" s="265">
        <f t="shared" si="26"/>
        <v>1.2536</v>
      </c>
      <c r="BG63" s="265">
        <f t="shared" si="26"/>
        <v>1.272</v>
      </c>
      <c r="BH63" s="265">
        <f t="shared" si="26"/>
        <v>1.2491000000000001</v>
      </c>
      <c r="BI63" s="265">
        <f t="shared" si="26"/>
        <v>1.21</v>
      </c>
      <c r="BJ63" s="265">
        <f t="shared" si="26"/>
        <v>1.2170000000000001</v>
      </c>
      <c r="BK63" s="265">
        <f t="shared" si="26"/>
        <v>1.1989000000000001</v>
      </c>
      <c r="BL63" s="265">
        <f t="shared" si="27"/>
        <v>1.1825000000000001</v>
      </c>
      <c r="BM63" s="265">
        <f t="shared" si="27"/>
        <v>1.1386000000000001</v>
      </c>
      <c r="BN63" s="265">
        <f t="shared" si="27"/>
        <v>1.0820000000000001</v>
      </c>
      <c r="BO63" s="265">
        <f t="shared" si="27"/>
        <v>1.0686</v>
      </c>
      <c r="BP63" s="265">
        <f t="shared" si="27"/>
        <v>1.0165999999999999</v>
      </c>
      <c r="BQ63" s="265">
        <f t="shared" si="27"/>
        <v>1.0513999999999999</v>
      </c>
      <c r="BR63" s="265">
        <f t="shared" si="27"/>
        <v>1.0429999999999999</v>
      </c>
      <c r="BS63" s="265">
        <f t="shared" si="27"/>
        <v>0.99519999999999997</v>
      </c>
      <c r="BT63" s="265">
        <f t="shared" si="27"/>
        <v>0.98209999999999997</v>
      </c>
      <c r="BU63" s="265">
        <f t="shared" si="27"/>
        <v>0.98029999999999995</v>
      </c>
      <c r="BV63" s="265">
        <f t="shared" si="27"/>
        <v>0.98770000000000002</v>
      </c>
      <c r="BW63" s="265">
        <f t="shared" si="27"/>
        <v>1</v>
      </c>
    </row>
    <row r="64" spans="1:75" ht="13.5" outlineLevel="1" thickBot="1">
      <c r="A64" s="261">
        <v>4</v>
      </c>
      <c r="B64" s="262" t="s">
        <v>347</v>
      </c>
      <c r="C64" s="205"/>
      <c r="D64" s="156">
        <v>25</v>
      </c>
      <c r="E64" s="299">
        <v>25</v>
      </c>
      <c r="F64" s="280">
        <f t="shared" si="22"/>
        <v>0</v>
      </c>
      <c r="G64" s="275">
        <f t="shared" si="22"/>
        <v>0</v>
      </c>
      <c r="H64" s="265">
        <f t="shared" si="22"/>
        <v>0</v>
      </c>
      <c r="I64" s="265">
        <f t="shared" si="22"/>
        <v>3.609</v>
      </c>
      <c r="J64" s="265">
        <f t="shared" si="22"/>
        <v>3.6985999999999999</v>
      </c>
      <c r="K64" s="265">
        <f t="shared" si="22"/>
        <v>3.1227999999999998</v>
      </c>
      <c r="L64" s="265">
        <f t="shared" si="22"/>
        <v>3.0587</v>
      </c>
      <c r="M64" s="265">
        <f t="shared" si="22"/>
        <v>3.1320999999999999</v>
      </c>
      <c r="N64" s="265">
        <f t="shared" si="22"/>
        <v>3.1896</v>
      </c>
      <c r="O64" s="265">
        <f t="shared" si="22"/>
        <v>3.1227999999999998</v>
      </c>
      <c r="P64" s="265">
        <f t="shared" si="22"/>
        <v>3.0767000000000002</v>
      </c>
      <c r="Q64" s="265">
        <f t="shared" si="22"/>
        <v>3.0232000000000001</v>
      </c>
      <c r="R64" s="265">
        <f t="shared" si="22"/>
        <v>3.0407999999999999</v>
      </c>
      <c r="S64" s="265">
        <f t="shared" si="22"/>
        <v>3.0587</v>
      </c>
      <c r="T64" s="265">
        <f t="shared" si="22"/>
        <v>3.0232000000000001</v>
      </c>
      <c r="U64" s="265">
        <f t="shared" si="22"/>
        <v>2.98</v>
      </c>
      <c r="V64" s="265">
        <f t="shared" si="28"/>
        <v>2.9630999999999998</v>
      </c>
      <c r="W64" s="265">
        <f t="shared" si="28"/>
        <v>2.9462999999999999</v>
      </c>
      <c r="X64" s="265">
        <f t="shared" si="28"/>
        <v>2.8972000000000002</v>
      </c>
      <c r="Y64" s="265">
        <f t="shared" si="28"/>
        <v>2.8342000000000001</v>
      </c>
      <c r="Z64" s="265">
        <f t="shared" si="28"/>
        <v>2.7961999999999998</v>
      </c>
      <c r="AA64" s="265">
        <f t="shared" si="28"/>
        <v>2.8266</v>
      </c>
      <c r="AB64" s="265">
        <f t="shared" si="28"/>
        <v>2.8342000000000001</v>
      </c>
      <c r="AC64" s="265">
        <f t="shared" si="28"/>
        <v>2.7888000000000002</v>
      </c>
      <c r="AD64" s="265">
        <f t="shared" si="28"/>
        <v>2.6539000000000001</v>
      </c>
      <c r="AE64" s="265">
        <f t="shared" si="28"/>
        <v>2.5438999999999998</v>
      </c>
      <c r="AF64" s="265">
        <f t="shared" si="28"/>
        <v>2.4773999999999998</v>
      </c>
      <c r="AG64" s="265">
        <f t="shared" si="28"/>
        <v>2.3281000000000001</v>
      </c>
      <c r="AH64" s="265">
        <f t="shared" si="28"/>
        <v>2.0531000000000001</v>
      </c>
      <c r="AI64" s="265">
        <f t="shared" si="28"/>
        <v>1.9604999999999999</v>
      </c>
      <c r="AJ64" s="265">
        <f t="shared" si="28"/>
        <v>1.8895</v>
      </c>
      <c r="AK64" s="265">
        <f t="shared" si="28"/>
        <v>1.8363</v>
      </c>
      <c r="AL64" s="265">
        <f t="shared" si="25"/>
        <v>1.8139000000000001</v>
      </c>
      <c r="AM64" s="265">
        <f t="shared" si="25"/>
        <v>1.75</v>
      </c>
      <c r="AN64" s="265">
        <f t="shared" si="25"/>
        <v>1.6425000000000001</v>
      </c>
      <c r="AO64" s="265">
        <f t="shared" si="25"/>
        <v>1.5383</v>
      </c>
      <c r="AP64" s="265">
        <f t="shared" si="25"/>
        <v>1.4486000000000001</v>
      </c>
      <c r="AQ64" s="265">
        <f t="shared" si="25"/>
        <v>1.4229000000000001</v>
      </c>
      <c r="AR64" s="265">
        <f t="shared" si="25"/>
        <v>1.3833</v>
      </c>
      <c r="AS64" s="265">
        <f t="shared" si="25"/>
        <v>1.3528</v>
      </c>
      <c r="AT64" s="265">
        <f t="shared" si="25"/>
        <v>1.3633999999999999</v>
      </c>
      <c r="AU64" s="265">
        <f t="shared" si="25"/>
        <v>1.3963000000000001</v>
      </c>
      <c r="AV64" s="265">
        <f t="shared" si="26"/>
        <v>1.3759999999999999</v>
      </c>
      <c r="AW64" s="265">
        <f t="shared" si="26"/>
        <v>1.3406</v>
      </c>
      <c r="AX64" s="265">
        <f t="shared" si="26"/>
        <v>1.3203</v>
      </c>
      <c r="AY64" s="265">
        <f t="shared" si="26"/>
        <v>1.2924</v>
      </c>
      <c r="AZ64" s="265">
        <f t="shared" si="26"/>
        <v>1.2735000000000001</v>
      </c>
      <c r="BA64" s="265">
        <f t="shared" si="26"/>
        <v>1.272</v>
      </c>
      <c r="BB64" s="265">
        <f t="shared" si="26"/>
        <v>1.2688999999999999</v>
      </c>
      <c r="BC64" s="265">
        <f t="shared" si="26"/>
        <v>1.2476</v>
      </c>
      <c r="BD64" s="265">
        <f t="shared" si="26"/>
        <v>1.2673000000000001</v>
      </c>
      <c r="BE64" s="265">
        <f t="shared" si="26"/>
        <v>1.2536</v>
      </c>
      <c r="BF64" s="265">
        <f t="shared" si="26"/>
        <v>1.2536</v>
      </c>
      <c r="BG64" s="265">
        <f t="shared" si="26"/>
        <v>1.272</v>
      </c>
      <c r="BH64" s="265">
        <f t="shared" si="26"/>
        <v>1.2491000000000001</v>
      </c>
      <c r="BI64" s="265">
        <f t="shared" si="26"/>
        <v>1.21</v>
      </c>
      <c r="BJ64" s="265">
        <f t="shared" si="26"/>
        <v>1.2170000000000001</v>
      </c>
      <c r="BK64" s="265">
        <f t="shared" si="26"/>
        <v>1.1989000000000001</v>
      </c>
      <c r="BL64" s="265">
        <f t="shared" si="27"/>
        <v>1.1825000000000001</v>
      </c>
      <c r="BM64" s="265">
        <f t="shared" si="27"/>
        <v>1.1386000000000001</v>
      </c>
      <c r="BN64" s="265">
        <f t="shared" si="27"/>
        <v>1.0820000000000001</v>
      </c>
      <c r="BO64" s="265">
        <f t="shared" si="27"/>
        <v>1.0686</v>
      </c>
      <c r="BP64" s="265">
        <f t="shared" si="27"/>
        <v>1.0165999999999999</v>
      </c>
      <c r="BQ64" s="265">
        <f t="shared" si="27"/>
        <v>1.0513999999999999</v>
      </c>
      <c r="BR64" s="265">
        <f t="shared" si="27"/>
        <v>1.0429999999999999</v>
      </c>
      <c r="BS64" s="265">
        <f t="shared" si="27"/>
        <v>0.99519999999999997</v>
      </c>
      <c r="BT64" s="265">
        <f t="shared" si="27"/>
        <v>0.98209999999999997</v>
      </c>
      <c r="BU64" s="265">
        <f t="shared" si="27"/>
        <v>0.98029999999999995</v>
      </c>
      <c r="BV64" s="265">
        <f t="shared" si="27"/>
        <v>0.98770000000000002</v>
      </c>
      <c r="BW64" s="265">
        <f t="shared" si="27"/>
        <v>1</v>
      </c>
    </row>
    <row r="65" spans="1:75" ht="13.5" outlineLevel="1" thickBot="1">
      <c r="A65" s="261">
        <v>1</v>
      </c>
      <c r="B65" s="288" t="s">
        <v>418</v>
      </c>
      <c r="C65" s="205"/>
      <c r="D65" s="293">
        <f>D47</f>
        <v>50</v>
      </c>
      <c r="E65" s="300">
        <f>E47</f>
        <v>60</v>
      </c>
      <c r="F65" s="280">
        <f t="shared" si="22"/>
        <v>13.7654</v>
      </c>
      <c r="G65" s="275">
        <f t="shared" si="22"/>
        <v>11.736800000000001</v>
      </c>
      <c r="H65" s="265">
        <f t="shared" si="22"/>
        <v>10.825200000000001</v>
      </c>
      <c r="I65" s="265">
        <f t="shared" si="22"/>
        <v>9.5298999999999996</v>
      </c>
      <c r="J65" s="265">
        <f t="shared" si="22"/>
        <v>10.045</v>
      </c>
      <c r="K65" s="265">
        <f t="shared" si="22"/>
        <v>8.6433999999999997</v>
      </c>
      <c r="L65" s="265">
        <f t="shared" si="22"/>
        <v>8.1387</v>
      </c>
      <c r="M65" s="265">
        <f t="shared" si="22"/>
        <v>8.3834999999999997</v>
      </c>
      <c r="N65" s="265">
        <f t="shared" si="22"/>
        <v>8.3834999999999997</v>
      </c>
      <c r="O65" s="265">
        <f t="shared" si="22"/>
        <v>7.9642999999999997</v>
      </c>
      <c r="P65" s="279">
        <f t="shared" si="22"/>
        <v>7.7431000000000001</v>
      </c>
      <c r="Q65" s="278">
        <f t="shared" si="22"/>
        <v>7.4832000000000001</v>
      </c>
      <c r="R65" s="265">
        <f t="shared" ref="R65:U65" si="29">VLOOKUP($A65,$A$11:$CA$14,R$44)</f>
        <v>7.2403000000000004</v>
      </c>
      <c r="S65" s="265">
        <f t="shared" si="29"/>
        <v>6.9687999999999999</v>
      </c>
      <c r="T65" s="276">
        <f t="shared" si="29"/>
        <v>6.5205000000000002</v>
      </c>
      <c r="U65" s="265">
        <f t="shared" si="29"/>
        <v>6.1601999999999997</v>
      </c>
      <c r="V65" s="265">
        <f t="shared" si="28"/>
        <v>5.7179000000000002</v>
      </c>
      <c r="W65" s="279">
        <f t="shared" si="28"/>
        <v>5.4657</v>
      </c>
      <c r="X65" s="277">
        <f t="shared" si="28"/>
        <v>5.2594000000000003</v>
      </c>
      <c r="Y65" s="277">
        <f t="shared" si="28"/>
        <v>5.0913000000000004</v>
      </c>
      <c r="Z65" s="291">
        <f t="shared" si="28"/>
        <v>4.9336000000000002</v>
      </c>
      <c r="AA65" s="289">
        <f t="shared" si="28"/>
        <v>5.1859999999999999</v>
      </c>
      <c r="AB65" s="265">
        <f t="shared" si="28"/>
        <v>4.9336000000000002</v>
      </c>
      <c r="AC65" s="265">
        <f t="shared" si="28"/>
        <v>4.5697000000000001</v>
      </c>
      <c r="AD65" s="265">
        <f t="shared" si="28"/>
        <v>3.8715000000000002</v>
      </c>
      <c r="AE65" s="265">
        <f t="shared" si="28"/>
        <v>3.4952999999999999</v>
      </c>
      <c r="AF65" s="265">
        <f t="shared" si="28"/>
        <v>3.3283999999999998</v>
      </c>
      <c r="AG65" s="265">
        <f t="shared" si="28"/>
        <v>3.1320000000000001</v>
      </c>
      <c r="AH65" s="265">
        <f t="shared" si="28"/>
        <v>2.9575999999999998</v>
      </c>
      <c r="AI65" s="265">
        <f t="shared" si="28"/>
        <v>2.8811</v>
      </c>
      <c r="AJ65" s="265">
        <f t="shared" si="28"/>
        <v>2.7736000000000001</v>
      </c>
      <c r="AK65" s="265">
        <f t="shared" si="28"/>
        <v>2.6610999999999998</v>
      </c>
      <c r="AL65" s="265">
        <f t="shared" si="25"/>
        <v>2.5514999999999999</v>
      </c>
      <c r="AM65" s="265">
        <f t="shared" si="25"/>
        <v>2.3723000000000001</v>
      </c>
      <c r="AN65" s="265">
        <f t="shared" si="25"/>
        <v>2.1566999999999998</v>
      </c>
      <c r="AO65" s="265">
        <f t="shared" si="25"/>
        <v>2.0310000000000001</v>
      </c>
      <c r="AP65" s="265">
        <f t="shared" si="25"/>
        <v>1.9527000000000001</v>
      </c>
      <c r="AQ65" s="265">
        <f t="shared" si="25"/>
        <v>1.9191</v>
      </c>
      <c r="AR65" s="265">
        <f t="shared" si="25"/>
        <v>1.8803000000000001</v>
      </c>
      <c r="AS65" s="265">
        <f t="shared" si="25"/>
        <v>1.8676999999999999</v>
      </c>
      <c r="AT65" s="265">
        <f t="shared" si="25"/>
        <v>1.8309</v>
      </c>
      <c r="AU65" s="265">
        <f t="shared" si="25"/>
        <v>1.7897000000000001</v>
      </c>
      <c r="AV65" s="265">
        <f t="shared" si="26"/>
        <v>1.7504</v>
      </c>
      <c r="AW65" s="265">
        <f t="shared" si="26"/>
        <v>1.6919999999999999</v>
      </c>
      <c r="AX65" s="265">
        <f t="shared" si="26"/>
        <v>1.5951</v>
      </c>
      <c r="AY65" s="265">
        <f t="shared" si="26"/>
        <v>1.5006999999999999</v>
      </c>
      <c r="AZ65" s="265">
        <f t="shared" si="26"/>
        <v>1.415</v>
      </c>
      <c r="BA65" s="265">
        <f t="shared" si="26"/>
        <v>1.3681000000000001</v>
      </c>
      <c r="BB65" s="265">
        <f t="shared" si="26"/>
        <v>1.3401000000000001</v>
      </c>
      <c r="BC65" s="265">
        <f t="shared" si="26"/>
        <v>1.3102</v>
      </c>
      <c r="BD65" s="265">
        <f t="shared" si="26"/>
        <v>1.3071999999999999</v>
      </c>
      <c r="BE65" s="265">
        <f t="shared" si="26"/>
        <v>1.3132999999999999</v>
      </c>
      <c r="BF65" s="265">
        <f t="shared" si="26"/>
        <v>1.3194999999999999</v>
      </c>
      <c r="BG65" s="265">
        <f t="shared" si="26"/>
        <v>1.3273999999999999</v>
      </c>
      <c r="BH65" s="265">
        <f t="shared" si="26"/>
        <v>1.3180000000000001</v>
      </c>
      <c r="BI65" s="265">
        <f t="shared" si="26"/>
        <v>1.3132999999999999</v>
      </c>
      <c r="BJ65" s="265">
        <f t="shared" si="26"/>
        <v>1.3102</v>
      </c>
      <c r="BK65" s="265">
        <f t="shared" si="26"/>
        <v>1.3071999999999999</v>
      </c>
      <c r="BL65" s="265">
        <f t="shared" si="27"/>
        <v>1.2875000000000001</v>
      </c>
      <c r="BM65" s="265">
        <f t="shared" si="27"/>
        <v>1.2613000000000001</v>
      </c>
      <c r="BN65" s="265">
        <f t="shared" si="27"/>
        <v>1.2334000000000001</v>
      </c>
      <c r="BO65" s="265">
        <f t="shared" si="27"/>
        <v>1.1811</v>
      </c>
      <c r="BP65" s="265">
        <f t="shared" si="27"/>
        <v>1.1389</v>
      </c>
      <c r="BQ65" s="265">
        <f t="shared" si="27"/>
        <v>1.1263000000000001</v>
      </c>
      <c r="BR65" s="265">
        <f t="shared" si="27"/>
        <v>1.115</v>
      </c>
      <c r="BS65" s="265">
        <f t="shared" si="27"/>
        <v>1.0804</v>
      </c>
      <c r="BT65" s="265">
        <f t="shared" si="27"/>
        <v>1.0539000000000001</v>
      </c>
      <c r="BU65" s="265">
        <f t="shared" si="27"/>
        <v>1.0343</v>
      </c>
      <c r="BV65" s="265">
        <f t="shared" si="27"/>
        <v>1.0164</v>
      </c>
      <c r="BW65" s="265">
        <f t="shared" si="27"/>
        <v>1</v>
      </c>
    </row>
    <row r="66" spans="1:75" ht="13.5" outlineLevel="1" thickBot="1">
      <c r="A66" s="261">
        <v>2</v>
      </c>
      <c r="B66" s="288" t="s">
        <v>348</v>
      </c>
      <c r="C66" s="205"/>
      <c r="D66" s="156">
        <v>45</v>
      </c>
      <c r="E66" s="301">
        <v>55</v>
      </c>
      <c r="F66" s="280">
        <f t="shared" ref="F66:U81" si="30">VLOOKUP($A66,$A$11:$CA$14,F$44)</f>
        <v>0</v>
      </c>
      <c r="G66" s="275">
        <f t="shared" si="30"/>
        <v>0</v>
      </c>
      <c r="H66" s="265">
        <f t="shared" si="30"/>
        <v>0</v>
      </c>
      <c r="I66" s="265">
        <f t="shared" si="30"/>
        <v>6.3642000000000003</v>
      </c>
      <c r="J66" s="265">
        <f t="shared" si="30"/>
        <v>6.6726999999999999</v>
      </c>
      <c r="K66" s="265">
        <f t="shared" si="30"/>
        <v>5.7644000000000002</v>
      </c>
      <c r="L66" s="265">
        <f t="shared" si="30"/>
        <v>5.3971</v>
      </c>
      <c r="M66" s="265">
        <f t="shared" si="30"/>
        <v>5.5888</v>
      </c>
      <c r="N66" s="265">
        <f t="shared" si="30"/>
        <v>5.5606</v>
      </c>
      <c r="O66" s="265">
        <f t="shared" si="30"/>
        <v>5.2679</v>
      </c>
      <c r="P66" s="265">
        <f t="shared" si="30"/>
        <v>5.1448999999999998</v>
      </c>
      <c r="Q66" s="265">
        <f t="shared" si="30"/>
        <v>4.9595000000000002</v>
      </c>
      <c r="R66" s="265">
        <f t="shared" si="30"/>
        <v>4.8079000000000001</v>
      </c>
      <c r="S66" s="265">
        <f t="shared" si="30"/>
        <v>4.4574999999999996</v>
      </c>
      <c r="T66" s="265">
        <f t="shared" si="30"/>
        <v>4.1235999999999997</v>
      </c>
      <c r="U66" s="265">
        <f t="shared" si="30"/>
        <v>3.8361999999999998</v>
      </c>
      <c r="V66" s="265">
        <f t="shared" si="28"/>
        <v>3.5979999999999999</v>
      </c>
      <c r="W66" s="265">
        <f t="shared" si="28"/>
        <v>3.4514</v>
      </c>
      <c r="X66" s="276">
        <f t="shared" si="28"/>
        <v>3.3877000000000002</v>
      </c>
      <c r="Y66" s="265">
        <f t="shared" si="28"/>
        <v>3.4731999999999998</v>
      </c>
      <c r="Z66" s="265">
        <f t="shared" si="28"/>
        <v>3.4514</v>
      </c>
      <c r="AA66" s="276">
        <f t="shared" si="28"/>
        <v>3.5979999999999999</v>
      </c>
      <c r="AB66" s="265">
        <f t="shared" si="28"/>
        <v>3.4192999999999998</v>
      </c>
      <c r="AC66" s="265">
        <f t="shared" si="28"/>
        <v>3.2671000000000001</v>
      </c>
      <c r="AD66" s="265">
        <f t="shared" si="28"/>
        <v>2.8014999999999999</v>
      </c>
      <c r="AE66" s="265">
        <f t="shared" si="28"/>
        <v>2.5844999999999998</v>
      </c>
      <c r="AF66" s="265">
        <f t="shared" si="28"/>
        <v>2.5023</v>
      </c>
      <c r="AG66" s="265">
        <f t="shared" si="28"/>
        <v>2.4039000000000001</v>
      </c>
      <c r="AH66" s="265">
        <f t="shared" si="28"/>
        <v>2.2515000000000001</v>
      </c>
      <c r="AI66" s="265">
        <f t="shared" si="28"/>
        <v>2.2153</v>
      </c>
      <c r="AJ66" s="265">
        <f t="shared" si="28"/>
        <v>2.1716000000000002</v>
      </c>
      <c r="AK66" s="265">
        <f t="shared" si="28"/>
        <v>2.0971000000000002</v>
      </c>
      <c r="AL66" s="265">
        <f t="shared" si="25"/>
        <v>1.9802</v>
      </c>
      <c r="AM66" s="265">
        <f t="shared" si="25"/>
        <v>1.802</v>
      </c>
      <c r="AN66" s="265">
        <f t="shared" si="25"/>
        <v>1.6311</v>
      </c>
      <c r="AO66" s="265">
        <f t="shared" si="25"/>
        <v>1.5887</v>
      </c>
      <c r="AP66" s="265">
        <f t="shared" si="25"/>
        <v>1.6167</v>
      </c>
      <c r="AQ66" s="265">
        <f t="shared" si="25"/>
        <v>1.6238999999999999</v>
      </c>
      <c r="AR66" s="265">
        <f t="shared" si="25"/>
        <v>1.605</v>
      </c>
      <c r="AS66" s="265">
        <f t="shared" si="25"/>
        <v>1.6026</v>
      </c>
      <c r="AT66" s="265">
        <f t="shared" si="25"/>
        <v>1.5661</v>
      </c>
      <c r="AU66" s="265">
        <f t="shared" si="25"/>
        <v>1.5399</v>
      </c>
      <c r="AV66" s="265">
        <f t="shared" si="26"/>
        <v>1.5165</v>
      </c>
      <c r="AW66" s="265">
        <f t="shared" si="26"/>
        <v>1.4739</v>
      </c>
      <c r="AX66" s="265">
        <f t="shared" si="26"/>
        <v>1.3796999999999999</v>
      </c>
      <c r="AY66" s="265">
        <f t="shared" si="26"/>
        <v>1.2847</v>
      </c>
      <c r="AZ66" s="265">
        <f t="shared" si="26"/>
        <v>1.2085999999999999</v>
      </c>
      <c r="BA66" s="265">
        <f t="shared" si="26"/>
        <v>1.1738</v>
      </c>
      <c r="BB66" s="265">
        <f t="shared" si="26"/>
        <v>1.1614</v>
      </c>
      <c r="BC66" s="265">
        <f t="shared" si="26"/>
        <v>1.1493</v>
      </c>
      <c r="BD66" s="265">
        <f t="shared" si="26"/>
        <v>1.17</v>
      </c>
      <c r="BE66" s="265">
        <f t="shared" si="26"/>
        <v>1.1916</v>
      </c>
      <c r="BF66" s="265">
        <f t="shared" si="26"/>
        <v>1.2112000000000001</v>
      </c>
      <c r="BG66" s="265">
        <f t="shared" si="26"/>
        <v>1.2179</v>
      </c>
      <c r="BH66" s="265">
        <f t="shared" si="26"/>
        <v>1.2152000000000001</v>
      </c>
      <c r="BI66" s="265">
        <f t="shared" si="26"/>
        <v>1.2179</v>
      </c>
      <c r="BJ66" s="265">
        <f t="shared" si="26"/>
        <v>1.2205999999999999</v>
      </c>
      <c r="BK66" s="265">
        <f t="shared" si="26"/>
        <v>1.2261</v>
      </c>
      <c r="BL66" s="265">
        <f t="shared" si="27"/>
        <v>1.2261</v>
      </c>
      <c r="BM66" s="265">
        <f t="shared" si="27"/>
        <v>1.2246999999999999</v>
      </c>
      <c r="BN66" s="265">
        <f t="shared" si="27"/>
        <v>1.1954</v>
      </c>
      <c r="BO66" s="265">
        <f t="shared" si="27"/>
        <v>1.1589</v>
      </c>
      <c r="BP66" s="265">
        <f t="shared" si="27"/>
        <v>1.1257999999999999</v>
      </c>
      <c r="BQ66" s="265">
        <f t="shared" si="27"/>
        <v>1.1065</v>
      </c>
      <c r="BR66" s="265">
        <f t="shared" si="27"/>
        <v>1.101</v>
      </c>
      <c r="BS66" s="265">
        <f t="shared" si="27"/>
        <v>1.0805</v>
      </c>
      <c r="BT66" s="265">
        <f t="shared" si="27"/>
        <v>1.0536000000000001</v>
      </c>
      <c r="BU66" s="265">
        <f t="shared" si="27"/>
        <v>1.0347999999999999</v>
      </c>
      <c r="BV66" s="265">
        <f t="shared" si="27"/>
        <v>1.0194000000000001</v>
      </c>
      <c r="BW66" s="265">
        <f t="shared" si="27"/>
        <v>1</v>
      </c>
    </row>
    <row r="67" spans="1:75" ht="13.5" outlineLevel="1" thickBot="1">
      <c r="A67" s="261">
        <v>3</v>
      </c>
      <c r="B67" s="288" t="s">
        <v>349</v>
      </c>
      <c r="C67" s="205"/>
      <c r="D67" s="156">
        <v>45</v>
      </c>
      <c r="E67" s="301">
        <v>55</v>
      </c>
      <c r="F67" s="280">
        <f t="shared" si="30"/>
        <v>0</v>
      </c>
      <c r="G67" s="275">
        <f t="shared" si="30"/>
        <v>0</v>
      </c>
      <c r="H67" s="265">
        <f t="shared" si="30"/>
        <v>0</v>
      </c>
      <c r="I67" s="265">
        <f t="shared" si="30"/>
        <v>5.7257999999999996</v>
      </c>
      <c r="J67" s="265">
        <f t="shared" si="30"/>
        <v>5.7568000000000001</v>
      </c>
      <c r="K67" s="265">
        <f t="shared" si="30"/>
        <v>4.8630000000000004</v>
      </c>
      <c r="L67" s="265">
        <f t="shared" si="30"/>
        <v>3.9739</v>
      </c>
      <c r="M67" s="265">
        <f t="shared" si="30"/>
        <v>3.9443999999999999</v>
      </c>
      <c r="N67" s="265">
        <f t="shared" si="30"/>
        <v>4.0038</v>
      </c>
      <c r="O67" s="265">
        <f t="shared" si="30"/>
        <v>3.8448000000000002</v>
      </c>
      <c r="P67" s="265">
        <f t="shared" si="30"/>
        <v>3.75</v>
      </c>
      <c r="Q67" s="265">
        <f t="shared" si="30"/>
        <v>3.5737999999999999</v>
      </c>
      <c r="R67" s="265">
        <f t="shared" si="30"/>
        <v>3.4918</v>
      </c>
      <c r="S67" s="265">
        <f t="shared" si="30"/>
        <v>3.3809999999999998</v>
      </c>
      <c r="T67" s="265">
        <f t="shared" si="30"/>
        <v>3.2568999999999999</v>
      </c>
      <c r="U67" s="265">
        <f t="shared" si="30"/>
        <v>3.1602000000000001</v>
      </c>
      <c r="V67" s="265">
        <f t="shared" si="28"/>
        <v>3.0691999999999999</v>
      </c>
      <c r="W67" s="265">
        <f t="shared" si="28"/>
        <v>3.0169999999999999</v>
      </c>
      <c r="X67" s="265">
        <f t="shared" si="28"/>
        <v>2.9916</v>
      </c>
      <c r="Y67" s="265">
        <f t="shared" si="28"/>
        <v>3.0341999999999998</v>
      </c>
      <c r="Z67" s="265">
        <f t="shared" si="28"/>
        <v>3.0255999999999998</v>
      </c>
      <c r="AA67" s="276">
        <f t="shared" si="28"/>
        <v>3.1886000000000001</v>
      </c>
      <c r="AB67" s="265">
        <f t="shared" si="28"/>
        <v>3.1232000000000002</v>
      </c>
      <c r="AC67" s="265">
        <f t="shared" si="28"/>
        <v>3</v>
      </c>
      <c r="AD67" s="265">
        <f t="shared" si="28"/>
        <v>2.6692</v>
      </c>
      <c r="AE67" s="265">
        <f t="shared" si="28"/>
        <v>2.5297000000000001</v>
      </c>
      <c r="AF67" s="265">
        <f t="shared" si="28"/>
        <v>2.4767000000000001</v>
      </c>
      <c r="AG67" s="265">
        <f t="shared" si="28"/>
        <v>2.3407</v>
      </c>
      <c r="AH67" s="265">
        <f t="shared" si="28"/>
        <v>2.1385999999999998</v>
      </c>
      <c r="AI67" s="265">
        <f t="shared" si="28"/>
        <v>2.1472000000000002</v>
      </c>
      <c r="AJ67" s="265">
        <f t="shared" si="28"/>
        <v>2.1006</v>
      </c>
      <c r="AK67" s="265">
        <f t="shared" si="28"/>
        <v>2.0760000000000001</v>
      </c>
      <c r="AL67" s="265">
        <f t="shared" si="25"/>
        <v>1.9832000000000001</v>
      </c>
      <c r="AM67" s="265">
        <f t="shared" si="25"/>
        <v>1.8619000000000001</v>
      </c>
      <c r="AN67" s="265">
        <f t="shared" si="25"/>
        <v>1.7402</v>
      </c>
      <c r="AO67" s="265">
        <f t="shared" si="25"/>
        <v>1.6986000000000001</v>
      </c>
      <c r="AP67" s="265">
        <f t="shared" si="25"/>
        <v>1.6358999999999999</v>
      </c>
      <c r="AQ67" s="265">
        <f t="shared" si="25"/>
        <v>1.6667000000000001</v>
      </c>
      <c r="AR67" s="265">
        <f t="shared" si="25"/>
        <v>1.6435</v>
      </c>
      <c r="AS67" s="265">
        <f t="shared" si="25"/>
        <v>1.6014999999999999</v>
      </c>
      <c r="AT67" s="265">
        <f t="shared" si="25"/>
        <v>1.5685</v>
      </c>
      <c r="AU67" s="265">
        <f t="shared" si="25"/>
        <v>1.5801000000000001</v>
      </c>
      <c r="AV67" s="265">
        <f t="shared" si="26"/>
        <v>1.5547</v>
      </c>
      <c r="AW67" s="265">
        <f t="shared" si="26"/>
        <v>1.5021</v>
      </c>
      <c r="AX67" s="265">
        <f t="shared" si="26"/>
        <v>1.4334</v>
      </c>
      <c r="AY67" s="265">
        <f t="shared" si="26"/>
        <v>1.3724000000000001</v>
      </c>
      <c r="AZ67" s="265">
        <f t="shared" si="26"/>
        <v>1.3181</v>
      </c>
      <c r="BA67" s="265">
        <f t="shared" si="26"/>
        <v>1.3346</v>
      </c>
      <c r="BB67" s="265">
        <f t="shared" si="26"/>
        <v>1.3197000000000001</v>
      </c>
      <c r="BC67" s="265">
        <f t="shared" si="26"/>
        <v>1.2708999999999999</v>
      </c>
      <c r="BD67" s="265">
        <f t="shared" si="26"/>
        <v>1.2988</v>
      </c>
      <c r="BE67" s="265">
        <f t="shared" si="26"/>
        <v>1.3181</v>
      </c>
      <c r="BF67" s="265">
        <f t="shared" si="26"/>
        <v>1.323</v>
      </c>
      <c r="BG67" s="265">
        <f t="shared" si="26"/>
        <v>1.343</v>
      </c>
      <c r="BH67" s="265">
        <f t="shared" si="26"/>
        <v>1.3116000000000001</v>
      </c>
      <c r="BI67" s="265">
        <f t="shared" si="26"/>
        <v>1.294</v>
      </c>
      <c r="BJ67" s="265">
        <f t="shared" si="26"/>
        <v>1.2971999999999999</v>
      </c>
      <c r="BK67" s="265">
        <f t="shared" si="26"/>
        <v>1.2878000000000001</v>
      </c>
      <c r="BL67" s="265">
        <f t="shared" si="27"/>
        <v>1.2283999999999999</v>
      </c>
      <c r="BM67" s="265">
        <f t="shared" si="27"/>
        <v>1.1729000000000001</v>
      </c>
      <c r="BN67" s="265">
        <f t="shared" si="27"/>
        <v>1.1464000000000001</v>
      </c>
      <c r="BO67" s="265">
        <f t="shared" si="27"/>
        <v>1.0801000000000001</v>
      </c>
      <c r="BP67" s="265">
        <f t="shared" si="27"/>
        <v>1.028</v>
      </c>
      <c r="BQ67" s="265">
        <f t="shared" si="27"/>
        <v>1.0608</v>
      </c>
      <c r="BR67" s="265">
        <f t="shared" si="27"/>
        <v>1.0649999999999999</v>
      </c>
      <c r="BS67" s="265">
        <f t="shared" si="27"/>
        <v>1.0172000000000001</v>
      </c>
      <c r="BT67" s="265">
        <f t="shared" si="27"/>
        <v>1</v>
      </c>
      <c r="BU67" s="265">
        <f t="shared" si="27"/>
        <v>1.0085</v>
      </c>
      <c r="BV67" s="265">
        <f t="shared" si="27"/>
        <v>1.0038</v>
      </c>
      <c r="BW67" s="265">
        <f t="shared" si="27"/>
        <v>1</v>
      </c>
    </row>
    <row r="68" spans="1:75" ht="13.5" outlineLevel="1" thickBot="1">
      <c r="A68" s="261">
        <v>2</v>
      </c>
      <c r="B68" s="288" t="s">
        <v>350</v>
      </c>
      <c r="C68" s="205"/>
      <c r="D68" s="293">
        <v>55</v>
      </c>
      <c r="E68" s="300">
        <v>65</v>
      </c>
      <c r="F68" s="280">
        <f t="shared" si="30"/>
        <v>0</v>
      </c>
      <c r="G68" s="275">
        <f t="shared" si="30"/>
        <v>0</v>
      </c>
      <c r="H68" s="265">
        <f t="shared" si="30"/>
        <v>0</v>
      </c>
      <c r="I68" s="265">
        <f t="shared" si="30"/>
        <v>6.3642000000000003</v>
      </c>
      <c r="J68" s="274">
        <f t="shared" si="30"/>
        <v>6.6726999999999999</v>
      </c>
      <c r="K68" s="279">
        <f t="shared" si="30"/>
        <v>5.7644000000000002</v>
      </c>
      <c r="L68" s="277">
        <f t="shared" si="30"/>
        <v>5.3971</v>
      </c>
      <c r="M68" s="277">
        <f t="shared" si="30"/>
        <v>5.5888</v>
      </c>
      <c r="N68" s="278">
        <f t="shared" si="30"/>
        <v>5.5606</v>
      </c>
      <c r="O68" s="284">
        <f t="shared" si="30"/>
        <v>5.2679</v>
      </c>
      <c r="P68" s="276">
        <f t="shared" si="30"/>
        <v>5.1448999999999998</v>
      </c>
      <c r="Q68" s="275">
        <f t="shared" si="30"/>
        <v>4.9595000000000002</v>
      </c>
      <c r="R68" s="274">
        <f t="shared" si="30"/>
        <v>4.8079000000000001</v>
      </c>
      <c r="S68" s="276">
        <f t="shared" si="30"/>
        <v>4.4574999999999996</v>
      </c>
      <c r="T68" s="284">
        <f t="shared" si="30"/>
        <v>4.1235999999999997</v>
      </c>
      <c r="U68" s="292">
        <f t="shared" si="30"/>
        <v>3.8361999999999998</v>
      </c>
      <c r="V68" s="275">
        <f t="shared" si="28"/>
        <v>3.5979999999999999</v>
      </c>
      <c r="W68" s="274">
        <f t="shared" si="28"/>
        <v>3.4514</v>
      </c>
      <c r="X68" s="292">
        <f t="shared" si="28"/>
        <v>3.3877000000000002</v>
      </c>
      <c r="Y68" s="275">
        <f t="shared" si="28"/>
        <v>3.4731999999999998</v>
      </c>
      <c r="Z68" s="274">
        <f t="shared" si="28"/>
        <v>3.4514</v>
      </c>
      <c r="AA68" s="292">
        <f t="shared" si="28"/>
        <v>3.5979999999999999</v>
      </c>
      <c r="AB68" s="275">
        <f t="shared" si="28"/>
        <v>3.4192999999999998</v>
      </c>
      <c r="AC68" s="265">
        <f t="shared" si="28"/>
        <v>3.2671000000000001</v>
      </c>
      <c r="AD68" s="265">
        <f t="shared" si="28"/>
        <v>2.8014999999999999</v>
      </c>
      <c r="AE68" s="265">
        <f t="shared" si="28"/>
        <v>2.5844999999999998</v>
      </c>
      <c r="AF68" s="265">
        <f t="shared" si="28"/>
        <v>2.5023</v>
      </c>
      <c r="AG68" s="265">
        <f t="shared" si="28"/>
        <v>2.4039000000000001</v>
      </c>
      <c r="AH68" s="265">
        <f t="shared" si="28"/>
        <v>2.2515000000000001</v>
      </c>
      <c r="AI68" s="265">
        <f t="shared" si="28"/>
        <v>2.2153</v>
      </c>
      <c r="AJ68" s="265">
        <f t="shared" si="28"/>
        <v>2.1716000000000002</v>
      </c>
      <c r="AK68" s="265">
        <f t="shared" si="28"/>
        <v>2.0971000000000002</v>
      </c>
      <c r="AL68" s="265">
        <f t="shared" si="25"/>
        <v>1.9802</v>
      </c>
      <c r="AM68" s="265">
        <f t="shared" si="25"/>
        <v>1.802</v>
      </c>
      <c r="AN68" s="265">
        <f t="shared" si="25"/>
        <v>1.6311</v>
      </c>
      <c r="AO68" s="265">
        <f t="shared" si="25"/>
        <v>1.5887</v>
      </c>
      <c r="AP68" s="265">
        <f t="shared" si="25"/>
        <v>1.6167</v>
      </c>
      <c r="AQ68" s="265">
        <f t="shared" si="25"/>
        <v>1.6238999999999999</v>
      </c>
      <c r="AR68" s="265">
        <f t="shared" si="25"/>
        <v>1.605</v>
      </c>
      <c r="AS68" s="265">
        <f t="shared" si="25"/>
        <v>1.6026</v>
      </c>
      <c r="AT68" s="265">
        <f t="shared" si="25"/>
        <v>1.5661</v>
      </c>
      <c r="AU68" s="265">
        <f t="shared" si="25"/>
        <v>1.5399</v>
      </c>
      <c r="AV68" s="265">
        <f t="shared" si="26"/>
        <v>1.5165</v>
      </c>
      <c r="AW68" s="265">
        <f t="shared" si="26"/>
        <v>1.4739</v>
      </c>
      <c r="AX68" s="265">
        <f t="shared" si="26"/>
        <v>1.3796999999999999</v>
      </c>
      <c r="AY68" s="265">
        <f t="shared" si="26"/>
        <v>1.2847</v>
      </c>
      <c r="AZ68" s="265">
        <f t="shared" si="26"/>
        <v>1.2085999999999999</v>
      </c>
      <c r="BA68" s="265">
        <f t="shared" si="26"/>
        <v>1.1738</v>
      </c>
      <c r="BB68" s="265">
        <f t="shared" si="26"/>
        <v>1.1614</v>
      </c>
      <c r="BC68" s="265">
        <f t="shared" si="26"/>
        <v>1.1493</v>
      </c>
      <c r="BD68" s="265">
        <f t="shared" si="26"/>
        <v>1.17</v>
      </c>
      <c r="BE68" s="265">
        <f t="shared" si="26"/>
        <v>1.1916</v>
      </c>
      <c r="BF68" s="265">
        <f t="shared" si="26"/>
        <v>1.2112000000000001</v>
      </c>
      <c r="BG68" s="265">
        <f t="shared" si="26"/>
        <v>1.2179</v>
      </c>
      <c r="BH68" s="265">
        <f t="shared" si="26"/>
        <v>1.2152000000000001</v>
      </c>
      <c r="BI68" s="265">
        <f t="shared" si="26"/>
        <v>1.2179</v>
      </c>
      <c r="BJ68" s="265">
        <f t="shared" si="26"/>
        <v>1.2205999999999999</v>
      </c>
      <c r="BK68" s="265">
        <f t="shared" si="26"/>
        <v>1.2261</v>
      </c>
      <c r="BL68" s="265">
        <f t="shared" si="27"/>
        <v>1.2261</v>
      </c>
      <c r="BM68" s="265">
        <f t="shared" si="27"/>
        <v>1.2246999999999999</v>
      </c>
      <c r="BN68" s="265">
        <f t="shared" si="27"/>
        <v>1.1954</v>
      </c>
      <c r="BO68" s="265">
        <f t="shared" si="27"/>
        <v>1.1589</v>
      </c>
      <c r="BP68" s="265">
        <f t="shared" si="27"/>
        <v>1.1257999999999999</v>
      </c>
      <c r="BQ68" s="265">
        <f t="shared" si="27"/>
        <v>1.1065</v>
      </c>
      <c r="BR68" s="265">
        <f t="shared" si="27"/>
        <v>1.101</v>
      </c>
      <c r="BS68" s="265">
        <f t="shared" si="27"/>
        <v>1.0805</v>
      </c>
      <c r="BT68" s="265">
        <f t="shared" si="27"/>
        <v>1.0536000000000001</v>
      </c>
      <c r="BU68" s="265">
        <f t="shared" si="27"/>
        <v>1.0347999999999999</v>
      </c>
      <c r="BV68" s="265">
        <f t="shared" si="27"/>
        <v>1.0194000000000001</v>
      </c>
      <c r="BW68" s="265">
        <f t="shared" si="27"/>
        <v>1</v>
      </c>
    </row>
    <row r="69" spans="1:75" ht="13.5" outlineLevel="1" thickBot="1">
      <c r="A69" s="261">
        <v>3</v>
      </c>
      <c r="B69" s="288" t="s">
        <v>351</v>
      </c>
      <c r="C69" s="205"/>
      <c r="D69" s="293">
        <v>55</v>
      </c>
      <c r="E69" s="300">
        <v>65</v>
      </c>
      <c r="F69" s="280">
        <f t="shared" si="30"/>
        <v>0</v>
      </c>
      <c r="G69" s="275">
        <f t="shared" si="30"/>
        <v>0</v>
      </c>
      <c r="H69" s="265">
        <f t="shared" si="30"/>
        <v>0</v>
      </c>
      <c r="I69" s="265">
        <f t="shared" si="30"/>
        <v>5.7257999999999996</v>
      </c>
      <c r="J69" s="274">
        <f t="shared" si="30"/>
        <v>5.7568000000000001</v>
      </c>
      <c r="K69" s="279">
        <f t="shared" si="30"/>
        <v>4.8630000000000004</v>
      </c>
      <c r="L69" s="277">
        <f t="shared" si="30"/>
        <v>3.9739</v>
      </c>
      <c r="M69" s="277">
        <f t="shared" si="30"/>
        <v>3.9443999999999999</v>
      </c>
      <c r="N69" s="278">
        <f t="shared" si="30"/>
        <v>4.0038</v>
      </c>
      <c r="O69" s="284">
        <f t="shared" si="30"/>
        <v>3.8448000000000002</v>
      </c>
      <c r="P69" s="276">
        <f t="shared" si="30"/>
        <v>3.75</v>
      </c>
      <c r="Q69" s="275">
        <f t="shared" si="30"/>
        <v>3.5737999999999999</v>
      </c>
      <c r="R69" s="274">
        <f t="shared" si="30"/>
        <v>3.4918</v>
      </c>
      <c r="S69" s="276">
        <f t="shared" si="30"/>
        <v>3.3809999999999998</v>
      </c>
      <c r="T69" s="275">
        <f t="shared" si="30"/>
        <v>3.2568999999999999</v>
      </c>
      <c r="U69" s="265">
        <f t="shared" si="30"/>
        <v>3.1602000000000001</v>
      </c>
      <c r="V69" s="265">
        <f t="shared" si="28"/>
        <v>3.0691999999999999</v>
      </c>
      <c r="W69" s="265">
        <f t="shared" si="28"/>
        <v>3.0169999999999999</v>
      </c>
      <c r="X69" s="265">
        <f t="shared" si="28"/>
        <v>2.9916</v>
      </c>
      <c r="Y69" s="265">
        <f t="shared" si="28"/>
        <v>3.0341999999999998</v>
      </c>
      <c r="Z69" s="274">
        <f t="shared" si="28"/>
        <v>3.0255999999999998</v>
      </c>
      <c r="AA69" s="276">
        <f t="shared" si="28"/>
        <v>3.1886000000000001</v>
      </c>
      <c r="AB69" s="275">
        <f t="shared" si="28"/>
        <v>3.1232000000000002</v>
      </c>
      <c r="AC69" s="265">
        <f t="shared" si="28"/>
        <v>3</v>
      </c>
      <c r="AD69" s="265">
        <f t="shared" si="28"/>
        <v>2.6692</v>
      </c>
      <c r="AE69" s="265">
        <f t="shared" si="28"/>
        <v>2.5297000000000001</v>
      </c>
      <c r="AF69" s="265">
        <f t="shared" si="28"/>
        <v>2.4767000000000001</v>
      </c>
      <c r="AG69" s="265">
        <f t="shared" si="28"/>
        <v>2.3407</v>
      </c>
      <c r="AH69" s="265">
        <f t="shared" si="28"/>
        <v>2.1385999999999998</v>
      </c>
      <c r="AI69" s="265">
        <f t="shared" si="28"/>
        <v>2.1472000000000002</v>
      </c>
      <c r="AJ69" s="265">
        <f t="shared" si="28"/>
        <v>2.1006</v>
      </c>
      <c r="AK69" s="265">
        <f t="shared" si="28"/>
        <v>2.0760000000000001</v>
      </c>
      <c r="AL69" s="265">
        <f t="shared" si="25"/>
        <v>1.9832000000000001</v>
      </c>
      <c r="AM69" s="265">
        <f t="shared" si="25"/>
        <v>1.8619000000000001</v>
      </c>
      <c r="AN69" s="265">
        <f t="shared" si="25"/>
        <v>1.7402</v>
      </c>
      <c r="AO69" s="265">
        <f t="shared" si="25"/>
        <v>1.6986000000000001</v>
      </c>
      <c r="AP69" s="265">
        <f t="shared" si="25"/>
        <v>1.6358999999999999</v>
      </c>
      <c r="AQ69" s="265">
        <f t="shared" si="25"/>
        <v>1.6667000000000001</v>
      </c>
      <c r="AR69" s="265">
        <f t="shared" si="25"/>
        <v>1.6435</v>
      </c>
      <c r="AS69" s="265">
        <f t="shared" si="25"/>
        <v>1.6014999999999999</v>
      </c>
      <c r="AT69" s="265">
        <f t="shared" si="25"/>
        <v>1.5685</v>
      </c>
      <c r="AU69" s="265">
        <f t="shared" si="25"/>
        <v>1.5801000000000001</v>
      </c>
      <c r="AV69" s="265">
        <f t="shared" si="26"/>
        <v>1.5547</v>
      </c>
      <c r="AW69" s="265">
        <f t="shared" si="26"/>
        <v>1.5021</v>
      </c>
      <c r="AX69" s="265">
        <f t="shared" si="26"/>
        <v>1.4334</v>
      </c>
      <c r="AY69" s="265">
        <f t="shared" si="26"/>
        <v>1.3724000000000001</v>
      </c>
      <c r="AZ69" s="265">
        <f t="shared" si="26"/>
        <v>1.3181</v>
      </c>
      <c r="BA69" s="265">
        <f t="shared" si="26"/>
        <v>1.3346</v>
      </c>
      <c r="BB69" s="265">
        <f t="shared" si="26"/>
        <v>1.3197000000000001</v>
      </c>
      <c r="BC69" s="265">
        <f t="shared" si="26"/>
        <v>1.2708999999999999</v>
      </c>
      <c r="BD69" s="265">
        <f t="shared" si="26"/>
        <v>1.2988</v>
      </c>
      <c r="BE69" s="265">
        <f t="shared" si="26"/>
        <v>1.3181</v>
      </c>
      <c r="BF69" s="265">
        <f t="shared" si="26"/>
        <v>1.323</v>
      </c>
      <c r="BG69" s="265">
        <f t="shared" si="26"/>
        <v>1.343</v>
      </c>
      <c r="BH69" s="265">
        <f t="shared" si="26"/>
        <v>1.3116000000000001</v>
      </c>
      <c r="BI69" s="265">
        <f t="shared" si="26"/>
        <v>1.294</v>
      </c>
      <c r="BJ69" s="265">
        <f t="shared" si="26"/>
        <v>1.2971999999999999</v>
      </c>
      <c r="BK69" s="265">
        <f t="shared" si="26"/>
        <v>1.2878000000000001</v>
      </c>
      <c r="BL69" s="265">
        <f t="shared" si="27"/>
        <v>1.2283999999999999</v>
      </c>
      <c r="BM69" s="265">
        <f t="shared" si="27"/>
        <v>1.1729000000000001</v>
      </c>
      <c r="BN69" s="265">
        <f t="shared" si="27"/>
        <v>1.1464000000000001</v>
      </c>
      <c r="BO69" s="265">
        <f t="shared" si="27"/>
        <v>1.0801000000000001</v>
      </c>
      <c r="BP69" s="265">
        <f t="shared" si="27"/>
        <v>1.028</v>
      </c>
      <c r="BQ69" s="265">
        <f t="shared" si="27"/>
        <v>1.0608</v>
      </c>
      <c r="BR69" s="265">
        <f t="shared" si="27"/>
        <v>1.0649999999999999</v>
      </c>
      <c r="BS69" s="265">
        <f t="shared" si="27"/>
        <v>1.0172000000000001</v>
      </c>
      <c r="BT69" s="265">
        <f t="shared" si="27"/>
        <v>1</v>
      </c>
      <c r="BU69" s="265">
        <f t="shared" si="27"/>
        <v>1.0085</v>
      </c>
      <c r="BV69" s="265">
        <f t="shared" si="27"/>
        <v>1.0038</v>
      </c>
      <c r="BW69" s="265">
        <f t="shared" si="27"/>
        <v>1</v>
      </c>
    </row>
    <row r="70" spans="1:75" ht="13.5" outlineLevel="1" thickBot="1">
      <c r="A70" s="261">
        <v>2</v>
      </c>
      <c r="B70" s="288" t="s">
        <v>352</v>
      </c>
      <c r="C70" s="205"/>
      <c r="D70" s="156">
        <v>45</v>
      </c>
      <c r="E70" s="301">
        <v>55</v>
      </c>
      <c r="F70" s="280">
        <f t="shared" si="30"/>
        <v>0</v>
      </c>
      <c r="G70" s="275">
        <f t="shared" si="30"/>
        <v>0</v>
      </c>
      <c r="H70" s="265">
        <f t="shared" si="30"/>
        <v>0</v>
      </c>
      <c r="I70" s="265">
        <f t="shared" si="30"/>
        <v>6.3642000000000003</v>
      </c>
      <c r="J70" s="265">
        <f t="shared" si="30"/>
        <v>6.6726999999999999</v>
      </c>
      <c r="K70" s="265">
        <f t="shared" si="30"/>
        <v>5.7644000000000002</v>
      </c>
      <c r="L70" s="265">
        <f t="shared" si="30"/>
        <v>5.3971</v>
      </c>
      <c r="M70" s="265">
        <f t="shared" si="30"/>
        <v>5.5888</v>
      </c>
      <c r="N70" s="265">
        <f t="shared" si="30"/>
        <v>5.5606</v>
      </c>
      <c r="O70" s="265">
        <f t="shared" si="30"/>
        <v>5.2679</v>
      </c>
      <c r="P70" s="265">
        <f t="shared" si="30"/>
        <v>5.1448999999999998</v>
      </c>
      <c r="Q70" s="265">
        <f t="shared" si="30"/>
        <v>4.9595000000000002</v>
      </c>
      <c r="R70" s="265">
        <f t="shared" si="30"/>
        <v>4.8079000000000001</v>
      </c>
      <c r="S70" s="265">
        <f t="shared" si="30"/>
        <v>4.4574999999999996</v>
      </c>
      <c r="T70" s="274">
        <f t="shared" si="30"/>
        <v>4.1235999999999997</v>
      </c>
      <c r="U70" s="276">
        <f t="shared" si="30"/>
        <v>3.8361999999999998</v>
      </c>
      <c r="V70" s="275">
        <f t="shared" si="28"/>
        <v>3.5979999999999999</v>
      </c>
      <c r="W70" s="274">
        <f t="shared" si="28"/>
        <v>3.4514</v>
      </c>
      <c r="X70" s="276">
        <f t="shared" si="28"/>
        <v>3.3877000000000002</v>
      </c>
      <c r="Y70" s="275">
        <f t="shared" si="28"/>
        <v>3.4731999999999998</v>
      </c>
      <c r="Z70" s="274">
        <f t="shared" si="28"/>
        <v>3.4514</v>
      </c>
      <c r="AA70" s="276">
        <f t="shared" si="28"/>
        <v>3.5979999999999999</v>
      </c>
      <c r="AB70" s="275">
        <f t="shared" si="28"/>
        <v>3.4192999999999998</v>
      </c>
      <c r="AC70" s="265">
        <f t="shared" si="28"/>
        <v>3.2671000000000001</v>
      </c>
      <c r="AD70" s="265">
        <f t="shared" si="28"/>
        <v>2.8014999999999999</v>
      </c>
      <c r="AE70" s="265">
        <f t="shared" si="28"/>
        <v>2.5844999999999998</v>
      </c>
      <c r="AF70" s="265">
        <f t="shared" si="28"/>
        <v>2.5023</v>
      </c>
      <c r="AG70" s="265">
        <f t="shared" si="28"/>
        <v>2.4039000000000001</v>
      </c>
      <c r="AH70" s="265">
        <f t="shared" si="28"/>
        <v>2.2515000000000001</v>
      </c>
      <c r="AI70" s="265">
        <f t="shared" si="28"/>
        <v>2.2153</v>
      </c>
      <c r="AJ70" s="265">
        <f t="shared" si="28"/>
        <v>2.1716000000000002</v>
      </c>
      <c r="AK70" s="265">
        <f t="shared" si="28"/>
        <v>2.0971000000000002</v>
      </c>
      <c r="AL70" s="265">
        <f t="shared" si="25"/>
        <v>1.9802</v>
      </c>
      <c r="AM70" s="265">
        <f t="shared" si="25"/>
        <v>1.802</v>
      </c>
      <c r="AN70" s="265">
        <f t="shared" si="25"/>
        <v>1.6311</v>
      </c>
      <c r="AO70" s="265">
        <f t="shared" si="25"/>
        <v>1.5887</v>
      </c>
      <c r="AP70" s="265">
        <f t="shared" si="25"/>
        <v>1.6167</v>
      </c>
      <c r="AQ70" s="265">
        <f t="shared" si="25"/>
        <v>1.6238999999999999</v>
      </c>
      <c r="AR70" s="265">
        <f t="shared" si="25"/>
        <v>1.605</v>
      </c>
      <c r="AS70" s="265">
        <f t="shared" si="25"/>
        <v>1.6026</v>
      </c>
      <c r="AT70" s="265">
        <f t="shared" si="25"/>
        <v>1.5661</v>
      </c>
      <c r="AU70" s="265">
        <f t="shared" si="25"/>
        <v>1.5399</v>
      </c>
      <c r="AV70" s="265">
        <f t="shared" si="26"/>
        <v>1.5165</v>
      </c>
      <c r="AW70" s="265">
        <f t="shared" si="26"/>
        <v>1.4739</v>
      </c>
      <c r="AX70" s="265">
        <f t="shared" si="26"/>
        <v>1.3796999999999999</v>
      </c>
      <c r="AY70" s="265">
        <f t="shared" si="26"/>
        <v>1.2847</v>
      </c>
      <c r="AZ70" s="265">
        <f t="shared" si="26"/>
        <v>1.2085999999999999</v>
      </c>
      <c r="BA70" s="265">
        <f t="shared" si="26"/>
        <v>1.1738</v>
      </c>
      <c r="BB70" s="265">
        <f t="shared" si="26"/>
        <v>1.1614</v>
      </c>
      <c r="BC70" s="265">
        <f t="shared" si="26"/>
        <v>1.1493</v>
      </c>
      <c r="BD70" s="265">
        <f t="shared" si="26"/>
        <v>1.17</v>
      </c>
      <c r="BE70" s="265">
        <f t="shared" si="26"/>
        <v>1.1916</v>
      </c>
      <c r="BF70" s="265">
        <f t="shared" si="26"/>
        <v>1.2112000000000001</v>
      </c>
      <c r="BG70" s="265">
        <f t="shared" si="26"/>
        <v>1.2179</v>
      </c>
      <c r="BH70" s="265">
        <f t="shared" si="26"/>
        <v>1.2152000000000001</v>
      </c>
      <c r="BI70" s="265">
        <f t="shared" si="26"/>
        <v>1.2179</v>
      </c>
      <c r="BJ70" s="265">
        <f t="shared" si="26"/>
        <v>1.2205999999999999</v>
      </c>
      <c r="BK70" s="265">
        <f t="shared" ref="BK70:BW85" si="31">VLOOKUP($A70,$A$11:$CA$14,BK$44)</f>
        <v>1.2261</v>
      </c>
      <c r="BL70" s="265">
        <f t="shared" si="31"/>
        <v>1.2261</v>
      </c>
      <c r="BM70" s="265">
        <f t="shared" si="31"/>
        <v>1.2246999999999999</v>
      </c>
      <c r="BN70" s="265">
        <f t="shared" si="31"/>
        <v>1.1954</v>
      </c>
      <c r="BO70" s="265">
        <f t="shared" si="31"/>
        <v>1.1589</v>
      </c>
      <c r="BP70" s="265">
        <f t="shared" si="31"/>
        <v>1.1257999999999999</v>
      </c>
      <c r="BQ70" s="265">
        <f t="shared" si="27"/>
        <v>1.1065</v>
      </c>
      <c r="BR70" s="265">
        <f t="shared" si="27"/>
        <v>1.101</v>
      </c>
      <c r="BS70" s="265">
        <f t="shared" si="27"/>
        <v>1.0805</v>
      </c>
      <c r="BT70" s="265">
        <f t="shared" si="27"/>
        <v>1.0536000000000001</v>
      </c>
      <c r="BU70" s="265">
        <f t="shared" si="27"/>
        <v>1.0347999999999999</v>
      </c>
      <c r="BV70" s="265">
        <f t="shared" si="27"/>
        <v>1.0194000000000001</v>
      </c>
      <c r="BW70" s="265">
        <f t="shared" si="27"/>
        <v>1</v>
      </c>
    </row>
    <row r="71" spans="1:75" ht="13.5" outlineLevel="1" thickBot="1">
      <c r="A71" s="261">
        <v>3</v>
      </c>
      <c r="B71" s="288" t="s">
        <v>353</v>
      </c>
      <c r="C71" s="205"/>
      <c r="D71" s="156">
        <v>45</v>
      </c>
      <c r="E71" s="301">
        <v>55</v>
      </c>
      <c r="F71" s="280">
        <f t="shared" si="30"/>
        <v>0</v>
      </c>
      <c r="G71" s="275">
        <f t="shared" si="30"/>
        <v>0</v>
      </c>
      <c r="H71" s="265">
        <f t="shared" si="30"/>
        <v>0</v>
      </c>
      <c r="I71" s="265">
        <f t="shared" si="30"/>
        <v>5.7257999999999996</v>
      </c>
      <c r="J71" s="265">
        <f t="shared" si="30"/>
        <v>5.7568000000000001</v>
      </c>
      <c r="K71" s="265">
        <f t="shared" si="30"/>
        <v>4.8630000000000004</v>
      </c>
      <c r="L71" s="265">
        <f t="shared" si="30"/>
        <v>3.9739</v>
      </c>
      <c r="M71" s="265">
        <f t="shared" si="30"/>
        <v>3.9443999999999999</v>
      </c>
      <c r="N71" s="265">
        <f t="shared" si="30"/>
        <v>4.0038</v>
      </c>
      <c r="O71" s="265">
        <f t="shared" si="30"/>
        <v>3.8448000000000002</v>
      </c>
      <c r="P71" s="265">
        <f t="shared" si="30"/>
        <v>3.75</v>
      </c>
      <c r="Q71" s="265">
        <f t="shared" si="30"/>
        <v>3.5737999999999999</v>
      </c>
      <c r="R71" s="265">
        <f t="shared" si="30"/>
        <v>3.4918</v>
      </c>
      <c r="S71" s="265">
        <f t="shared" si="30"/>
        <v>3.3809999999999998</v>
      </c>
      <c r="T71" s="265">
        <f t="shared" si="30"/>
        <v>3.2568999999999999</v>
      </c>
      <c r="U71" s="265">
        <f t="shared" si="30"/>
        <v>3.1602000000000001</v>
      </c>
      <c r="V71" s="265">
        <f t="shared" si="28"/>
        <v>3.0691999999999999</v>
      </c>
      <c r="W71" s="265">
        <f t="shared" si="28"/>
        <v>3.0169999999999999</v>
      </c>
      <c r="X71" s="265">
        <f t="shared" si="28"/>
        <v>2.9916</v>
      </c>
      <c r="Y71" s="265">
        <f t="shared" si="28"/>
        <v>3.0341999999999998</v>
      </c>
      <c r="Z71" s="274">
        <f t="shared" si="28"/>
        <v>3.0255999999999998</v>
      </c>
      <c r="AA71" s="276">
        <f t="shared" si="28"/>
        <v>3.1886000000000001</v>
      </c>
      <c r="AB71" s="275">
        <f t="shared" si="28"/>
        <v>3.1232000000000002</v>
      </c>
      <c r="AC71" s="265">
        <f t="shared" si="28"/>
        <v>3</v>
      </c>
      <c r="AD71" s="265">
        <f t="shared" si="28"/>
        <v>2.6692</v>
      </c>
      <c r="AE71" s="265">
        <f t="shared" si="28"/>
        <v>2.5297000000000001</v>
      </c>
      <c r="AF71" s="265">
        <f t="shared" si="28"/>
        <v>2.4767000000000001</v>
      </c>
      <c r="AG71" s="265">
        <f t="shared" si="28"/>
        <v>2.3407</v>
      </c>
      <c r="AH71" s="265">
        <f t="shared" si="28"/>
        <v>2.1385999999999998</v>
      </c>
      <c r="AI71" s="265">
        <f t="shared" si="28"/>
        <v>2.1472000000000002</v>
      </c>
      <c r="AJ71" s="265">
        <f t="shared" si="28"/>
        <v>2.1006</v>
      </c>
      <c r="AK71" s="265">
        <f t="shared" ref="AK71:AZ88" si="32">VLOOKUP($A71,$A$11:$CA$14,AK$44)</f>
        <v>2.0760000000000001</v>
      </c>
      <c r="AL71" s="265">
        <f t="shared" si="32"/>
        <v>1.9832000000000001</v>
      </c>
      <c r="AM71" s="265">
        <f t="shared" si="32"/>
        <v>1.8619000000000001</v>
      </c>
      <c r="AN71" s="265">
        <f t="shared" si="32"/>
        <v>1.7402</v>
      </c>
      <c r="AO71" s="265">
        <f t="shared" si="32"/>
        <v>1.6986000000000001</v>
      </c>
      <c r="AP71" s="265">
        <f t="shared" si="32"/>
        <v>1.6358999999999999</v>
      </c>
      <c r="AQ71" s="265">
        <f t="shared" si="32"/>
        <v>1.6667000000000001</v>
      </c>
      <c r="AR71" s="265">
        <f t="shared" si="32"/>
        <v>1.6435</v>
      </c>
      <c r="AS71" s="265">
        <f t="shared" si="32"/>
        <v>1.6014999999999999</v>
      </c>
      <c r="AT71" s="265">
        <f t="shared" si="25"/>
        <v>1.5685</v>
      </c>
      <c r="AU71" s="265">
        <f t="shared" si="25"/>
        <v>1.5801000000000001</v>
      </c>
      <c r="AV71" s="265">
        <f t="shared" ref="AV71:BK87" si="33">VLOOKUP($A71,$A$11:$CA$14,AV$44)</f>
        <v>1.5547</v>
      </c>
      <c r="AW71" s="265">
        <f t="shared" si="33"/>
        <v>1.5021</v>
      </c>
      <c r="AX71" s="265">
        <f t="shared" si="33"/>
        <v>1.4334</v>
      </c>
      <c r="AY71" s="265">
        <f t="shared" si="33"/>
        <v>1.3724000000000001</v>
      </c>
      <c r="AZ71" s="265">
        <f t="shared" si="33"/>
        <v>1.3181</v>
      </c>
      <c r="BA71" s="265">
        <f t="shared" si="33"/>
        <v>1.3346</v>
      </c>
      <c r="BB71" s="265">
        <f t="shared" si="33"/>
        <v>1.3197000000000001</v>
      </c>
      <c r="BC71" s="265">
        <f t="shared" si="33"/>
        <v>1.2708999999999999</v>
      </c>
      <c r="BD71" s="265">
        <f t="shared" si="33"/>
        <v>1.2988</v>
      </c>
      <c r="BE71" s="265">
        <f t="shared" si="33"/>
        <v>1.3181</v>
      </c>
      <c r="BF71" s="265">
        <f t="shared" si="33"/>
        <v>1.323</v>
      </c>
      <c r="BG71" s="265">
        <f t="shared" si="33"/>
        <v>1.343</v>
      </c>
      <c r="BH71" s="265">
        <f t="shared" si="33"/>
        <v>1.3116000000000001</v>
      </c>
      <c r="BI71" s="265">
        <f t="shared" si="33"/>
        <v>1.294</v>
      </c>
      <c r="BJ71" s="265">
        <f t="shared" si="33"/>
        <v>1.2971999999999999</v>
      </c>
      <c r="BK71" s="265">
        <f t="shared" si="33"/>
        <v>1.2878000000000001</v>
      </c>
      <c r="BL71" s="265">
        <f t="shared" si="31"/>
        <v>1.2283999999999999</v>
      </c>
      <c r="BM71" s="265">
        <f t="shared" si="31"/>
        <v>1.1729000000000001</v>
      </c>
      <c r="BN71" s="265">
        <f t="shared" si="31"/>
        <v>1.1464000000000001</v>
      </c>
      <c r="BO71" s="265">
        <f t="shared" si="31"/>
        <v>1.0801000000000001</v>
      </c>
      <c r="BP71" s="265">
        <f t="shared" si="31"/>
        <v>1.028</v>
      </c>
      <c r="BQ71" s="265">
        <f t="shared" si="27"/>
        <v>1.0608</v>
      </c>
      <c r="BR71" s="265">
        <f t="shared" si="27"/>
        <v>1.0649999999999999</v>
      </c>
      <c r="BS71" s="265">
        <f t="shared" si="27"/>
        <v>1.0172000000000001</v>
      </c>
      <c r="BT71" s="265">
        <f t="shared" si="27"/>
        <v>1</v>
      </c>
      <c r="BU71" s="265">
        <f t="shared" si="27"/>
        <v>1.0085</v>
      </c>
      <c r="BV71" s="265">
        <f t="shared" si="27"/>
        <v>1.0038</v>
      </c>
      <c r="BW71" s="265">
        <f t="shared" si="27"/>
        <v>1</v>
      </c>
    </row>
    <row r="72" spans="1:75" ht="13.5" outlineLevel="1" thickBot="1">
      <c r="A72" s="261">
        <v>2</v>
      </c>
      <c r="B72" s="288" t="s">
        <v>354</v>
      </c>
      <c r="C72" s="205"/>
      <c r="D72" s="156">
        <v>45</v>
      </c>
      <c r="E72" s="301">
        <v>55</v>
      </c>
      <c r="F72" s="280">
        <f t="shared" si="30"/>
        <v>0</v>
      </c>
      <c r="G72" s="275">
        <f t="shared" si="30"/>
        <v>0</v>
      </c>
      <c r="H72" s="265">
        <f t="shared" si="30"/>
        <v>0</v>
      </c>
      <c r="I72" s="265">
        <f t="shared" si="30"/>
        <v>6.3642000000000003</v>
      </c>
      <c r="J72" s="265">
        <f t="shared" si="30"/>
        <v>6.6726999999999999</v>
      </c>
      <c r="K72" s="265">
        <f t="shared" si="30"/>
        <v>5.7644000000000002</v>
      </c>
      <c r="L72" s="265">
        <f t="shared" si="30"/>
        <v>5.3971</v>
      </c>
      <c r="M72" s="265">
        <f t="shared" si="30"/>
        <v>5.5888</v>
      </c>
      <c r="N72" s="265">
        <f t="shared" si="30"/>
        <v>5.5606</v>
      </c>
      <c r="O72" s="265">
        <f t="shared" si="30"/>
        <v>5.2679</v>
      </c>
      <c r="P72" s="265">
        <f t="shared" si="30"/>
        <v>5.1448999999999998</v>
      </c>
      <c r="Q72" s="265">
        <f t="shared" si="30"/>
        <v>4.9595000000000002</v>
      </c>
      <c r="R72" s="265">
        <f t="shared" si="30"/>
        <v>4.8079000000000001</v>
      </c>
      <c r="S72" s="265">
        <f t="shared" si="30"/>
        <v>4.4574999999999996</v>
      </c>
      <c r="T72" s="274">
        <f t="shared" si="30"/>
        <v>4.1235999999999997</v>
      </c>
      <c r="U72" s="276">
        <f t="shared" si="30"/>
        <v>3.8361999999999998</v>
      </c>
      <c r="V72" s="275">
        <f t="shared" ref="V72:AK87" si="34">VLOOKUP($A72,$A$11:$CA$14,V$44)</f>
        <v>3.5979999999999999</v>
      </c>
      <c r="W72" s="274">
        <f t="shared" si="34"/>
        <v>3.4514</v>
      </c>
      <c r="X72" s="276">
        <f t="shared" si="34"/>
        <v>3.3877000000000002</v>
      </c>
      <c r="Y72" s="275">
        <f t="shared" si="34"/>
        <v>3.4731999999999998</v>
      </c>
      <c r="Z72" s="274">
        <f t="shared" si="34"/>
        <v>3.4514</v>
      </c>
      <c r="AA72" s="276">
        <f t="shared" si="34"/>
        <v>3.5979999999999999</v>
      </c>
      <c r="AB72" s="275">
        <f t="shared" si="34"/>
        <v>3.4192999999999998</v>
      </c>
      <c r="AC72" s="265">
        <f t="shared" si="34"/>
        <v>3.2671000000000001</v>
      </c>
      <c r="AD72" s="265">
        <f t="shared" si="34"/>
        <v>2.8014999999999999</v>
      </c>
      <c r="AE72" s="265">
        <f t="shared" si="34"/>
        <v>2.5844999999999998</v>
      </c>
      <c r="AF72" s="265">
        <f t="shared" si="34"/>
        <v>2.5023</v>
      </c>
      <c r="AG72" s="265">
        <f t="shared" si="34"/>
        <v>2.4039000000000001</v>
      </c>
      <c r="AH72" s="265">
        <f t="shared" si="34"/>
        <v>2.2515000000000001</v>
      </c>
      <c r="AI72" s="265">
        <f t="shared" si="34"/>
        <v>2.2153</v>
      </c>
      <c r="AJ72" s="265">
        <f t="shared" si="34"/>
        <v>2.1716000000000002</v>
      </c>
      <c r="AK72" s="265">
        <f t="shared" si="34"/>
        <v>2.0971000000000002</v>
      </c>
      <c r="AL72" s="265">
        <f t="shared" si="32"/>
        <v>1.9802</v>
      </c>
      <c r="AM72" s="265">
        <f t="shared" si="32"/>
        <v>1.802</v>
      </c>
      <c r="AN72" s="265">
        <f t="shared" si="32"/>
        <v>1.6311</v>
      </c>
      <c r="AO72" s="265">
        <f t="shared" si="32"/>
        <v>1.5887</v>
      </c>
      <c r="AP72" s="265">
        <f t="shared" si="32"/>
        <v>1.6167</v>
      </c>
      <c r="AQ72" s="265">
        <f t="shared" si="32"/>
        <v>1.6238999999999999</v>
      </c>
      <c r="AR72" s="265">
        <f t="shared" si="32"/>
        <v>1.605</v>
      </c>
      <c r="AS72" s="265">
        <f t="shared" si="32"/>
        <v>1.6026</v>
      </c>
      <c r="AT72" s="265">
        <f t="shared" si="32"/>
        <v>1.5661</v>
      </c>
      <c r="AU72" s="265">
        <f t="shared" si="32"/>
        <v>1.5399</v>
      </c>
      <c r="AV72" s="265">
        <f t="shared" si="32"/>
        <v>1.5165</v>
      </c>
      <c r="AW72" s="265">
        <f t="shared" si="32"/>
        <v>1.4739</v>
      </c>
      <c r="AX72" s="265">
        <f t="shared" si="32"/>
        <v>1.3796999999999999</v>
      </c>
      <c r="AY72" s="265">
        <f t="shared" si="32"/>
        <v>1.2847</v>
      </c>
      <c r="AZ72" s="265">
        <f t="shared" si="32"/>
        <v>1.2085999999999999</v>
      </c>
      <c r="BA72" s="265">
        <f t="shared" si="33"/>
        <v>1.1738</v>
      </c>
      <c r="BB72" s="265">
        <f t="shared" si="33"/>
        <v>1.1614</v>
      </c>
      <c r="BC72" s="265">
        <f t="shared" si="33"/>
        <v>1.1493</v>
      </c>
      <c r="BD72" s="265">
        <f t="shared" si="33"/>
        <v>1.17</v>
      </c>
      <c r="BE72" s="265">
        <f t="shared" si="33"/>
        <v>1.1916</v>
      </c>
      <c r="BF72" s="265">
        <f t="shared" si="33"/>
        <v>1.2112000000000001</v>
      </c>
      <c r="BG72" s="265">
        <f t="shared" si="33"/>
        <v>1.2179</v>
      </c>
      <c r="BH72" s="265">
        <f t="shared" si="33"/>
        <v>1.2152000000000001</v>
      </c>
      <c r="BI72" s="265">
        <f t="shared" si="33"/>
        <v>1.2179</v>
      </c>
      <c r="BJ72" s="265">
        <f t="shared" si="33"/>
        <v>1.2205999999999999</v>
      </c>
      <c r="BK72" s="265">
        <f t="shared" si="33"/>
        <v>1.2261</v>
      </c>
      <c r="BL72" s="265">
        <f t="shared" si="31"/>
        <v>1.2261</v>
      </c>
      <c r="BM72" s="265">
        <f t="shared" si="31"/>
        <v>1.2246999999999999</v>
      </c>
      <c r="BN72" s="265">
        <f t="shared" si="31"/>
        <v>1.1954</v>
      </c>
      <c r="BO72" s="265">
        <f t="shared" si="31"/>
        <v>1.1589</v>
      </c>
      <c r="BP72" s="265">
        <f t="shared" si="31"/>
        <v>1.1257999999999999</v>
      </c>
      <c r="BQ72" s="265">
        <f t="shared" si="27"/>
        <v>1.1065</v>
      </c>
      <c r="BR72" s="265">
        <f t="shared" si="27"/>
        <v>1.101</v>
      </c>
      <c r="BS72" s="265">
        <f t="shared" si="27"/>
        <v>1.0805</v>
      </c>
      <c r="BT72" s="265">
        <f t="shared" si="27"/>
        <v>1.0536000000000001</v>
      </c>
      <c r="BU72" s="265">
        <f t="shared" si="27"/>
        <v>1.0347999999999999</v>
      </c>
      <c r="BV72" s="265">
        <f t="shared" si="27"/>
        <v>1.0194000000000001</v>
      </c>
      <c r="BW72" s="265">
        <f t="shared" si="27"/>
        <v>1</v>
      </c>
    </row>
    <row r="73" spans="1:75" ht="13.5" outlineLevel="1" thickBot="1">
      <c r="A73" s="261">
        <v>2</v>
      </c>
      <c r="B73" s="288" t="s">
        <v>355</v>
      </c>
      <c r="C73" s="205"/>
      <c r="D73" s="156">
        <v>45</v>
      </c>
      <c r="E73" s="301">
        <v>55</v>
      </c>
      <c r="F73" s="280">
        <f t="shared" si="30"/>
        <v>0</v>
      </c>
      <c r="G73" s="275">
        <f t="shared" si="30"/>
        <v>0</v>
      </c>
      <c r="H73" s="265">
        <f t="shared" si="30"/>
        <v>0</v>
      </c>
      <c r="I73" s="265">
        <f t="shared" si="30"/>
        <v>6.3642000000000003</v>
      </c>
      <c r="J73" s="265">
        <f t="shared" si="30"/>
        <v>6.6726999999999999</v>
      </c>
      <c r="K73" s="265">
        <f t="shared" si="30"/>
        <v>5.7644000000000002</v>
      </c>
      <c r="L73" s="265">
        <f t="shared" si="30"/>
        <v>5.3971</v>
      </c>
      <c r="M73" s="265">
        <f t="shared" si="30"/>
        <v>5.5888</v>
      </c>
      <c r="N73" s="265">
        <f t="shared" si="30"/>
        <v>5.5606</v>
      </c>
      <c r="O73" s="265">
        <f t="shared" si="30"/>
        <v>5.2679</v>
      </c>
      <c r="P73" s="265">
        <f t="shared" si="30"/>
        <v>5.1448999999999998</v>
      </c>
      <c r="Q73" s="265">
        <f t="shared" si="30"/>
        <v>4.9595000000000002</v>
      </c>
      <c r="R73" s="265">
        <f t="shared" si="30"/>
        <v>4.8079000000000001</v>
      </c>
      <c r="S73" s="265">
        <f t="shared" si="30"/>
        <v>4.4574999999999996</v>
      </c>
      <c r="T73" s="274">
        <f t="shared" si="30"/>
        <v>4.1235999999999997</v>
      </c>
      <c r="U73" s="276">
        <f t="shared" si="30"/>
        <v>3.8361999999999998</v>
      </c>
      <c r="V73" s="275">
        <f t="shared" si="34"/>
        <v>3.5979999999999999</v>
      </c>
      <c r="W73" s="274">
        <f t="shared" si="34"/>
        <v>3.4514</v>
      </c>
      <c r="X73" s="276">
        <f t="shared" si="34"/>
        <v>3.3877000000000002</v>
      </c>
      <c r="Y73" s="275">
        <f t="shared" si="34"/>
        <v>3.4731999999999998</v>
      </c>
      <c r="Z73" s="274">
        <f t="shared" si="34"/>
        <v>3.4514</v>
      </c>
      <c r="AA73" s="276">
        <f t="shared" si="34"/>
        <v>3.5979999999999999</v>
      </c>
      <c r="AB73" s="275">
        <f t="shared" si="34"/>
        <v>3.4192999999999998</v>
      </c>
      <c r="AC73" s="265">
        <f t="shared" si="34"/>
        <v>3.2671000000000001</v>
      </c>
      <c r="AD73" s="265">
        <f t="shared" si="34"/>
        <v>2.8014999999999999</v>
      </c>
      <c r="AE73" s="265">
        <f t="shared" si="34"/>
        <v>2.5844999999999998</v>
      </c>
      <c r="AF73" s="265">
        <f t="shared" si="34"/>
        <v>2.5023</v>
      </c>
      <c r="AG73" s="265">
        <f t="shared" si="34"/>
        <v>2.4039000000000001</v>
      </c>
      <c r="AH73" s="265">
        <f t="shared" si="34"/>
        <v>2.2515000000000001</v>
      </c>
      <c r="AI73" s="265">
        <f t="shared" si="34"/>
        <v>2.2153</v>
      </c>
      <c r="AJ73" s="265">
        <f t="shared" si="34"/>
        <v>2.1716000000000002</v>
      </c>
      <c r="AK73" s="265">
        <f t="shared" si="34"/>
        <v>2.0971000000000002</v>
      </c>
      <c r="AL73" s="265">
        <f t="shared" si="32"/>
        <v>1.9802</v>
      </c>
      <c r="AM73" s="265">
        <f t="shared" si="32"/>
        <v>1.802</v>
      </c>
      <c r="AN73" s="265">
        <f t="shared" si="32"/>
        <v>1.6311</v>
      </c>
      <c r="AO73" s="265">
        <f t="shared" si="32"/>
        <v>1.5887</v>
      </c>
      <c r="AP73" s="265">
        <f t="shared" si="32"/>
        <v>1.6167</v>
      </c>
      <c r="AQ73" s="265">
        <f t="shared" si="32"/>
        <v>1.6238999999999999</v>
      </c>
      <c r="AR73" s="265">
        <f t="shared" si="32"/>
        <v>1.605</v>
      </c>
      <c r="AS73" s="265">
        <f t="shared" si="32"/>
        <v>1.6026</v>
      </c>
      <c r="AT73" s="265">
        <f t="shared" si="32"/>
        <v>1.5661</v>
      </c>
      <c r="AU73" s="265">
        <f t="shared" si="32"/>
        <v>1.5399</v>
      </c>
      <c r="AV73" s="265">
        <f t="shared" si="32"/>
        <v>1.5165</v>
      </c>
      <c r="AW73" s="265">
        <f t="shared" si="32"/>
        <v>1.4739</v>
      </c>
      <c r="AX73" s="265">
        <f t="shared" si="32"/>
        <v>1.3796999999999999</v>
      </c>
      <c r="AY73" s="265">
        <f t="shared" si="32"/>
        <v>1.2847</v>
      </c>
      <c r="AZ73" s="265">
        <f t="shared" si="32"/>
        <v>1.2085999999999999</v>
      </c>
      <c r="BA73" s="265">
        <f t="shared" si="33"/>
        <v>1.1738</v>
      </c>
      <c r="BB73" s="265">
        <f t="shared" si="33"/>
        <v>1.1614</v>
      </c>
      <c r="BC73" s="265">
        <f t="shared" si="33"/>
        <v>1.1493</v>
      </c>
      <c r="BD73" s="265">
        <f t="shared" si="33"/>
        <v>1.17</v>
      </c>
      <c r="BE73" s="265">
        <f t="shared" si="33"/>
        <v>1.1916</v>
      </c>
      <c r="BF73" s="265">
        <f t="shared" si="33"/>
        <v>1.2112000000000001</v>
      </c>
      <c r="BG73" s="265">
        <f t="shared" si="33"/>
        <v>1.2179</v>
      </c>
      <c r="BH73" s="265">
        <f t="shared" si="33"/>
        <v>1.2152000000000001</v>
      </c>
      <c r="BI73" s="265">
        <f t="shared" si="33"/>
        <v>1.2179</v>
      </c>
      <c r="BJ73" s="265">
        <f t="shared" si="33"/>
        <v>1.2205999999999999</v>
      </c>
      <c r="BK73" s="265">
        <f t="shared" si="33"/>
        <v>1.2261</v>
      </c>
      <c r="BL73" s="265">
        <f t="shared" si="31"/>
        <v>1.2261</v>
      </c>
      <c r="BM73" s="265">
        <f t="shared" si="31"/>
        <v>1.2246999999999999</v>
      </c>
      <c r="BN73" s="265">
        <f t="shared" si="31"/>
        <v>1.1954</v>
      </c>
      <c r="BO73" s="265">
        <f t="shared" si="31"/>
        <v>1.1589</v>
      </c>
      <c r="BP73" s="265">
        <f t="shared" si="31"/>
        <v>1.1257999999999999</v>
      </c>
      <c r="BQ73" s="265">
        <f t="shared" si="27"/>
        <v>1.1065</v>
      </c>
      <c r="BR73" s="265">
        <f t="shared" si="27"/>
        <v>1.101</v>
      </c>
      <c r="BS73" s="265">
        <f t="shared" si="27"/>
        <v>1.0805</v>
      </c>
      <c r="BT73" s="265">
        <f t="shared" si="27"/>
        <v>1.0536000000000001</v>
      </c>
      <c r="BU73" s="265">
        <f t="shared" si="27"/>
        <v>1.0347999999999999</v>
      </c>
      <c r="BV73" s="265">
        <f t="shared" si="27"/>
        <v>1.0194000000000001</v>
      </c>
      <c r="BW73" s="265">
        <f t="shared" si="27"/>
        <v>1</v>
      </c>
    </row>
    <row r="74" spans="1:75" ht="13.5" outlineLevel="1" thickBot="1">
      <c r="A74" s="261">
        <v>2</v>
      </c>
      <c r="B74" s="288" t="s">
        <v>356</v>
      </c>
      <c r="C74" s="205"/>
      <c r="D74" s="156">
        <v>45</v>
      </c>
      <c r="E74" s="301">
        <v>55</v>
      </c>
      <c r="F74" s="280">
        <f t="shared" si="30"/>
        <v>0</v>
      </c>
      <c r="G74" s="275">
        <f t="shared" si="30"/>
        <v>0</v>
      </c>
      <c r="H74" s="265">
        <f t="shared" si="30"/>
        <v>0</v>
      </c>
      <c r="I74" s="265">
        <f t="shared" si="30"/>
        <v>6.3642000000000003</v>
      </c>
      <c r="J74" s="265">
        <f t="shared" si="30"/>
        <v>6.6726999999999999</v>
      </c>
      <c r="K74" s="265">
        <f t="shared" si="30"/>
        <v>5.7644000000000002</v>
      </c>
      <c r="L74" s="265">
        <f t="shared" si="30"/>
        <v>5.3971</v>
      </c>
      <c r="M74" s="265">
        <f t="shared" si="30"/>
        <v>5.5888</v>
      </c>
      <c r="N74" s="265">
        <f t="shared" si="30"/>
        <v>5.5606</v>
      </c>
      <c r="O74" s="265">
        <f t="shared" si="30"/>
        <v>5.2679</v>
      </c>
      <c r="P74" s="265">
        <f t="shared" si="30"/>
        <v>5.1448999999999998</v>
      </c>
      <c r="Q74" s="265">
        <f t="shared" si="30"/>
        <v>4.9595000000000002</v>
      </c>
      <c r="R74" s="265">
        <f t="shared" si="30"/>
        <v>4.8079000000000001</v>
      </c>
      <c r="S74" s="265">
        <f t="shared" si="30"/>
        <v>4.4574999999999996</v>
      </c>
      <c r="T74" s="274">
        <f t="shared" si="30"/>
        <v>4.1235999999999997</v>
      </c>
      <c r="U74" s="276">
        <f t="shared" si="30"/>
        <v>3.8361999999999998</v>
      </c>
      <c r="V74" s="275">
        <f t="shared" si="34"/>
        <v>3.5979999999999999</v>
      </c>
      <c r="W74" s="274">
        <f t="shared" si="34"/>
        <v>3.4514</v>
      </c>
      <c r="X74" s="276">
        <f t="shared" si="34"/>
        <v>3.3877000000000002</v>
      </c>
      <c r="Y74" s="275">
        <f t="shared" si="34"/>
        <v>3.4731999999999998</v>
      </c>
      <c r="Z74" s="274">
        <f t="shared" si="34"/>
        <v>3.4514</v>
      </c>
      <c r="AA74" s="276">
        <f t="shared" si="34"/>
        <v>3.5979999999999999</v>
      </c>
      <c r="AB74" s="275">
        <f t="shared" si="34"/>
        <v>3.4192999999999998</v>
      </c>
      <c r="AC74" s="265">
        <f t="shared" si="34"/>
        <v>3.2671000000000001</v>
      </c>
      <c r="AD74" s="265">
        <f t="shared" si="34"/>
        <v>2.8014999999999999</v>
      </c>
      <c r="AE74" s="265">
        <f t="shared" si="34"/>
        <v>2.5844999999999998</v>
      </c>
      <c r="AF74" s="265">
        <f t="shared" si="34"/>
        <v>2.5023</v>
      </c>
      <c r="AG74" s="265">
        <f t="shared" si="34"/>
        <v>2.4039000000000001</v>
      </c>
      <c r="AH74" s="265">
        <f t="shared" si="34"/>
        <v>2.2515000000000001</v>
      </c>
      <c r="AI74" s="265">
        <f t="shared" si="34"/>
        <v>2.2153</v>
      </c>
      <c r="AJ74" s="265">
        <f t="shared" si="34"/>
        <v>2.1716000000000002</v>
      </c>
      <c r="AK74" s="265">
        <f t="shared" si="34"/>
        <v>2.0971000000000002</v>
      </c>
      <c r="AL74" s="265">
        <f t="shared" si="32"/>
        <v>1.9802</v>
      </c>
      <c r="AM74" s="265">
        <f t="shared" si="32"/>
        <v>1.802</v>
      </c>
      <c r="AN74" s="265">
        <f t="shared" si="32"/>
        <v>1.6311</v>
      </c>
      <c r="AO74" s="265">
        <f t="shared" si="32"/>
        <v>1.5887</v>
      </c>
      <c r="AP74" s="265">
        <f t="shared" si="32"/>
        <v>1.6167</v>
      </c>
      <c r="AQ74" s="265">
        <f t="shared" si="32"/>
        <v>1.6238999999999999</v>
      </c>
      <c r="AR74" s="265">
        <f t="shared" si="32"/>
        <v>1.605</v>
      </c>
      <c r="AS74" s="265">
        <f t="shared" si="32"/>
        <v>1.6026</v>
      </c>
      <c r="AT74" s="265">
        <f t="shared" si="32"/>
        <v>1.5661</v>
      </c>
      <c r="AU74" s="265">
        <f t="shared" si="32"/>
        <v>1.5399</v>
      </c>
      <c r="AV74" s="265">
        <f t="shared" si="32"/>
        <v>1.5165</v>
      </c>
      <c r="AW74" s="265">
        <f t="shared" si="32"/>
        <v>1.4739</v>
      </c>
      <c r="AX74" s="265">
        <f t="shared" si="32"/>
        <v>1.3796999999999999</v>
      </c>
      <c r="AY74" s="265">
        <f t="shared" si="32"/>
        <v>1.2847</v>
      </c>
      <c r="AZ74" s="265">
        <f t="shared" si="32"/>
        <v>1.2085999999999999</v>
      </c>
      <c r="BA74" s="265">
        <f t="shared" si="33"/>
        <v>1.1738</v>
      </c>
      <c r="BB74" s="265">
        <f t="shared" si="33"/>
        <v>1.1614</v>
      </c>
      <c r="BC74" s="265">
        <f t="shared" si="33"/>
        <v>1.1493</v>
      </c>
      <c r="BD74" s="265">
        <f t="shared" si="33"/>
        <v>1.17</v>
      </c>
      <c r="BE74" s="265">
        <f t="shared" si="33"/>
        <v>1.1916</v>
      </c>
      <c r="BF74" s="265">
        <f t="shared" si="33"/>
        <v>1.2112000000000001</v>
      </c>
      <c r="BG74" s="265">
        <f t="shared" si="33"/>
        <v>1.2179</v>
      </c>
      <c r="BH74" s="265">
        <f t="shared" si="33"/>
        <v>1.2152000000000001</v>
      </c>
      <c r="BI74" s="265">
        <f t="shared" si="33"/>
        <v>1.2179</v>
      </c>
      <c r="BJ74" s="265">
        <f t="shared" si="33"/>
        <v>1.2205999999999999</v>
      </c>
      <c r="BK74" s="265">
        <f t="shared" si="33"/>
        <v>1.2261</v>
      </c>
      <c r="BL74" s="265">
        <f t="shared" si="31"/>
        <v>1.2261</v>
      </c>
      <c r="BM74" s="265">
        <f t="shared" si="31"/>
        <v>1.2246999999999999</v>
      </c>
      <c r="BN74" s="265">
        <f t="shared" si="31"/>
        <v>1.1954</v>
      </c>
      <c r="BO74" s="265">
        <f t="shared" si="31"/>
        <v>1.1589</v>
      </c>
      <c r="BP74" s="265">
        <f t="shared" si="31"/>
        <v>1.1257999999999999</v>
      </c>
      <c r="BQ74" s="265">
        <f t="shared" si="27"/>
        <v>1.1065</v>
      </c>
      <c r="BR74" s="265">
        <f t="shared" si="27"/>
        <v>1.101</v>
      </c>
      <c r="BS74" s="265">
        <f t="shared" si="27"/>
        <v>1.0805</v>
      </c>
      <c r="BT74" s="265">
        <f t="shared" si="27"/>
        <v>1.0536000000000001</v>
      </c>
      <c r="BU74" s="265">
        <f t="shared" si="27"/>
        <v>1.0347999999999999</v>
      </c>
      <c r="BV74" s="265">
        <f t="shared" si="27"/>
        <v>1.0194000000000001</v>
      </c>
      <c r="BW74" s="265">
        <f t="shared" si="27"/>
        <v>1</v>
      </c>
    </row>
    <row r="75" spans="1:75" ht="13.5" outlineLevel="1" thickBot="1">
      <c r="A75" s="261">
        <v>2</v>
      </c>
      <c r="B75" s="262" t="s">
        <v>357</v>
      </c>
      <c r="C75" s="205"/>
      <c r="D75" s="156">
        <v>30</v>
      </c>
      <c r="E75" s="299">
        <v>40</v>
      </c>
      <c r="F75" s="280">
        <f t="shared" si="30"/>
        <v>0</v>
      </c>
      <c r="G75" s="275">
        <f t="shared" si="30"/>
        <v>0</v>
      </c>
      <c r="H75" s="265">
        <f t="shared" si="30"/>
        <v>0</v>
      </c>
      <c r="I75" s="265">
        <f t="shared" si="30"/>
        <v>6.3642000000000003</v>
      </c>
      <c r="J75" s="265">
        <f t="shared" si="30"/>
        <v>6.6726999999999999</v>
      </c>
      <c r="K75" s="265">
        <f t="shared" si="30"/>
        <v>5.7644000000000002</v>
      </c>
      <c r="L75" s="265">
        <f t="shared" si="30"/>
        <v>5.3971</v>
      </c>
      <c r="M75" s="265">
        <f t="shared" si="30"/>
        <v>5.5888</v>
      </c>
      <c r="N75" s="265">
        <f t="shared" si="30"/>
        <v>5.5606</v>
      </c>
      <c r="O75" s="265">
        <f t="shared" si="30"/>
        <v>5.2679</v>
      </c>
      <c r="P75" s="265">
        <f t="shared" si="30"/>
        <v>5.1448999999999998</v>
      </c>
      <c r="Q75" s="265">
        <f t="shared" si="30"/>
        <v>4.9595000000000002</v>
      </c>
      <c r="R75" s="265">
        <f t="shared" si="30"/>
        <v>4.8079000000000001</v>
      </c>
      <c r="S75" s="265">
        <f t="shared" si="30"/>
        <v>4.4574999999999996</v>
      </c>
      <c r="T75" s="274">
        <f t="shared" si="30"/>
        <v>4.1235999999999997</v>
      </c>
      <c r="U75" s="276">
        <f t="shared" si="30"/>
        <v>3.8361999999999998</v>
      </c>
      <c r="V75" s="275">
        <f t="shared" si="34"/>
        <v>3.5979999999999999</v>
      </c>
      <c r="W75" s="274">
        <f t="shared" si="34"/>
        <v>3.4514</v>
      </c>
      <c r="X75" s="276">
        <f t="shared" si="34"/>
        <v>3.3877000000000002</v>
      </c>
      <c r="Y75" s="275">
        <f t="shared" si="34"/>
        <v>3.4731999999999998</v>
      </c>
      <c r="Z75" s="274">
        <f t="shared" si="34"/>
        <v>3.4514</v>
      </c>
      <c r="AA75" s="276">
        <f t="shared" si="34"/>
        <v>3.5979999999999999</v>
      </c>
      <c r="AB75" s="275">
        <f t="shared" si="34"/>
        <v>3.4192999999999998</v>
      </c>
      <c r="AC75" s="265">
        <f t="shared" si="34"/>
        <v>3.2671000000000001</v>
      </c>
      <c r="AD75" s="265">
        <f t="shared" si="34"/>
        <v>2.8014999999999999</v>
      </c>
      <c r="AE75" s="265">
        <f t="shared" si="34"/>
        <v>2.5844999999999998</v>
      </c>
      <c r="AF75" s="265">
        <f t="shared" si="34"/>
        <v>2.5023</v>
      </c>
      <c r="AG75" s="265">
        <f t="shared" si="34"/>
        <v>2.4039000000000001</v>
      </c>
      <c r="AH75" s="265">
        <f t="shared" si="34"/>
        <v>2.2515000000000001</v>
      </c>
      <c r="AI75" s="265">
        <f t="shared" si="34"/>
        <v>2.2153</v>
      </c>
      <c r="AJ75" s="265">
        <f t="shared" si="34"/>
        <v>2.1716000000000002</v>
      </c>
      <c r="AK75" s="265">
        <f t="shared" si="34"/>
        <v>2.0971000000000002</v>
      </c>
      <c r="AL75" s="265">
        <f t="shared" si="32"/>
        <v>1.9802</v>
      </c>
      <c r="AM75" s="265">
        <f t="shared" si="32"/>
        <v>1.802</v>
      </c>
      <c r="AN75" s="265">
        <f t="shared" si="32"/>
        <v>1.6311</v>
      </c>
      <c r="AO75" s="265">
        <f t="shared" si="32"/>
        <v>1.5887</v>
      </c>
      <c r="AP75" s="265">
        <f t="shared" si="32"/>
        <v>1.6167</v>
      </c>
      <c r="AQ75" s="265">
        <f t="shared" si="32"/>
        <v>1.6238999999999999</v>
      </c>
      <c r="AR75" s="265">
        <f t="shared" si="32"/>
        <v>1.605</v>
      </c>
      <c r="AS75" s="265">
        <f t="shared" si="32"/>
        <v>1.6026</v>
      </c>
      <c r="AT75" s="265">
        <f t="shared" si="32"/>
        <v>1.5661</v>
      </c>
      <c r="AU75" s="265">
        <f t="shared" si="32"/>
        <v>1.5399</v>
      </c>
      <c r="AV75" s="265">
        <f t="shared" si="32"/>
        <v>1.5165</v>
      </c>
      <c r="AW75" s="265">
        <f t="shared" si="32"/>
        <v>1.4739</v>
      </c>
      <c r="AX75" s="265">
        <f t="shared" si="32"/>
        <v>1.3796999999999999</v>
      </c>
      <c r="AY75" s="265">
        <f t="shared" si="32"/>
        <v>1.2847</v>
      </c>
      <c r="AZ75" s="265">
        <f t="shared" si="32"/>
        <v>1.2085999999999999</v>
      </c>
      <c r="BA75" s="265">
        <f t="shared" si="33"/>
        <v>1.1738</v>
      </c>
      <c r="BB75" s="265">
        <f t="shared" si="33"/>
        <v>1.1614</v>
      </c>
      <c r="BC75" s="265">
        <f t="shared" si="33"/>
        <v>1.1493</v>
      </c>
      <c r="BD75" s="265">
        <f t="shared" si="33"/>
        <v>1.17</v>
      </c>
      <c r="BE75" s="265">
        <f t="shared" si="33"/>
        <v>1.1916</v>
      </c>
      <c r="BF75" s="265">
        <f t="shared" si="33"/>
        <v>1.2112000000000001</v>
      </c>
      <c r="BG75" s="265">
        <f t="shared" si="33"/>
        <v>1.2179</v>
      </c>
      <c r="BH75" s="265">
        <f t="shared" si="33"/>
        <v>1.2152000000000001</v>
      </c>
      <c r="BI75" s="265">
        <f t="shared" si="33"/>
        <v>1.2179</v>
      </c>
      <c r="BJ75" s="265">
        <f t="shared" si="33"/>
        <v>1.2205999999999999</v>
      </c>
      <c r="BK75" s="265">
        <f t="shared" si="33"/>
        <v>1.2261</v>
      </c>
      <c r="BL75" s="265">
        <f t="shared" si="31"/>
        <v>1.2261</v>
      </c>
      <c r="BM75" s="265">
        <f t="shared" si="31"/>
        <v>1.2246999999999999</v>
      </c>
      <c r="BN75" s="265">
        <f t="shared" si="31"/>
        <v>1.1954</v>
      </c>
      <c r="BO75" s="265">
        <f t="shared" si="31"/>
        <v>1.1589</v>
      </c>
      <c r="BP75" s="265">
        <f t="shared" si="31"/>
        <v>1.1257999999999999</v>
      </c>
      <c r="BQ75" s="265">
        <f t="shared" si="27"/>
        <v>1.1065</v>
      </c>
      <c r="BR75" s="265">
        <f t="shared" si="27"/>
        <v>1.101</v>
      </c>
      <c r="BS75" s="265">
        <f t="shared" si="27"/>
        <v>1.0805</v>
      </c>
      <c r="BT75" s="265">
        <f t="shared" si="27"/>
        <v>1.0536000000000001</v>
      </c>
      <c r="BU75" s="265">
        <f t="shared" si="27"/>
        <v>1.0347999999999999</v>
      </c>
      <c r="BV75" s="265">
        <f t="shared" si="27"/>
        <v>1.0194000000000001</v>
      </c>
      <c r="BW75" s="265">
        <f t="shared" si="27"/>
        <v>1</v>
      </c>
    </row>
    <row r="76" spans="1:75" outlineLevel="1">
      <c r="A76" s="261">
        <v>4</v>
      </c>
      <c r="B76" s="262" t="s">
        <v>358</v>
      </c>
      <c r="C76" s="205"/>
      <c r="D76" s="156">
        <v>45</v>
      </c>
      <c r="E76" s="299">
        <v>45</v>
      </c>
      <c r="F76" s="280">
        <f t="shared" si="30"/>
        <v>0</v>
      </c>
      <c r="G76" s="275">
        <f t="shared" si="30"/>
        <v>0</v>
      </c>
      <c r="H76" s="265">
        <f t="shared" si="30"/>
        <v>0</v>
      </c>
      <c r="I76" s="265">
        <f t="shared" si="30"/>
        <v>3.609</v>
      </c>
      <c r="J76" s="265">
        <f t="shared" si="30"/>
        <v>3.6985999999999999</v>
      </c>
      <c r="K76" s="265">
        <f t="shared" si="30"/>
        <v>3.1227999999999998</v>
      </c>
      <c r="L76" s="265">
        <f t="shared" si="30"/>
        <v>3.0587</v>
      </c>
      <c r="M76" s="265">
        <f t="shared" si="30"/>
        <v>3.1320999999999999</v>
      </c>
      <c r="N76" s="265">
        <f t="shared" si="30"/>
        <v>3.1896</v>
      </c>
      <c r="O76" s="265">
        <f t="shared" si="30"/>
        <v>3.1227999999999998</v>
      </c>
      <c r="P76" s="265">
        <f t="shared" si="30"/>
        <v>3.0767000000000002</v>
      </c>
      <c r="Q76" s="265">
        <f t="shared" si="30"/>
        <v>3.0232000000000001</v>
      </c>
      <c r="R76" s="265">
        <f t="shared" si="30"/>
        <v>3.0407999999999999</v>
      </c>
      <c r="S76" s="265">
        <f t="shared" si="30"/>
        <v>3.0587</v>
      </c>
      <c r="T76" s="265">
        <f t="shared" si="30"/>
        <v>3.0232000000000001</v>
      </c>
      <c r="U76" s="265">
        <f t="shared" si="30"/>
        <v>2.98</v>
      </c>
      <c r="V76" s="265">
        <f t="shared" si="34"/>
        <v>2.9630999999999998</v>
      </c>
      <c r="W76" s="265">
        <f t="shared" si="34"/>
        <v>2.9462999999999999</v>
      </c>
      <c r="X76" s="265">
        <f t="shared" si="34"/>
        <v>2.8972000000000002</v>
      </c>
      <c r="Y76" s="265">
        <f t="shared" si="34"/>
        <v>2.8342000000000001</v>
      </c>
      <c r="Z76" s="265">
        <f t="shared" si="34"/>
        <v>2.7961999999999998</v>
      </c>
      <c r="AA76" s="265">
        <f t="shared" si="34"/>
        <v>2.8266</v>
      </c>
      <c r="AB76" s="265">
        <f t="shared" si="34"/>
        <v>2.8342000000000001</v>
      </c>
      <c r="AC76" s="265">
        <f t="shared" si="34"/>
        <v>2.7888000000000002</v>
      </c>
      <c r="AD76" s="265">
        <f t="shared" si="34"/>
        <v>2.6539000000000001</v>
      </c>
      <c r="AE76" s="265">
        <f t="shared" si="34"/>
        <v>2.5438999999999998</v>
      </c>
      <c r="AF76" s="265">
        <f t="shared" si="34"/>
        <v>2.4773999999999998</v>
      </c>
      <c r="AG76" s="265">
        <f t="shared" si="34"/>
        <v>2.3281000000000001</v>
      </c>
      <c r="AH76" s="265">
        <f t="shared" si="34"/>
        <v>2.0531000000000001</v>
      </c>
      <c r="AI76" s="265">
        <f t="shared" si="34"/>
        <v>1.9604999999999999</v>
      </c>
      <c r="AJ76" s="265">
        <f t="shared" si="34"/>
        <v>1.8895</v>
      </c>
      <c r="AK76" s="265">
        <f t="shared" si="34"/>
        <v>1.8363</v>
      </c>
      <c r="AL76" s="265">
        <f t="shared" si="32"/>
        <v>1.8139000000000001</v>
      </c>
      <c r="AM76" s="265">
        <f t="shared" si="32"/>
        <v>1.75</v>
      </c>
      <c r="AN76" s="265">
        <f t="shared" si="32"/>
        <v>1.6425000000000001</v>
      </c>
      <c r="AO76" s="265">
        <f t="shared" si="32"/>
        <v>1.5383</v>
      </c>
      <c r="AP76" s="265">
        <f t="shared" si="32"/>
        <v>1.4486000000000001</v>
      </c>
      <c r="AQ76" s="265">
        <f t="shared" si="32"/>
        <v>1.4229000000000001</v>
      </c>
      <c r="AR76" s="265">
        <f t="shared" si="32"/>
        <v>1.3833</v>
      </c>
      <c r="AS76" s="265">
        <f t="shared" si="32"/>
        <v>1.3528</v>
      </c>
      <c r="AT76" s="265">
        <f t="shared" si="32"/>
        <v>1.3633999999999999</v>
      </c>
      <c r="AU76" s="265">
        <f t="shared" si="32"/>
        <v>1.3963000000000001</v>
      </c>
      <c r="AV76" s="265">
        <f t="shared" si="32"/>
        <v>1.3759999999999999</v>
      </c>
      <c r="AW76" s="265">
        <f t="shared" si="32"/>
        <v>1.3406</v>
      </c>
      <c r="AX76" s="265">
        <f t="shared" si="32"/>
        <v>1.3203</v>
      </c>
      <c r="AY76" s="265">
        <f t="shared" si="32"/>
        <v>1.2924</v>
      </c>
      <c r="AZ76" s="265">
        <f t="shared" si="32"/>
        <v>1.2735000000000001</v>
      </c>
      <c r="BA76" s="265">
        <f t="shared" si="33"/>
        <v>1.272</v>
      </c>
      <c r="BB76" s="265">
        <f t="shared" si="33"/>
        <v>1.2688999999999999</v>
      </c>
      <c r="BC76" s="265">
        <f t="shared" si="33"/>
        <v>1.2476</v>
      </c>
      <c r="BD76" s="265">
        <f t="shared" si="33"/>
        <v>1.2673000000000001</v>
      </c>
      <c r="BE76" s="265">
        <f t="shared" si="33"/>
        <v>1.2536</v>
      </c>
      <c r="BF76" s="265">
        <f t="shared" si="33"/>
        <v>1.2536</v>
      </c>
      <c r="BG76" s="265">
        <f t="shared" si="33"/>
        <v>1.272</v>
      </c>
      <c r="BH76" s="265">
        <f t="shared" si="33"/>
        <v>1.2491000000000001</v>
      </c>
      <c r="BI76" s="265">
        <f t="shared" si="33"/>
        <v>1.21</v>
      </c>
      <c r="BJ76" s="265">
        <f t="shared" si="33"/>
        <v>1.2170000000000001</v>
      </c>
      <c r="BK76" s="265">
        <f t="shared" si="33"/>
        <v>1.1989000000000001</v>
      </c>
      <c r="BL76" s="265">
        <f t="shared" si="31"/>
        <v>1.1825000000000001</v>
      </c>
      <c r="BM76" s="265">
        <f t="shared" si="31"/>
        <v>1.1386000000000001</v>
      </c>
      <c r="BN76" s="265">
        <f t="shared" si="31"/>
        <v>1.0820000000000001</v>
      </c>
      <c r="BO76" s="265">
        <f t="shared" si="31"/>
        <v>1.0686</v>
      </c>
      <c r="BP76" s="265">
        <f t="shared" si="31"/>
        <v>1.0165999999999999</v>
      </c>
      <c r="BQ76" s="265">
        <f t="shared" si="27"/>
        <v>1.0513999999999999</v>
      </c>
      <c r="BR76" s="265">
        <f t="shared" si="27"/>
        <v>1.0429999999999999</v>
      </c>
      <c r="BS76" s="265">
        <f t="shared" si="27"/>
        <v>0.99519999999999997</v>
      </c>
      <c r="BT76" s="265">
        <f t="shared" si="27"/>
        <v>0.98209999999999997</v>
      </c>
      <c r="BU76" s="265">
        <f t="shared" si="27"/>
        <v>0.98029999999999995</v>
      </c>
      <c r="BV76" s="265">
        <f t="shared" si="27"/>
        <v>0.98770000000000002</v>
      </c>
      <c r="BW76" s="265">
        <f t="shared" si="27"/>
        <v>1</v>
      </c>
    </row>
    <row r="77" spans="1:75" outlineLevel="1">
      <c r="A77" s="261">
        <v>4</v>
      </c>
      <c r="B77" s="262" t="s">
        <v>359</v>
      </c>
      <c r="C77" s="205"/>
      <c r="D77" s="156">
        <v>45</v>
      </c>
      <c r="E77" s="299">
        <v>45</v>
      </c>
      <c r="F77" s="280">
        <f t="shared" si="30"/>
        <v>0</v>
      </c>
      <c r="G77" s="275">
        <f t="shared" si="30"/>
        <v>0</v>
      </c>
      <c r="H77" s="265">
        <f t="shared" si="30"/>
        <v>0</v>
      </c>
      <c r="I77" s="265">
        <f t="shared" si="30"/>
        <v>3.609</v>
      </c>
      <c r="J77" s="265">
        <f t="shared" si="30"/>
        <v>3.6985999999999999</v>
      </c>
      <c r="K77" s="265">
        <f t="shared" si="30"/>
        <v>3.1227999999999998</v>
      </c>
      <c r="L77" s="265">
        <f t="shared" si="30"/>
        <v>3.0587</v>
      </c>
      <c r="M77" s="265">
        <f t="shared" si="30"/>
        <v>3.1320999999999999</v>
      </c>
      <c r="N77" s="265">
        <f t="shared" si="30"/>
        <v>3.1896</v>
      </c>
      <c r="O77" s="265">
        <f t="shared" si="30"/>
        <v>3.1227999999999998</v>
      </c>
      <c r="P77" s="265">
        <f t="shared" si="30"/>
        <v>3.0767000000000002</v>
      </c>
      <c r="Q77" s="265">
        <f t="shared" si="30"/>
        <v>3.0232000000000001</v>
      </c>
      <c r="R77" s="265">
        <f t="shared" si="30"/>
        <v>3.0407999999999999</v>
      </c>
      <c r="S77" s="265">
        <f t="shared" si="30"/>
        <v>3.0587</v>
      </c>
      <c r="T77" s="265">
        <f t="shared" si="30"/>
        <v>3.0232000000000001</v>
      </c>
      <c r="U77" s="265">
        <f t="shared" si="30"/>
        <v>2.98</v>
      </c>
      <c r="V77" s="265">
        <f t="shared" si="34"/>
        <v>2.9630999999999998</v>
      </c>
      <c r="W77" s="265">
        <f t="shared" si="34"/>
        <v>2.9462999999999999</v>
      </c>
      <c r="X77" s="265">
        <f t="shared" si="34"/>
        <v>2.8972000000000002</v>
      </c>
      <c r="Y77" s="265">
        <f t="shared" si="34"/>
        <v>2.8342000000000001</v>
      </c>
      <c r="Z77" s="265">
        <f t="shared" si="34"/>
        <v>2.7961999999999998</v>
      </c>
      <c r="AA77" s="265">
        <f t="shared" si="34"/>
        <v>2.8266</v>
      </c>
      <c r="AB77" s="265">
        <f t="shared" si="34"/>
        <v>2.8342000000000001</v>
      </c>
      <c r="AC77" s="265">
        <f t="shared" si="34"/>
        <v>2.7888000000000002</v>
      </c>
      <c r="AD77" s="265">
        <f t="shared" si="34"/>
        <v>2.6539000000000001</v>
      </c>
      <c r="AE77" s="265">
        <f t="shared" si="34"/>
        <v>2.5438999999999998</v>
      </c>
      <c r="AF77" s="265">
        <f t="shared" si="34"/>
        <v>2.4773999999999998</v>
      </c>
      <c r="AG77" s="265">
        <f t="shared" si="34"/>
        <v>2.3281000000000001</v>
      </c>
      <c r="AH77" s="265">
        <f t="shared" si="34"/>
        <v>2.0531000000000001</v>
      </c>
      <c r="AI77" s="265">
        <f t="shared" si="34"/>
        <v>1.9604999999999999</v>
      </c>
      <c r="AJ77" s="265">
        <f t="shared" si="34"/>
        <v>1.8895</v>
      </c>
      <c r="AK77" s="265">
        <f t="shared" si="34"/>
        <v>1.8363</v>
      </c>
      <c r="AL77" s="265">
        <f t="shared" si="32"/>
        <v>1.8139000000000001</v>
      </c>
      <c r="AM77" s="265">
        <f t="shared" si="32"/>
        <v>1.75</v>
      </c>
      <c r="AN77" s="265">
        <f t="shared" si="32"/>
        <v>1.6425000000000001</v>
      </c>
      <c r="AO77" s="265">
        <f t="shared" si="32"/>
        <v>1.5383</v>
      </c>
      <c r="AP77" s="265">
        <f t="shared" si="32"/>
        <v>1.4486000000000001</v>
      </c>
      <c r="AQ77" s="265">
        <f t="shared" si="32"/>
        <v>1.4229000000000001</v>
      </c>
      <c r="AR77" s="265">
        <f t="shared" si="32"/>
        <v>1.3833</v>
      </c>
      <c r="AS77" s="265">
        <f t="shared" si="32"/>
        <v>1.3528</v>
      </c>
      <c r="AT77" s="265">
        <f t="shared" si="32"/>
        <v>1.3633999999999999</v>
      </c>
      <c r="AU77" s="265">
        <f t="shared" si="32"/>
        <v>1.3963000000000001</v>
      </c>
      <c r="AV77" s="265">
        <f t="shared" si="32"/>
        <v>1.3759999999999999</v>
      </c>
      <c r="AW77" s="265">
        <f t="shared" si="32"/>
        <v>1.3406</v>
      </c>
      <c r="AX77" s="265">
        <f t="shared" si="32"/>
        <v>1.3203</v>
      </c>
      <c r="AY77" s="265">
        <f t="shared" si="32"/>
        <v>1.2924</v>
      </c>
      <c r="AZ77" s="265">
        <f t="shared" si="32"/>
        <v>1.2735000000000001</v>
      </c>
      <c r="BA77" s="265">
        <f t="shared" si="33"/>
        <v>1.272</v>
      </c>
      <c r="BB77" s="265">
        <f t="shared" si="33"/>
        <v>1.2688999999999999</v>
      </c>
      <c r="BC77" s="265">
        <f t="shared" si="33"/>
        <v>1.2476</v>
      </c>
      <c r="BD77" s="265">
        <f t="shared" si="33"/>
        <v>1.2673000000000001</v>
      </c>
      <c r="BE77" s="265">
        <f t="shared" si="33"/>
        <v>1.2536</v>
      </c>
      <c r="BF77" s="265">
        <f t="shared" si="33"/>
        <v>1.2536</v>
      </c>
      <c r="BG77" s="265">
        <f t="shared" si="33"/>
        <v>1.272</v>
      </c>
      <c r="BH77" s="265">
        <f t="shared" si="33"/>
        <v>1.2491000000000001</v>
      </c>
      <c r="BI77" s="265">
        <f t="shared" si="33"/>
        <v>1.21</v>
      </c>
      <c r="BJ77" s="265">
        <f t="shared" si="33"/>
        <v>1.2170000000000001</v>
      </c>
      <c r="BK77" s="265">
        <f t="shared" si="33"/>
        <v>1.1989000000000001</v>
      </c>
      <c r="BL77" s="265">
        <f t="shared" si="31"/>
        <v>1.1825000000000001</v>
      </c>
      <c r="BM77" s="265">
        <f t="shared" si="31"/>
        <v>1.1386000000000001</v>
      </c>
      <c r="BN77" s="265">
        <f t="shared" si="31"/>
        <v>1.0820000000000001</v>
      </c>
      <c r="BO77" s="265">
        <f t="shared" si="31"/>
        <v>1.0686</v>
      </c>
      <c r="BP77" s="265">
        <f t="shared" si="31"/>
        <v>1.0165999999999999</v>
      </c>
      <c r="BQ77" s="265">
        <f t="shared" si="27"/>
        <v>1.0513999999999999</v>
      </c>
      <c r="BR77" s="265">
        <f t="shared" si="27"/>
        <v>1.0429999999999999</v>
      </c>
      <c r="BS77" s="265">
        <f t="shared" si="27"/>
        <v>0.99519999999999997</v>
      </c>
      <c r="BT77" s="265">
        <f t="shared" si="27"/>
        <v>0.98209999999999997</v>
      </c>
      <c r="BU77" s="265">
        <f t="shared" si="27"/>
        <v>0.98029999999999995</v>
      </c>
      <c r="BV77" s="265">
        <f t="shared" si="27"/>
        <v>0.98770000000000002</v>
      </c>
      <c r="BW77" s="265">
        <f t="shared" si="27"/>
        <v>1</v>
      </c>
    </row>
    <row r="78" spans="1:75" outlineLevel="1">
      <c r="A78" s="261">
        <v>4</v>
      </c>
      <c r="B78" s="262" t="s">
        <v>360</v>
      </c>
      <c r="C78" s="205"/>
      <c r="D78" s="156">
        <v>45</v>
      </c>
      <c r="E78" s="299">
        <v>45</v>
      </c>
      <c r="F78" s="280">
        <f t="shared" si="30"/>
        <v>0</v>
      </c>
      <c r="G78" s="275">
        <f t="shared" si="30"/>
        <v>0</v>
      </c>
      <c r="H78" s="265">
        <f t="shared" si="30"/>
        <v>0</v>
      </c>
      <c r="I78" s="265">
        <f t="shared" si="30"/>
        <v>3.609</v>
      </c>
      <c r="J78" s="265">
        <f t="shared" si="30"/>
        <v>3.6985999999999999</v>
      </c>
      <c r="K78" s="265">
        <f t="shared" si="30"/>
        <v>3.1227999999999998</v>
      </c>
      <c r="L78" s="265">
        <f t="shared" si="30"/>
        <v>3.0587</v>
      </c>
      <c r="M78" s="265">
        <f t="shared" si="30"/>
        <v>3.1320999999999999</v>
      </c>
      <c r="N78" s="265">
        <f t="shared" si="30"/>
        <v>3.1896</v>
      </c>
      <c r="O78" s="265">
        <f t="shared" si="30"/>
        <v>3.1227999999999998</v>
      </c>
      <c r="P78" s="265">
        <f t="shared" si="30"/>
        <v>3.0767000000000002</v>
      </c>
      <c r="Q78" s="265">
        <f t="shared" si="30"/>
        <v>3.0232000000000001</v>
      </c>
      <c r="R78" s="265">
        <f t="shared" si="30"/>
        <v>3.0407999999999999</v>
      </c>
      <c r="S78" s="265">
        <f t="shared" si="30"/>
        <v>3.0587</v>
      </c>
      <c r="T78" s="265">
        <f t="shared" si="30"/>
        <v>3.0232000000000001</v>
      </c>
      <c r="U78" s="265">
        <f t="shared" si="30"/>
        <v>2.98</v>
      </c>
      <c r="V78" s="265">
        <f t="shared" si="34"/>
        <v>2.9630999999999998</v>
      </c>
      <c r="W78" s="265">
        <f t="shared" si="34"/>
        <v>2.9462999999999999</v>
      </c>
      <c r="X78" s="265">
        <f t="shared" si="34"/>
        <v>2.8972000000000002</v>
      </c>
      <c r="Y78" s="265">
        <f t="shared" si="34"/>
        <v>2.8342000000000001</v>
      </c>
      <c r="Z78" s="265">
        <f t="shared" si="34"/>
        <v>2.7961999999999998</v>
      </c>
      <c r="AA78" s="265">
        <f t="shared" si="34"/>
        <v>2.8266</v>
      </c>
      <c r="AB78" s="265">
        <f t="shared" si="34"/>
        <v>2.8342000000000001</v>
      </c>
      <c r="AC78" s="265">
        <f t="shared" si="34"/>
        <v>2.7888000000000002</v>
      </c>
      <c r="AD78" s="265">
        <f t="shared" si="34"/>
        <v>2.6539000000000001</v>
      </c>
      <c r="AE78" s="265">
        <f t="shared" si="34"/>
        <v>2.5438999999999998</v>
      </c>
      <c r="AF78" s="265">
        <f t="shared" si="34"/>
        <v>2.4773999999999998</v>
      </c>
      <c r="AG78" s="265">
        <f t="shared" si="34"/>
        <v>2.3281000000000001</v>
      </c>
      <c r="AH78" s="265">
        <f t="shared" si="34"/>
        <v>2.0531000000000001</v>
      </c>
      <c r="AI78" s="265">
        <f t="shared" si="34"/>
        <v>1.9604999999999999</v>
      </c>
      <c r="AJ78" s="265">
        <f t="shared" si="34"/>
        <v>1.8895</v>
      </c>
      <c r="AK78" s="265">
        <f t="shared" si="34"/>
        <v>1.8363</v>
      </c>
      <c r="AL78" s="265">
        <f t="shared" si="32"/>
        <v>1.8139000000000001</v>
      </c>
      <c r="AM78" s="265">
        <f t="shared" si="32"/>
        <v>1.75</v>
      </c>
      <c r="AN78" s="265">
        <f t="shared" si="32"/>
        <v>1.6425000000000001</v>
      </c>
      <c r="AO78" s="265">
        <f t="shared" si="32"/>
        <v>1.5383</v>
      </c>
      <c r="AP78" s="265">
        <f t="shared" si="32"/>
        <v>1.4486000000000001</v>
      </c>
      <c r="AQ78" s="265">
        <f t="shared" si="32"/>
        <v>1.4229000000000001</v>
      </c>
      <c r="AR78" s="265">
        <f t="shared" si="32"/>
        <v>1.3833</v>
      </c>
      <c r="AS78" s="265">
        <f t="shared" si="32"/>
        <v>1.3528</v>
      </c>
      <c r="AT78" s="265">
        <f t="shared" si="32"/>
        <v>1.3633999999999999</v>
      </c>
      <c r="AU78" s="265">
        <f t="shared" si="32"/>
        <v>1.3963000000000001</v>
      </c>
      <c r="AV78" s="265">
        <f t="shared" si="32"/>
        <v>1.3759999999999999</v>
      </c>
      <c r="AW78" s="265">
        <f t="shared" si="32"/>
        <v>1.3406</v>
      </c>
      <c r="AX78" s="265">
        <f t="shared" si="32"/>
        <v>1.3203</v>
      </c>
      <c r="AY78" s="265">
        <f t="shared" si="32"/>
        <v>1.2924</v>
      </c>
      <c r="AZ78" s="265">
        <f t="shared" si="32"/>
        <v>1.2735000000000001</v>
      </c>
      <c r="BA78" s="265">
        <f t="shared" si="33"/>
        <v>1.272</v>
      </c>
      <c r="BB78" s="265">
        <f t="shared" si="33"/>
        <v>1.2688999999999999</v>
      </c>
      <c r="BC78" s="265">
        <f t="shared" si="33"/>
        <v>1.2476</v>
      </c>
      <c r="BD78" s="265">
        <f t="shared" si="33"/>
        <v>1.2673000000000001</v>
      </c>
      <c r="BE78" s="265">
        <f t="shared" si="33"/>
        <v>1.2536</v>
      </c>
      <c r="BF78" s="265">
        <f t="shared" si="33"/>
        <v>1.2536</v>
      </c>
      <c r="BG78" s="265">
        <f t="shared" si="33"/>
        <v>1.272</v>
      </c>
      <c r="BH78" s="265">
        <f t="shared" si="33"/>
        <v>1.2491000000000001</v>
      </c>
      <c r="BI78" s="265">
        <f t="shared" si="33"/>
        <v>1.21</v>
      </c>
      <c r="BJ78" s="265">
        <f t="shared" si="33"/>
        <v>1.2170000000000001</v>
      </c>
      <c r="BK78" s="265">
        <f t="shared" si="33"/>
        <v>1.1989000000000001</v>
      </c>
      <c r="BL78" s="265">
        <f t="shared" si="31"/>
        <v>1.1825000000000001</v>
      </c>
      <c r="BM78" s="265">
        <f t="shared" si="31"/>
        <v>1.1386000000000001</v>
      </c>
      <c r="BN78" s="265">
        <f t="shared" si="31"/>
        <v>1.0820000000000001</v>
      </c>
      <c r="BO78" s="265">
        <f t="shared" si="31"/>
        <v>1.0686</v>
      </c>
      <c r="BP78" s="265">
        <f t="shared" si="31"/>
        <v>1.0165999999999999</v>
      </c>
      <c r="BQ78" s="265">
        <f t="shared" si="27"/>
        <v>1.0513999999999999</v>
      </c>
      <c r="BR78" s="265">
        <f t="shared" si="27"/>
        <v>1.0429999999999999</v>
      </c>
      <c r="BS78" s="265">
        <f t="shared" si="27"/>
        <v>0.99519999999999997</v>
      </c>
      <c r="BT78" s="265">
        <f t="shared" si="27"/>
        <v>0.98209999999999997</v>
      </c>
      <c r="BU78" s="265">
        <f t="shared" si="27"/>
        <v>0.98029999999999995</v>
      </c>
      <c r="BV78" s="265">
        <f t="shared" si="27"/>
        <v>0.98770000000000002</v>
      </c>
      <c r="BW78" s="265">
        <f t="shared" si="27"/>
        <v>1</v>
      </c>
    </row>
    <row r="79" spans="1:75" outlineLevel="1">
      <c r="A79" s="261">
        <v>4</v>
      </c>
      <c r="B79" s="262" t="s">
        <v>361</v>
      </c>
      <c r="C79" s="205"/>
      <c r="D79" s="156">
        <v>8</v>
      </c>
      <c r="E79" s="299">
        <v>16</v>
      </c>
      <c r="F79" s="280">
        <f t="shared" si="30"/>
        <v>0</v>
      </c>
      <c r="G79" s="275">
        <f t="shared" si="30"/>
        <v>0</v>
      </c>
      <c r="H79" s="265">
        <f t="shared" si="30"/>
        <v>0</v>
      </c>
      <c r="I79" s="265">
        <f t="shared" si="30"/>
        <v>3.609</v>
      </c>
      <c r="J79" s="265">
        <f t="shared" si="30"/>
        <v>3.6985999999999999</v>
      </c>
      <c r="K79" s="265">
        <f t="shared" si="30"/>
        <v>3.1227999999999998</v>
      </c>
      <c r="L79" s="265">
        <f t="shared" si="30"/>
        <v>3.0587</v>
      </c>
      <c r="M79" s="265">
        <f t="shared" si="30"/>
        <v>3.1320999999999999</v>
      </c>
      <c r="N79" s="265">
        <f t="shared" si="30"/>
        <v>3.1896</v>
      </c>
      <c r="O79" s="265">
        <f t="shared" si="30"/>
        <v>3.1227999999999998</v>
      </c>
      <c r="P79" s="265">
        <f t="shared" si="30"/>
        <v>3.0767000000000002</v>
      </c>
      <c r="Q79" s="265">
        <f t="shared" si="30"/>
        <v>3.0232000000000001</v>
      </c>
      <c r="R79" s="265">
        <f t="shared" si="30"/>
        <v>3.0407999999999999</v>
      </c>
      <c r="S79" s="265">
        <f t="shared" si="30"/>
        <v>3.0587</v>
      </c>
      <c r="T79" s="265">
        <f t="shared" si="30"/>
        <v>3.0232000000000001</v>
      </c>
      <c r="U79" s="265">
        <f t="shared" si="30"/>
        <v>2.98</v>
      </c>
      <c r="V79" s="265">
        <f t="shared" si="34"/>
        <v>2.9630999999999998</v>
      </c>
      <c r="W79" s="265">
        <f t="shared" si="34"/>
        <v>2.9462999999999999</v>
      </c>
      <c r="X79" s="265">
        <f t="shared" si="34"/>
        <v>2.8972000000000002</v>
      </c>
      <c r="Y79" s="265">
        <f t="shared" si="34"/>
        <v>2.8342000000000001</v>
      </c>
      <c r="Z79" s="265">
        <f t="shared" si="34"/>
        <v>2.7961999999999998</v>
      </c>
      <c r="AA79" s="265">
        <f t="shared" si="34"/>
        <v>2.8266</v>
      </c>
      <c r="AB79" s="265">
        <f t="shared" si="34"/>
        <v>2.8342000000000001</v>
      </c>
      <c r="AC79" s="265">
        <f t="shared" si="34"/>
        <v>2.7888000000000002</v>
      </c>
      <c r="AD79" s="265">
        <f t="shared" si="34"/>
        <v>2.6539000000000001</v>
      </c>
      <c r="AE79" s="265">
        <f t="shared" si="34"/>
        <v>2.5438999999999998</v>
      </c>
      <c r="AF79" s="265">
        <f t="shared" si="34"/>
        <v>2.4773999999999998</v>
      </c>
      <c r="AG79" s="265">
        <f t="shared" si="34"/>
        <v>2.3281000000000001</v>
      </c>
      <c r="AH79" s="265">
        <f t="shared" si="34"/>
        <v>2.0531000000000001</v>
      </c>
      <c r="AI79" s="265">
        <f t="shared" si="34"/>
        <v>1.9604999999999999</v>
      </c>
      <c r="AJ79" s="265">
        <f t="shared" si="34"/>
        <v>1.8895</v>
      </c>
      <c r="AK79" s="265">
        <f t="shared" si="34"/>
        <v>1.8363</v>
      </c>
      <c r="AL79" s="265">
        <f t="shared" si="32"/>
        <v>1.8139000000000001</v>
      </c>
      <c r="AM79" s="265">
        <f t="shared" si="32"/>
        <v>1.75</v>
      </c>
      <c r="AN79" s="265">
        <f t="shared" si="32"/>
        <v>1.6425000000000001</v>
      </c>
      <c r="AO79" s="265">
        <f t="shared" si="32"/>
        <v>1.5383</v>
      </c>
      <c r="AP79" s="265">
        <f t="shared" si="32"/>
        <v>1.4486000000000001</v>
      </c>
      <c r="AQ79" s="265">
        <f t="shared" si="32"/>
        <v>1.4229000000000001</v>
      </c>
      <c r="AR79" s="265">
        <f t="shared" si="32"/>
        <v>1.3833</v>
      </c>
      <c r="AS79" s="265">
        <f t="shared" si="32"/>
        <v>1.3528</v>
      </c>
      <c r="AT79" s="265">
        <f t="shared" si="32"/>
        <v>1.3633999999999999</v>
      </c>
      <c r="AU79" s="265">
        <f t="shared" si="32"/>
        <v>1.3963000000000001</v>
      </c>
      <c r="AV79" s="265">
        <f t="shared" si="32"/>
        <v>1.3759999999999999</v>
      </c>
      <c r="AW79" s="265">
        <f t="shared" si="32"/>
        <v>1.3406</v>
      </c>
      <c r="AX79" s="265">
        <f t="shared" si="32"/>
        <v>1.3203</v>
      </c>
      <c r="AY79" s="265">
        <f t="shared" si="32"/>
        <v>1.2924</v>
      </c>
      <c r="AZ79" s="265">
        <f t="shared" si="32"/>
        <v>1.2735000000000001</v>
      </c>
      <c r="BA79" s="265">
        <f t="shared" si="33"/>
        <v>1.272</v>
      </c>
      <c r="BB79" s="265">
        <f t="shared" si="33"/>
        <v>1.2688999999999999</v>
      </c>
      <c r="BC79" s="265">
        <f t="shared" si="33"/>
        <v>1.2476</v>
      </c>
      <c r="BD79" s="265">
        <f t="shared" si="33"/>
        <v>1.2673000000000001</v>
      </c>
      <c r="BE79" s="265">
        <f t="shared" si="33"/>
        <v>1.2536</v>
      </c>
      <c r="BF79" s="265">
        <f t="shared" si="33"/>
        <v>1.2536</v>
      </c>
      <c r="BG79" s="265">
        <f t="shared" si="33"/>
        <v>1.272</v>
      </c>
      <c r="BH79" s="265">
        <f t="shared" si="33"/>
        <v>1.2491000000000001</v>
      </c>
      <c r="BI79" s="265">
        <f t="shared" si="33"/>
        <v>1.21</v>
      </c>
      <c r="BJ79" s="265">
        <f t="shared" si="33"/>
        <v>1.2170000000000001</v>
      </c>
      <c r="BK79" s="265">
        <f t="shared" si="33"/>
        <v>1.1989000000000001</v>
      </c>
      <c r="BL79" s="265">
        <f t="shared" si="31"/>
        <v>1.1825000000000001</v>
      </c>
      <c r="BM79" s="265">
        <f t="shared" si="31"/>
        <v>1.1386000000000001</v>
      </c>
      <c r="BN79" s="265">
        <f t="shared" si="31"/>
        <v>1.0820000000000001</v>
      </c>
      <c r="BO79" s="265">
        <f t="shared" si="31"/>
        <v>1.0686</v>
      </c>
      <c r="BP79" s="265">
        <f t="shared" si="31"/>
        <v>1.0165999999999999</v>
      </c>
      <c r="BQ79" s="265">
        <f t="shared" si="27"/>
        <v>1.0513999999999999</v>
      </c>
      <c r="BR79" s="265">
        <f t="shared" si="27"/>
        <v>1.0429999999999999</v>
      </c>
      <c r="BS79" s="265">
        <f t="shared" si="27"/>
        <v>0.99519999999999997</v>
      </c>
      <c r="BT79" s="265">
        <f t="shared" si="27"/>
        <v>0.98209999999999997</v>
      </c>
      <c r="BU79" s="265">
        <f t="shared" si="27"/>
        <v>0.98029999999999995</v>
      </c>
      <c r="BV79" s="265">
        <f t="shared" si="27"/>
        <v>0.98770000000000002</v>
      </c>
      <c r="BW79" s="265">
        <f t="shared" si="27"/>
        <v>1</v>
      </c>
    </row>
    <row r="80" spans="1:75" outlineLevel="1">
      <c r="A80" s="261">
        <v>4</v>
      </c>
      <c r="B80" s="262" t="s">
        <v>362</v>
      </c>
      <c r="C80" s="205"/>
      <c r="D80" s="156">
        <v>15</v>
      </c>
      <c r="E80" s="299">
        <v>25</v>
      </c>
      <c r="F80" s="280">
        <f t="shared" si="30"/>
        <v>0</v>
      </c>
      <c r="G80" s="275">
        <f t="shared" si="30"/>
        <v>0</v>
      </c>
      <c r="H80" s="265">
        <f t="shared" si="30"/>
        <v>0</v>
      </c>
      <c r="I80" s="265">
        <f t="shared" si="30"/>
        <v>3.609</v>
      </c>
      <c r="J80" s="265">
        <f t="shared" si="30"/>
        <v>3.6985999999999999</v>
      </c>
      <c r="K80" s="265">
        <f t="shared" si="30"/>
        <v>3.1227999999999998</v>
      </c>
      <c r="L80" s="265">
        <f t="shared" si="30"/>
        <v>3.0587</v>
      </c>
      <c r="M80" s="265">
        <f t="shared" si="30"/>
        <v>3.1320999999999999</v>
      </c>
      <c r="N80" s="265">
        <f t="shared" si="30"/>
        <v>3.1896</v>
      </c>
      <c r="O80" s="265">
        <f t="shared" si="30"/>
        <v>3.1227999999999998</v>
      </c>
      <c r="P80" s="265">
        <f t="shared" si="30"/>
        <v>3.0767000000000002</v>
      </c>
      <c r="Q80" s="265">
        <f t="shared" si="30"/>
        <v>3.0232000000000001</v>
      </c>
      <c r="R80" s="265">
        <f t="shared" si="30"/>
        <v>3.0407999999999999</v>
      </c>
      <c r="S80" s="265">
        <f t="shared" si="30"/>
        <v>3.0587</v>
      </c>
      <c r="T80" s="265">
        <f t="shared" si="30"/>
        <v>3.0232000000000001</v>
      </c>
      <c r="U80" s="265">
        <f t="shared" si="30"/>
        <v>2.98</v>
      </c>
      <c r="V80" s="265">
        <f t="shared" si="34"/>
        <v>2.9630999999999998</v>
      </c>
      <c r="W80" s="265">
        <f t="shared" si="34"/>
        <v>2.9462999999999999</v>
      </c>
      <c r="X80" s="265">
        <f t="shared" si="34"/>
        <v>2.8972000000000002</v>
      </c>
      <c r="Y80" s="265">
        <f t="shared" si="34"/>
        <v>2.8342000000000001</v>
      </c>
      <c r="Z80" s="265">
        <f t="shared" si="34"/>
        <v>2.7961999999999998</v>
      </c>
      <c r="AA80" s="265">
        <f t="shared" si="34"/>
        <v>2.8266</v>
      </c>
      <c r="AB80" s="265">
        <f t="shared" si="34"/>
        <v>2.8342000000000001</v>
      </c>
      <c r="AC80" s="265">
        <f t="shared" si="34"/>
        <v>2.7888000000000002</v>
      </c>
      <c r="AD80" s="265">
        <f t="shared" si="34"/>
        <v>2.6539000000000001</v>
      </c>
      <c r="AE80" s="265">
        <f t="shared" si="34"/>
        <v>2.5438999999999998</v>
      </c>
      <c r="AF80" s="265">
        <f t="shared" si="34"/>
        <v>2.4773999999999998</v>
      </c>
      <c r="AG80" s="265">
        <f t="shared" si="34"/>
        <v>2.3281000000000001</v>
      </c>
      <c r="AH80" s="265">
        <f t="shared" si="34"/>
        <v>2.0531000000000001</v>
      </c>
      <c r="AI80" s="265">
        <f t="shared" si="34"/>
        <v>1.9604999999999999</v>
      </c>
      <c r="AJ80" s="265">
        <f t="shared" si="34"/>
        <v>1.8895</v>
      </c>
      <c r="AK80" s="265">
        <f t="shared" si="34"/>
        <v>1.8363</v>
      </c>
      <c r="AL80" s="265">
        <f t="shared" si="32"/>
        <v>1.8139000000000001</v>
      </c>
      <c r="AM80" s="265">
        <f t="shared" si="32"/>
        <v>1.75</v>
      </c>
      <c r="AN80" s="265">
        <f t="shared" si="32"/>
        <v>1.6425000000000001</v>
      </c>
      <c r="AO80" s="265">
        <f t="shared" si="32"/>
        <v>1.5383</v>
      </c>
      <c r="AP80" s="265">
        <f t="shared" si="32"/>
        <v>1.4486000000000001</v>
      </c>
      <c r="AQ80" s="265">
        <f t="shared" si="32"/>
        <v>1.4229000000000001</v>
      </c>
      <c r="AR80" s="265">
        <f t="shared" si="32"/>
        <v>1.3833</v>
      </c>
      <c r="AS80" s="265">
        <f t="shared" si="32"/>
        <v>1.3528</v>
      </c>
      <c r="AT80" s="265">
        <f t="shared" si="32"/>
        <v>1.3633999999999999</v>
      </c>
      <c r="AU80" s="265">
        <f t="shared" si="32"/>
        <v>1.3963000000000001</v>
      </c>
      <c r="AV80" s="265">
        <f t="shared" si="32"/>
        <v>1.3759999999999999</v>
      </c>
      <c r="AW80" s="265">
        <f t="shared" si="32"/>
        <v>1.3406</v>
      </c>
      <c r="AX80" s="265">
        <f t="shared" si="32"/>
        <v>1.3203</v>
      </c>
      <c r="AY80" s="265">
        <f t="shared" si="32"/>
        <v>1.2924</v>
      </c>
      <c r="AZ80" s="265">
        <f t="shared" si="32"/>
        <v>1.2735000000000001</v>
      </c>
      <c r="BA80" s="265">
        <f t="shared" si="33"/>
        <v>1.272</v>
      </c>
      <c r="BB80" s="265">
        <f t="shared" si="33"/>
        <v>1.2688999999999999</v>
      </c>
      <c r="BC80" s="265">
        <f t="shared" si="33"/>
        <v>1.2476</v>
      </c>
      <c r="BD80" s="265">
        <f t="shared" si="33"/>
        <v>1.2673000000000001</v>
      </c>
      <c r="BE80" s="265">
        <f t="shared" si="33"/>
        <v>1.2536</v>
      </c>
      <c r="BF80" s="265">
        <f t="shared" si="33"/>
        <v>1.2536</v>
      </c>
      <c r="BG80" s="265">
        <f t="shared" si="33"/>
        <v>1.272</v>
      </c>
      <c r="BH80" s="265">
        <f t="shared" si="33"/>
        <v>1.2491000000000001</v>
      </c>
      <c r="BI80" s="265">
        <f t="shared" si="33"/>
        <v>1.21</v>
      </c>
      <c r="BJ80" s="265">
        <f t="shared" si="33"/>
        <v>1.2170000000000001</v>
      </c>
      <c r="BK80" s="265">
        <f t="shared" si="33"/>
        <v>1.1989000000000001</v>
      </c>
      <c r="BL80" s="265">
        <f t="shared" si="31"/>
        <v>1.1825000000000001</v>
      </c>
      <c r="BM80" s="265">
        <f t="shared" si="31"/>
        <v>1.1386000000000001</v>
      </c>
      <c r="BN80" s="265">
        <f t="shared" si="31"/>
        <v>1.0820000000000001</v>
      </c>
      <c r="BO80" s="265">
        <f t="shared" si="31"/>
        <v>1.0686</v>
      </c>
      <c r="BP80" s="265">
        <f t="shared" si="31"/>
        <v>1.0165999999999999</v>
      </c>
      <c r="BQ80" s="265">
        <f t="shared" si="27"/>
        <v>1.0513999999999999</v>
      </c>
      <c r="BR80" s="265">
        <f t="shared" si="27"/>
        <v>1.0429999999999999</v>
      </c>
      <c r="BS80" s="265">
        <f t="shared" si="27"/>
        <v>0.99519999999999997</v>
      </c>
      <c r="BT80" s="265">
        <f t="shared" si="27"/>
        <v>0.98209999999999997</v>
      </c>
      <c r="BU80" s="265">
        <f t="shared" si="27"/>
        <v>0.98029999999999995</v>
      </c>
      <c r="BV80" s="265">
        <f t="shared" si="27"/>
        <v>0.98770000000000002</v>
      </c>
      <c r="BW80" s="265">
        <f t="shared" si="27"/>
        <v>1</v>
      </c>
    </row>
    <row r="81" spans="1:75" outlineLevel="1">
      <c r="A81" s="261">
        <v>4</v>
      </c>
      <c r="B81" s="262" t="s">
        <v>363</v>
      </c>
      <c r="C81" s="205"/>
      <c r="D81" s="156">
        <v>45</v>
      </c>
      <c r="E81" s="299">
        <v>45</v>
      </c>
      <c r="F81" s="280">
        <f t="shared" si="30"/>
        <v>0</v>
      </c>
      <c r="G81" s="275">
        <f t="shared" si="30"/>
        <v>0</v>
      </c>
      <c r="H81" s="265">
        <f t="shared" si="30"/>
        <v>0</v>
      </c>
      <c r="I81" s="265">
        <f t="shared" si="30"/>
        <v>3.609</v>
      </c>
      <c r="J81" s="265">
        <f t="shared" si="30"/>
        <v>3.6985999999999999</v>
      </c>
      <c r="K81" s="265">
        <f t="shared" si="30"/>
        <v>3.1227999999999998</v>
      </c>
      <c r="L81" s="265">
        <f t="shared" si="30"/>
        <v>3.0587</v>
      </c>
      <c r="M81" s="265">
        <f t="shared" si="30"/>
        <v>3.1320999999999999</v>
      </c>
      <c r="N81" s="265">
        <f t="shared" si="30"/>
        <v>3.1896</v>
      </c>
      <c r="O81" s="265">
        <f t="shared" si="30"/>
        <v>3.1227999999999998</v>
      </c>
      <c r="P81" s="265">
        <f t="shared" si="30"/>
        <v>3.0767000000000002</v>
      </c>
      <c r="Q81" s="265">
        <f t="shared" si="30"/>
        <v>3.0232000000000001</v>
      </c>
      <c r="R81" s="265">
        <f t="shared" si="30"/>
        <v>3.0407999999999999</v>
      </c>
      <c r="S81" s="265">
        <f t="shared" si="30"/>
        <v>3.0587</v>
      </c>
      <c r="T81" s="265">
        <f t="shared" si="30"/>
        <v>3.0232000000000001</v>
      </c>
      <c r="U81" s="265">
        <f t="shared" ref="U81" si="35">VLOOKUP($A81,$A$11:$CA$14,U$44)</f>
        <v>2.98</v>
      </c>
      <c r="V81" s="265">
        <f t="shared" si="34"/>
        <v>2.9630999999999998</v>
      </c>
      <c r="W81" s="265">
        <f t="shared" si="34"/>
        <v>2.9462999999999999</v>
      </c>
      <c r="X81" s="265">
        <f t="shared" si="34"/>
        <v>2.8972000000000002</v>
      </c>
      <c r="Y81" s="265">
        <f t="shared" si="34"/>
        <v>2.8342000000000001</v>
      </c>
      <c r="Z81" s="265">
        <f t="shared" si="34"/>
        <v>2.7961999999999998</v>
      </c>
      <c r="AA81" s="265">
        <f t="shared" si="34"/>
        <v>2.8266</v>
      </c>
      <c r="AB81" s="265">
        <f t="shared" si="34"/>
        <v>2.8342000000000001</v>
      </c>
      <c r="AC81" s="265">
        <f t="shared" si="34"/>
        <v>2.7888000000000002</v>
      </c>
      <c r="AD81" s="265">
        <f t="shared" si="34"/>
        <v>2.6539000000000001</v>
      </c>
      <c r="AE81" s="265">
        <f t="shared" si="34"/>
        <v>2.5438999999999998</v>
      </c>
      <c r="AF81" s="265">
        <f t="shared" si="34"/>
        <v>2.4773999999999998</v>
      </c>
      <c r="AG81" s="265">
        <f t="shared" si="34"/>
        <v>2.3281000000000001</v>
      </c>
      <c r="AH81" s="265">
        <f t="shared" si="34"/>
        <v>2.0531000000000001</v>
      </c>
      <c r="AI81" s="265">
        <f t="shared" si="34"/>
        <v>1.9604999999999999</v>
      </c>
      <c r="AJ81" s="265">
        <f t="shared" si="34"/>
        <v>1.8895</v>
      </c>
      <c r="AK81" s="265">
        <f t="shared" si="34"/>
        <v>1.8363</v>
      </c>
      <c r="AL81" s="265">
        <f t="shared" si="32"/>
        <v>1.8139000000000001</v>
      </c>
      <c r="AM81" s="265">
        <f t="shared" si="32"/>
        <v>1.75</v>
      </c>
      <c r="AN81" s="265">
        <f t="shared" si="32"/>
        <v>1.6425000000000001</v>
      </c>
      <c r="AO81" s="265">
        <f t="shared" si="32"/>
        <v>1.5383</v>
      </c>
      <c r="AP81" s="265">
        <f t="shared" si="32"/>
        <v>1.4486000000000001</v>
      </c>
      <c r="AQ81" s="265">
        <f t="shared" si="32"/>
        <v>1.4229000000000001</v>
      </c>
      <c r="AR81" s="265">
        <f t="shared" si="32"/>
        <v>1.3833</v>
      </c>
      <c r="AS81" s="265">
        <f t="shared" si="32"/>
        <v>1.3528</v>
      </c>
      <c r="AT81" s="265">
        <f t="shared" si="32"/>
        <v>1.3633999999999999</v>
      </c>
      <c r="AU81" s="265">
        <f t="shared" si="32"/>
        <v>1.3963000000000001</v>
      </c>
      <c r="AV81" s="265">
        <f t="shared" si="32"/>
        <v>1.3759999999999999</v>
      </c>
      <c r="AW81" s="265">
        <f t="shared" si="32"/>
        <v>1.3406</v>
      </c>
      <c r="AX81" s="265">
        <f t="shared" si="32"/>
        <v>1.3203</v>
      </c>
      <c r="AY81" s="265">
        <f t="shared" si="32"/>
        <v>1.2924</v>
      </c>
      <c r="AZ81" s="265">
        <f t="shared" si="32"/>
        <v>1.2735000000000001</v>
      </c>
      <c r="BA81" s="265">
        <f t="shared" si="33"/>
        <v>1.272</v>
      </c>
      <c r="BB81" s="265">
        <f t="shared" si="33"/>
        <v>1.2688999999999999</v>
      </c>
      <c r="BC81" s="265">
        <f t="shared" si="33"/>
        <v>1.2476</v>
      </c>
      <c r="BD81" s="265">
        <f t="shared" si="33"/>
        <v>1.2673000000000001</v>
      </c>
      <c r="BE81" s="265">
        <f t="shared" si="33"/>
        <v>1.2536</v>
      </c>
      <c r="BF81" s="265">
        <f t="shared" si="33"/>
        <v>1.2536</v>
      </c>
      <c r="BG81" s="265">
        <f t="shared" si="33"/>
        <v>1.272</v>
      </c>
      <c r="BH81" s="265">
        <f t="shared" si="33"/>
        <v>1.2491000000000001</v>
      </c>
      <c r="BI81" s="265">
        <f t="shared" si="33"/>
        <v>1.21</v>
      </c>
      <c r="BJ81" s="265">
        <f t="shared" si="33"/>
        <v>1.2170000000000001</v>
      </c>
      <c r="BK81" s="265">
        <f t="shared" si="33"/>
        <v>1.1989000000000001</v>
      </c>
      <c r="BL81" s="265">
        <f t="shared" si="31"/>
        <v>1.1825000000000001</v>
      </c>
      <c r="BM81" s="265">
        <f t="shared" si="31"/>
        <v>1.1386000000000001</v>
      </c>
      <c r="BN81" s="265">
        <f t="shared" si="31"/>
        <v>1.0820000000000001</v>
      </c>
      <c r="BO81" s="265">
        <f t="shared" si="31"/>
        <v>1.0686</v>
      </c>
      <c r="BP81" s="265">
        <f t="shared" si="31"/>
        <v>1.0165999999999999</v>
      </c>
      <c r="BQ81" s="265">
        <f t="shared" si="27"/>
        <v>1.0513999999999999</v>
      </c>
      <c r="BR81" s="265">
        <f t="shared" si="27"/>
        <v>1.0429999999999999</v>
      </c>
      <c r="BS81" s="265">
        <f t="shared" si="27"/>
        <v>0.99519999999999997</v>
      </c>
      <c r="BT81" s="265">
        <f t="shared" si="27"/>
        <v>0.98209999999999997</v>
      </c>
      <c r="BU81" s="265">
        <f t="shared" si="27"/>
        <v>0.98029999999999995</v>
      </c>
      <c r="BV81" s="265">
        <f t="shared" si="27"/>
        <v>0.98770000000000002</v>
      </c>
      <c r="BW81" s="265">
        <f t="shared" si="27"/>
        <v>1</v>
      </c>
    </row>
    <row r="82" spans="1:75" outlineLevel="1">
      <c r="A82" s="261">
        <v>4</v>
      </c>
      <c r="B82" s="262" t="s">
        <v>364</v>
      </c>
      <c r="C82" s="205"/>
      <c r="D82" s="156">
        <v>45</v>
      </c>
      <c r="E82" s="299">
        <v>45</v>
      </c>
      <c r="F82" s="280">
        <f t="shared" ref="F82:U88" si="36">VLOOKUP($A82,$A$11:$CA$14,F$44)</f>
        <v>0</v>
      </c>
      <c r="G82" s="275">
        <f t="shared" si="36"/>
        <v>0</v>
      </c>
      <c r="H82" s="265">
        <f t="shared" si="36"/>
        <v>0</v>
      </c>
      <c r="I82" s="265">
        <f t="shared" si="36"/>
        <v>3.609</v>
      </c>
      <c r="J82" s="265">
        <f t="shared" si="36"/>
        <v>3.6985999999999999</v>
      </c>
      <c r="K82" s="265">
        <f t="shared" si="36"/>
        <v>3.1227999999999998</v>
      </c>
      <c r="L82" s="265">
        <f t="shared" si="36"/>
        <v>3.0587</v>
      </c>
      <c r="M82" s="265">
        <f t="shared" si="36"/>
        <v>3.1320999999999999</v>
      </c>
      <c r="N82" s="265">
        <f t="shared" si="36"/>
        <v>3.1896</v>
      </c>
      <c r="O82" s="265">
        <f t="shared" si="36"/>
        <v>3.1227999999999998</v>
      </c>
      <c r="P82" s="265">
        <f t="shared" si="36"/>
        <v>3.0767000000000002</v>
      </c>
      <c r="Q82" s="265">
        <f t="shared" si="36"/>
        <v>3.0232000000000001</v>
      </c>
      <c r="R82" s="265">
        <f t="shared" si="36"/>
        <v>3.0407999999999999</v>
      </c>
      <c r="S82" s="265">
        <f t="shared" si="36"/>
        <v>3.0587</v>
      </c>
      <c r="T82" s="265">
        <f t="shared" si="36"/>
        <v>3.0232000000000001</v>
      </c>
      <c r="U82" s="265">
        <f t="shared" si="36"/>
        <v>2.98</v>
      </c>
      <c r="V82" s="265">
        <f t="shared" si="34"/>
        <v>2.9630999999999998</v>
      </c>
      <c r="W82" s="265">
        <f t="shared" si="34"/>
        <v>2.9462999999999999</v>
      </c>
      <c r="X82" s="265">
        <f t="shared" si="34"/>
        <v>2.8972000000000002</v>
      </c>
      <c r="Y82" s="265">
        <f t="shared" si="34"/>
        <v>2.8342000000000001</v>
      </c>
      <c r="Z82" s="265">
        <f t="shared" si="34"/>
        <v>2.7961999999999998</v>
      </c>
      <c r="AA82" s="265">
        <f t="shared" si="34"/>
        <v>2.8266</v>
      </c>
      <c r="AB82" s="265">
        <f t="shared" si="34"/>
        <v>2.8342000000000001</v>
      </c>
      <c r="AC82" s="265">
        <f t="shared" si="34"/>
        <v>2.7888000000000002</v>
      </c>
      <c r="AD82" s="265">
        <f t="shared" si="34"/>
        <v>2.6539000000000001</v>
      </c>
      <c r="AE82" s="265">
        <f t="shared" si="34"/>
        <v>2.5438999999999998</v>
      </c>
      <c r="AF82" s="265">
        <f t="shared" si="34"/>
        <v>2.4773999999999998</v>
      </c>
      <c r="AG82" s="265">
        <f t="shared" si="34"/>
        <v>2.3281000000000001</v>
      </c>
      <c r="AH82" s="265">
        <f t="shared" si="34"/>
        <v>2.0531000000000001</v>
      </c>
      <c r="AI82" s="265">
        <f t="shared" si="34"/>
        <v>1.9604999999999999</v>
      </c>
      <c r="AJ82" s="265">
        <f t="shared" si="34"/>
        <v>1.8895</v>
      </c>
      <c r="AK82" s="265">
        <f t="shared" si="34"/>
        <v>1.8363</v>
      </c>
      <c r="AL82" s="265">
        <f t="shared" si="32"/>
        <v>1.8139000000000001</v>
      </c>
      <c r="AM82" s="265">
        <f t="shared" si="32"/>
        <v>1.75</v>
      </c>
      <c r="AN82" s="265">
        <f t="shared" si="32"/>
        <v>1.6425000000000001</v>
      </c>
      <c r="AO82" s="265">
        <f t="shared" si="32"/>
        <v>1.5383</v>
      </c>
      <c r="AP82" s="265">
        <f t="shared" si="32"/>
        <v>1.4486000000000001</v>
      </c>
      <c r="AQ82" s="265">
        <f t="shared" si="32"/>
        <v>1.4229000000000001</v>
      </c>
      <c r="AR82" s="265">
        <f t="shared" si="32"/>
        <v>1.3833</v>
      </c>
      <c r="AS82" s="265">
        <f t="shared" si="32"/>
        <v>1.3528</v>
      </c>
      <c r="AT82" s="265">
        <f t="shared" si="32"/>
        <v>1.3633999999999999</v>
      </c>
      <c r="AU82" s="265">
        <f t="shared" si="32"/>
        <v>1.3963000000000001</v>
      </c>
      <c r="AV82" s="265">
        <f t="shared" si="32"/>
        <v>1.3759999999999999</v>
      </c>
      <c r="AW82" s="265">
        <f t="shared" si="32"/>
        <v>1.3406</v>
      </c>
      <c r="AX82" s="265">
        <f t="shared" si="32"/>
        <v>1.3203</v>
      </c>
      <c r="AY82" s="265">
        <f t="shared" si="32"/>
        <v>1.2924</v>
      </c>
      <c r="AZ82" s="265">
        <f t="shared" si="32"/>
        <v>1.2735000000000001</v>
      </c>
      <c r="BA82" s="265">
        <f t="shared" si="33"/>
        <v>1.272</v>
      </c>
      <c r="BB82" s="265">
        <f t="shared" si="33"/>
        <v>1.2688999999999999</v>
      </c>
      <c r="BC82" s="265">
        <f t="shared" si="33"/>
        <v>1.2476</v>
      </c>
      <c r="BD82" s="265">
        <f t="shared" si="33"/>
        <v>1.2673000000000001</v>
      </c>
      <c r="BE82" s="265">
        <f t="shared" si="33"/>
        <v>1.2536</v>
      </c>
      <c r="BF82" s="265">
        <f t="shared" si="33"/>
        <v>1.2536</v>
      </c>
      <c r="BG82" s="265">
        <f t="shared" si="33"/>
        <v>1.272</v>
      </c>
      <c r="BH82" s="265">
        <f t="shared" si="33"/>
        <v>1.2491000000000001</v>
      </c>
      <c r="BI82" s="265">
        <f t="shared" si="33"/>
        <v>1.21</v>
      </c>
      <c r="BJ82" s="265">
        <f t="shared" si="33"/>
        <v>1.2170000000000001</v>
      </c>
      <c r="BK82" s="265">
        <f t="shared" si="33"/>
        <v>1.1989000000000001</v>
      </c>
      <c r="BL82" s="265">
        <f t="shared" si="31"/>
        <v>1.1825000000000001</v>
      </c>
      <c r="BM82" s="265">
        <f t="shared" si="31"/>
        <v>1.1386000000000001</v>
      </c>
      <c r="BN82" s="265">
        <f t="shared" si="31"/>
        <v>1.0820000000000001</v>
      </c>
      <c r="BO82" s="265">
        <f t="shared" si="31"/>
        <v>1.0686</v>
      </c>
      <c r="BP82" s="265">
        <f t="shared" si="31"/>
        <v>1.0165999999999999</v>
      </c>
      <c r="BQ82" s="265">
        <f t="shared" si="27"/>
        <v>1.0513999999999999</v>
      </c>
      <c r="BR82" s="265">
        <f t="shared" si="27"/>
        <v>1.0429999999999999</v>
      </c>
      <c r="BS82" s="265">
        <f t="shared" si="27"/>
        <v>0.99519999999999997</v>
      </c>
      <c r="BT82" s="265">
        <f t="shared" si="27"/>
        <v>0.98209999999999997</v>
      </c>
      <c r="BU82" s="265">
        <f t="shared" si="27"/>
        <v>0.98029999999999995</v>
      </c>
      <c r="BV82" s="265">
        <f t="shared" si="27"/>
        <v>0.98770000000000002</v>
      </c>
      <c r="BW82" s="265">
        <f t="shared" si="27"/>
        <v>1</v>
      </c>
    </row>
    <row r="83" spans="1:75" outlineLevel="1">
      <c r="A83" s="261">
        <v>4</v>
      </c>
      <c r="B83" s="262" t="s">
        <v>365</v>
      </c>
      <c r="C83" s="205"/>
      <c r="D83" s="156">
        <v>20</v>
      </c>
      <c r="E83" s="299">
        <v>30</v>
      </c>
      <c r="F83" s="280">
        <f t="shared" si="36"/>
        <v>0</v>
      </c>
      <c r="G83" s="275">
        <f t="shared" si="36"/>
        <v>0</v>
      </c>
      <c r="H83" s="265">
        <f t="shared" si="36"/>
        <v>0</v>
      </c>
      <c r="I83" s="265">
        <f t="shared" si="36"/>
        <v>3.609</v>
      </c>
      <c r="J83" s="265">
        <f t="shared" si="36"/>
        <v>3.6985999999999999</v>
      </c>
      <c r="K83" s="265">
        <f t="shared" si="36"/>
        <v>3.1227999999999998</v>
      </c>
      <c r="L83" s="265">
        <f t="shared" si="36"/>
        <v>3.0587</v>
      </c>
      <c r="M83" s="265">
        <f t="shared" si="36"/>
        <v>3.1320999999999999</v>
      </c>
      <c r="N83" s="265">
        <f t="shared" si="36"/>
        <v>3.1896</v>
      </c>
      <c r="O83" s="265">
        <f t="shared" si="36"/>
        <v>3.1227999999999998</v>
      </c>
      <c r="P83" s="265">
        <f t="shared" si="36"/>
        <v>3.0767000000000002</v>
      </c>
      <c r="Q83" s="265">
        <f t="shared" si="36"/>
        <v>3.0232000000000001</v>
      </c>
      <c r="R83" s="265">
        <f t="shared" si="36"/>
        <v>3.0407999999999999</v>
      </c>
      <c r="S83" s="265">
        <f t="shared" si="36"/>
        <v>3.0587</v>
      </c>
      <c r="T83" s="265">
        <f t="shared" si="36"/>
        <v>3.0232000000000001</v>
      </c>
      <c r="U83" s="265">
        <f t="shared" si="36"/>
        <v>2.98</v>
      </c>
      <c r="V83" s="265">
        <f t="shared" si="34"/>
        <v>2.9630999999999998</v>
      </c>
      <c r="W83" s="265">
        <f t="shared" si="34"/>
        <v>2.9462999999999999</v>
      </c>
      <c r="X83" s="265">
        <f t="shared" si="34"/>
        <v>2.8972000000000002</v>
      </c>
      <c r="Y83" s="265">
        <f t="shared" si="34"/>
        <v>2.8342000000000001</v>
      </c>
      <c r="Z83" s="265">
        <f t="shared" si="34"/>
        <v>2.7961999999999998</v>
      </c>
      <c r="AA83" s="265">
        <f t="shared" si="34"/>
        <v>2.8266</v>
      </c>
      <c r="AB83" s="265">
        <f t="shared" si="34"/>
        <v>2.8342000000000001</v>
      </c>
      <c r="AC83" s="265">
        <f t="shared" si="34"/>
        <v>2.7888000000000002</v>
      </c>
      <c r="AD83" s="265">
        <f t="shared" si="34"/>
        <v>2.6539000000000001</v>
      </c>
      <c r="AE83" s="265">
        <f t="shared" si="34"/>
        <v>2.5438999999999998</v>
      </c>
      <c r="AF83" s="265">
        <f t="shared" si="34"/>
        <v>2.4773999999999998</v>
      </c>
      <c r="AG83" s="265">
        <f t="shared" si="34"/>
        <v>2.3281000000000001</v>
      </c>
      <c r="AH83" s="265">
        <f t="shared" si="34"/>
        <v>2.0531000000000001</v>
      </c>
      <c r="AI83" s="265">
        <f t="shared" si="34"/>
        <v>1.9604999999999999</v>
      </c>
      <c r="AJ83" s="265">
        <f t="shared" si="34"/>
        <v>1.8895</v>
      </c>
      <c r="AK83" s="265">
        <f t="shared" si="34"/>
        <v>1.8363</v>
      </c>
      <c r="AL83" s="265">
        <f t="shared" si="32"/>
        <v>1.8139000000000001</v>
      </c>
      <c r="AM83" s="265">
        <f t="shared" si="32"/>
        <v>1.75</v>
      </c>
      <c r="AN83" s="265">
        <f t="shared" si="32"/>
        <v>1.6425000000000001</v>
      </c>
      <c r="AO83" s="265">
        <f t="shared" si="32"/>
        <v>1.5383</v>
      </c>
      <c r="AP83" s="265">
        <f t="shared" si="32"/>
        <v>1.4486000000000001</v>
      </c>
      <c r="AQ83" s="265">
        <f t="shared" si="32"/>
        <v>1.4229000000000001</v>
      </c>
      <c r="AR83" s="265">
        <f t="shared" si="32"/>
        <v>1.3833</v>
      </c>
      <c r="AS83" s="265">
        <f t="shared" si="32"/>
        <v>1.3528</v>
      </c>
      <c r="AT83" s="265">
        <f t="shared" si="32"/>
        <v>1.3633999999999999</v>
      </c>
      <c r="AU83" s="265">
        <f t="shared" si="32"/>
        <v>1.3963000000000001</v>
      </c>
      <c r="AV83" s="265">
        <f t="shared" si="32"/>
        <v>1.3759999999999999</v>
      </c>
      <c r="AW83" s="265">
        <f t="shared" si="32"/>
        <v>1.3406</v>
      </c>
      <c r="AX83" s="265">
        <f t="shared" si="32"/>
        <v>1.3203</v>
      </c>
      <c r="AY83" s="265">
        <f t="shared" si="32"/>
        <v>1.2924</v>
      </c>
      <c r="AZ83" s="265">
        <f t="shared" si="32"/>
        <v>1.2735000000000001</v>
      </c>
      <c r="BA83" s="265">
        <f t="shared" si="33"/>
        <v>1.272</v>
      </c>
      <c r="BB83" s="265">
        <f t="shared" si="33"/>
        <v>1.2688999999999999</v>
      </c>
      <c r="BC83" s="265">
        <f t="shared" si="33"/>
        <v>1.2476</v>
      </c>
      <c r="BD83" s="265">
        <f t="shared" si="33"/>
        <v>1.2673000000000001</v>
      </c>
      <c r="BE83" s="265">
        <f t="shared" si="33"/>
        <v>1.2536</v>
      </c>
      <c r="BF83" s="265">
        <f t="shared" si="33"/>
        <v>1.2536</v>
      </c>
      <c r="BG83" s="265">
        <f t="shared" si="33"/>
        <v>1.272</v>
      </c>
      <c r="BH83" s="265">
        <f t="shared" si="33"/>
        <v>1.2491000000000001</v>
      </c>
      <c r="BI83" s="265">
        <f t="shared" si="33"/>
        <v>1.21</v>
      </c>
      <c r="BJ83" s="265">
        <f t="shared" si="33"/>
        <v>1.2170000000000001</v>
      </c>
      <c r="BK83" s="265">
        <f t="shared" si="33"/>
        <v>1.1989000000000001</v>
      </c>
      <c r="BL83" s="265">
        <f t="shared" si="31"/>
        <v>1.1825000000000001</v>
      </c>
      <c r="BM83" s="265">
        <f t="shared" si="31"/>
        <v>1.1386000000000001</v>
      </c>
      <c r="BN83" s="265">
        <f t="shared" si="31"/>
        <v>1.0820000000000001</v>
      </c>
      <c r="BO83" s="265">
        <f t="shared" si="31"/>
        <v>1.0686</v>
      </c>
      <c r="BP83" s="265">
        <f t="shared" si="31"/>
        <v>1.0165999999999999</v>
      </c>
      <c r="BQ83" s="265">
        <f t="shared" si="27"/>
        <v>1.0513999999999999</v>
      </c>
      <c r="BR83" s="265">
        <f t="shared" si="27"/>
        <v>1.0429999999999999</v>
      </c>
      <c r="BS83" s="265">
        <f t="shared" si="27"/>
        <v>0.99519999999999997</v>
      </c>
      <c r="BT83" s="265">
        <f t="shared" si="27"/>
        <v>0.98209999999999997</v>
      </c>
      <c r="BU83" s="265">
        <f t="shared" si="27"/>
        <v>0.98029999999999995</v>
      </c>
      <c r="BV83" s="265">
        <f t="shared" si="27"/>
        <v>0.98770000000000002</v>
      </c>
      <c r="BW83" s="265">
        <f t="shared" si="27"/>
        <v>1</v>
      </c>
    </row>
    <row r="84" spans="1:75" outlineLevel="1">
      <c r="A84" s="261">
        <v>4</v>
      </c>
      <c r="B84" s="262" t="s">
        <v>366</v>
      </c>
      <c r="C84" s="205"/>
      <c r="D84" s="156">
        <v>10</v>
      </c>
      <c r="E84" s="299">
        <v>30</v>
      </c>
      <c r="F84" s="280">
        <f t="shared" si="36"/>
        <v>0</v>
      </c>
      <c r="G84" s="275">
        <f t="shared" si="36"/>
        <v>0</v>
      </c>
      <c r="H84" s="265">
        <f t="shared" si="36"/>
        <v>0</v>
      </c>
      <c r="I84" s="265">
        <f t="shared" si="36"/>
        <v>3.609</v>
      </c>
      <c r="J84" s="265">
        <f t="shared" si="36"/>
        <v>3.6985999999999999</v>
      </c>
      <c r="K84" s="265">
        <f t="shared" si="36"/>
        <v>3.1227999999999998</v>
      </c>
      <c r="L84" s="265">
        <f t="shared" si="36"/>
        <v>3.0587</v>
      </c>
      <c r="M84" s="265">
        <f t="shared" si="36"/>
        <v>3.1320999999999999</v>
      </c>
      <c r="N84" s="265">
        <f t="shared" si="36"/>
        <v>3.1896</v>
      </c>
      <c r="O84" s="265">
        <f t="shared" si="36"/>
        <v>3.1227999999999998</v>
      </c>
      <c r="P84" s="265">
        <f t="shared" si="36"/>
        <v>3.0767000000000002</v>
      </c>
      <c r="Q84" s="265">
        <f t="shared" si="36"/>
        <v>3.0232000000000001</v>
      </c>
      <c r="R84" s="265">
        <f t="shared" si="36"/>
        <v>3.0407999999999999</v>
      </c>
      <c r="S84" s="265">
        <f t="shared" si="36"/>
        <v>3.0587</v>
      </c>
      <c r="T84" s="265">
        <f t="shared" si="36"/>
        <v>3.0232000000000001</v>
      </c>
      <c r="U84" s="265">
        <f t="shared" si="36"/>
        <v>2.98</v>
      </c>
      <c r="V84" s="265">
        <f t="shared" si="34"/>
        <v>2.9630999999999998</v>
      </c>
      <c r="W84" s="265">
        <f t="shared" si="34"/>
        <v>2.9462999999999999</v>
      </c>
      <c r="X84" s="265">
        <f t="shared" si="34"/>
        <v>2.8972000000000002</v>
      </c>
      <c r="Y84" s="265">
        <f t="shared" si="34"/>
        <v>2.8342000000000001</v>
      </c>
      <c r="Z84" s="265">
        <f t="shared" si="34"/>
        <v>2.7961999999999998</v>
      </c>
      <c r="AA84" s="265">
        <f t="shared" si="34"/>
        <v>2.8266</v>
      </c>
      <c r="AB84" s="265">
        <f t="shared" si="34"/>
        <v>2.8342000000000001</v>
      </c>
      <c r="AC84" s="265">
        <f t="shared" si="34"/>
        <v>2.7888000000000002</v>
      </c>
      <c r="AD84" s="265">
        <f t="shared" si="34"/>
        <v>2.6539000000000001</v>
      </c>
      <c r="AE84" s="265">
        <f t="shared" si="34"/>
        <v>2.5438999999999998</v>
      </c>
      <c r="AF84" s="265">
        <f t="shared" si="34"/>
        <v>2.4773999999999998</v>
      </c>
      <c r="AG84" s="265">
        <f t="shared" si="34"/>
        <v>2.3281000000000001</v>
      </c>
      <c r="AH84" s="265">
        <f t="shared" si="34"/>
        <v>2.0531000000000001</v>
      </c>
      <c r="AI84" s="265">
        <f t="shared" si="34"/>
        <v>1.9604999999999999</v>
      </c>
      <c r="AJ84" s="265">
        <f t="shared" si="34"/>
        <v>1.8895</v>
      </c>
      <c r="AK84" s="265">
        <f t="shared" si="34"/>
        <v>1.8363</v>
      </c>
      <c r="AL84" s="265">
        <f t="shared" si="32"/>
        <v>1.8139000000000001</v>
      </c>
      <c r="AM84" s="265">
        <f t="shared" si="32"/>
        <v>1.75</v>
      </c>
      <c r="AN84" s="265">
        <f t="shared" si="32"/>
        <v>1.6425000000000001</v>
      </c>
      <c r="AO84" s="265">
        <f t="shared" si="32"/>
        <v>1.5383</v>
      </c>
      <c r="AP84" s="265">
        <f t="shared" si="32"/>
        <v>1.4486000000000001</v>
      </c>
      <c r="AQ84" s="265">
        <f t="shared" si="32"/>
        <v>1.4229000000000001</v>
      </c>
      <c r="AR84" s="265">
        <f t="shared" si="32"/>
        <v>1.3833</v>
      </c>
      <c r="AS84" s="265">
        <f t="shared" si="32"/>
        <v>1.3528</v>
      </c>
      <c r="AT84" s="265">
        <f t="shared" si="32"/>
        <v>1.3633999999999999</v>
      </c>
      <c r="AU84" s="265">
        <f t="shared" si="32"/>
        <v>1.3963000000000001</v>
      </c>
      <c r="AV84" s="265">
        <f t="shared" si="32"/>
        <v>1.3759999999999999</v>
      </c>
      <c r="AW84" s="265">
        <f t="shared" si="32"/>
        <v>1.3406</v>
      </c>
      <c r="AX84" s="265">
        <f t="shared" si="32"/>
        <v>1.3203</v>
      </c>
      <c r="AY84" s="265">
        <f t="shared" si="32"/>
        <v>1.2924</v>
      </c>
      <c r="AZ84" s="265">
        <f t="shared" si="32"/>
        <v>1.2735000000000001</v>
      </c>
      <c r="BA84" s="265">
        <f t="shared" si="33"/>
        <v>1.272</v>
      </c>
      <c r="BB84" s="265">
        <f t="shared" si="33"/>
        <v>1.2688999999999999</v>
      </c>
      <c r="BC84" s="265">
        <f t="shared" si="33"/>
        <v>1.2476</v>
      </c>
      <c r="BD84" s="265">
        <f t="shared" si="33"/>
        <v>1.2673000000000001</v>
      </c>
      <c r="BE84" s="265">
        <f t="shared" si="33"/>
        <v>1.2536</v>
      </c>
      <c r="BF84" s="265">
        <f t="shared" si="33"/>
        <v>1.2536</v>
      </c>
      <c r="BG84" s="265">
        <f t="shared" si="33"/>
        <v>1.272</v>
      </c>
      <c r="BH84" s="265">
        <f t="shared" si="33"/>
        <v>1.2491000000000001</v>
      </c>
      <c r="BI84" s="265">
        <f t="shared" si="33"/>
        <v>1.21</v>
      </c>
      <c r="BJ84" s="265">
        <f t="shared" si="33"/>
        <v>1.2170000000000001</v>
      </c>
      <c r="BK84" s="265">
        <f t="shared" si="33"/>
        <v>1.1989000000000001</v>
      </c>
      <c r="BL84" s="265">
        <f t="shared" si="31"/>
        <v>1.1825000000000001</v>
      </c>
      <c r="BM84" s="265">
        <f t="shared" si="31"/>
        <v>1.1386000000000001</v>
      </c>
      <c r="BN84" s="265">
        <f t="shared" si="31"/>
        <v>1.0820000000000001</v>
      </c>
      <c r="BO84" s="265">
        <f t="shared" si="31"/>
        <v>1.0686</v>
      </c>
      <c r="BP84" s="265">
        <f t="shared" si="31"/>
        <v>1.0165999999999999</v>
      </c>
      <c r="BQ84" s="265">
        <f t="shared" si="31"/>
        <v>1.0513999999999999</v>
      </c>
      <c r="BR84" s="265">
        <f t="shared" si="31"/>
        <v>1.0429999999999999</v>
      </c>
      <c r="BS84" s="265">
        <f t="shared" si="27"/>
        <v>0.99519999999999997</v>
      </c>
      <c r="BT84" s="265">
        <f t="shared" si="27"/>
        <v>0.98209999999999997</v>
      </c>
      <c r="BU84" s="265">
        <f t="shared" si="27"/>
        <v>0.98029999999999995</v>
      </c>
      <c r="BV84" s="265">
        <f t="shared" si="27"/>
        <v>0.98770000000000002</v>
      </c>
      <c r="BW84" s="265">
        <f t="shared" si="27"/>
        <v>1</v>
      </c>
    </row>
    <row r="85" spans="1:75" outlineLevel="1">
      <c r="A85" s="261">
        <v>4</v>
      </c>
      <c r="B85" s="262" t="s">
        <v>367</v>
      </c>
      <c r="C85" s="205"/>
      <c r="D85" s="156">
        <v>15</v>
      </c>
      <c r="E85" s="299">
        <v>30</v>
      </c>
      <c r="F85" s="280">
        <f t="shared" si="36"/>
        <v>0</v>
      </c>
      <c r="G85" s="275">
        <f t="shared" si="36"/>
        <v>0</v>
      </c>
      <c r="H85" s="265">
        <f t="shared" si="36"/>
        <v>0</v>
      </c>
      <c r="I85" s="265">
        <f t="shared" si="36"/>
        <v>3.609</v>
      </c>
      <c r="J85" s="265">
        <f t="shared" si="36"/>
        <v>3.6985999999999999</v>
      </c>
      <c r="K85" s="265">
        <f t="shared" si="36"/>
        <v>3.1227999999999998</v>
      </c>
      <c r="L85" s="265">
        <f t="shared" si="36"/>
        <v>3.0587</v>
      </c>
      <c r="M85" s="265">
        <f t="shared" si="36"/>
        <v>3.1320999999999999</v>
      </c>
      <c r="N85" s="265">
        <f t="shared" si="36"/>
        <v>3.1896</v>
      </c>
      <c r="O85" s="265">
        <f t="shared" si="36"/>
        <v>3.1227999999999998</v>
      </c>
      <c r="P85" s="265">
        <f t="shared" si="36"/>
        <v>3.0767000000000002</v>
      </c>
      <c r="Q85" s="265">
        <f t="shared" si="36"/>
        <v>3.0232000000000001</v>
      </c>
      <c r="R85" s="265">
        <f t="shared" si="36"/>
        <v>3.0407999999999999</v>
      </c>
      <c r="S85" s="265">
        <f t="shared" si="36"/>
        <v>3.0587</v>
      </c>
      <c r="T85" s="265">
        <f t="shared" si="36"/>
        <v>3.0232000000000001</v>
      </c>
      <c r="U85" s="265">
        <f t="shared" si="36"/>
        <v>2.98</v>
      </c>
      <c r="V85" s="265">
        <f t="shared" si="34"/>
        <v>2.9630999999999998</v>
      </c>
      <c r="W85" s="265">
        <f t="shared" si="34"/>
        <v>2.9462999999999999</v>
      </c>
      <c r="X85" s="265">
        <f t="shared" si="34"/>
        <v>2.8972000000000002</v>
      </c>
      <c r="Y85" s="265">
        <f t="shared" si="34"/>
        <v>2.8342000000000001</v>
      </c>
      <c r="Z85" s="265">
        <f t="shared" si="34"/>
        <v>2.7961999999999998</v>
      </c>
      <c r="AA85" s="265">
        <f t="shared" si="34"/>
        <v>2.8266</v>
      </c>
      <c r="AB85" s="265">
        <f t="shared" si="34"/>
        <v>2.8342000000000001</v>
      </c>
      <c r="AC85" s="265">
        <f t="shared" si="34"/>
        <v>2.7888000000000002</v>
      </c>
      <c r="AD85" s="265">
        <f t="shared" si="34"/>
        <v>2.6539000000000001</v>
      </c>
      <c r="AE85" s="265">
        <f t="shared" si="34"/>
        <v>2.5438999999999998</v>
      </c>
      <c r="AF85" s="265">
        <f t="shared" si="34"/>
        <v>2.4773999999999998</v>
      </c>
      <c r="AG85" s="265">
        <f t="shared" si="34"/>
        <v>2.3281000000000001</v>
      </c>
      <c r="AH85" s="265">
        <f t="shared" si="34"/>
        <v>2.0531000000000001</v>
      </c>
      <c r="AI85" s="265">
        <f t="shared" si="34"/>
        <v>1.9604999999999999</v>
      </c>
      <c r="AJ85" s="265">
        <f t="shared" si="34"/>
        <v>1.8895</v>
      </c>
      <c r="AK85" s="265">
        <f t="shared" si="32"/>
        <v>1.8363</v>
      </c>
      <c r="AL85" s="265">
        <f t="shared" si="32"/>
        <v>1.8139000000000001</v>
      </c>
      <c r="AM85" s="265">
        <f t="shared" si="32"/>
        <v>1.75</v>
      </c>
      <c r="AN85" s="265">
        <f t="shared" si="32"/>
        <v>1.6425000000000001</v>
      </c>
      <c r="AO85" s="265">
        <f t="shared" si="32"/>
        <v>1.5383</v>
      </c>
      <c r="AP85" s="265">
        <f t="shared" si="32"/>
        <v>1.4486000000000001</v>
      </c>
      <c r="AQ85" s="265">
        <f t="shared" si="32"/>
        <v>1.4229000000000001</v>
      </c>
      <c r="AR85" s="265">
        <f t="shared" si="32"/>
        <v>1.3833</v>
      </c>
      <c r="AS85" s="265">
        <f t="shared" si="32"/>
        <v>1.3528</v>
      </c>
      <c r="AT85" s="265">
        <f t="shared" si="32"/>
        <v>1.3633999999999999</v>
      </c>
      <c r="AU85" s="265">
        <f t="shared" si="32"/>
        <v>1.3963000000000001</v>
      </c>
      <c r="AV85" s="265">
        <f t="shared" si="32"/>
        <v>1.3759999999999999</v>
      </c>
      <c r="AW85" s="265">
        <f t="shared" si="32"/>
        <v>1.3406</v>
      </c>
      <c r="AX85" s="265">
        <f t="shared" si="32"/>
        <v>1.3203</v>
      </c>
      <c r="AY85" s="265">
        <f t="shared" si="32"/>
        <v>1.2924</v>
      </c>
      <c r="AZ85" s="265">
        <f t="shared" si="32"/>
        <v>1.2735000000000001</v>
      </c>
      <c r="BA85" s="265">
        <f t="shared" si="33"/>
        <v>1.272</v>
      </c>
      <c r="BB85" s="265">
        <f t="shared" si="33"/>
        <v>1.2688999999999999</v>
      </c>
      <c r="BC85" s="265">
        <f t="shared" si="33"/>
        <v>1.2476</v>
      </c>
      <c r="BD85" s="265">
        <f t="shared" si="33"/>
        <v>1.2673000000000001</v>
      </c>
      <c r="BE85" s="265">
        <f t="shared" si="33"/>
        <v>1.2536</v>
      </c>
      <c r="BF85" s="265">
        <f t="shared" si="33"/>
        <v>1.2536</v>
      </c>
      <c r="BG85" s="265">
        <f t="shared" si="33"/>
        <v>1.272</v>
      </c>
      <c r="BH85" s="265">
        <f t="shared" si="33"/>
        <v>1.2491000000000001</v>
      </c>
      <c r="BI85" s="265">
        <f t="shared" si="33"/>
        <v>1.21</v>
      </c>
      <c r="BJ85" s="265">
        <f t="shared" si="33"/>
        <v>1.2170000000000001</v>
      </c>
      <c r="BK85" s="265">
        <f t="shared" si="33"/>
        <v>1.1989000000000001</v>
      </c>
      <c r="BL85" s="265">
        <f t="shared" si="31"/>
        <v>1.1825000000000001</v>
      </c>
      <c r="BM85" s="265">
        <f t="shared" si="31"/>
        <v>1.1386000000000001</v>
      </c>
      <c r="BN85" s="265">
        <f t="shared" si="31"/>
        <v>1.0820000000000001</v>
      </c>
      <c r="BO85" s="265">
        <f t="shared" si="31"/>
        <v>1.0686</v>
      </c>
      <c r="BP85" s="265">
        <f t="shared" si="31"/>
        <v>1.0165999999999999</v>
      </c>
      <c r="BQ85" s="265">
        <f t="shared" si="31"/>
        <v>1.0513999999999999</v>
      </c>
      <c r="BR85" s="265">
        <f t="shared" si="31"/>
        <v>1.0429999999999999</v>
      </c>
      <c r="BS85" s="265">
        <f t="shared" si="31"/>
        <v>0.99519999999999997</v>
      </c>
      <c r="BT85" s="265">
        <f t="shared" si="31"/>
        <v>0.98209999999999997</v>
      </c>
      <c r="BU85" s="265">
        <f t="shared" si="31"/>
        <v>0.98029999999999995</v>
      </c>
      <c r="BV85" s="265">
        <f t="shared" si="31"/>
        <v>0.98770000000000002</v>
      </c>
      <c r="BW85" s="265">
        <f t="shared" si="31"/>
        <v>1</v>
      </c>
    </row>
    <row r="86" spans="1:75" ht="13.5" outlineLevel="1" thickBot="1">
      <c r="A86" s="261">
        <v>4</v>
      </c>
      <c r="B86" s="262" t="s">
        <v>368</v>
      </c>
      <c r="C86" s="205"/>
      <c r="D86" s="156">
        <v>15</v>
      </c>
      <c r="E86" s="299">
        <v>30</v>
      </c>
      <c r="F86" s="280">
        <f t="shared" si="36"/>
        <v>0</v>
      </c>
      <c r="G86" s="275">
        <f t="shared" si="36"/>
        <v>0</v>
      </c>
      <c r="H86" s="265">
        <f t="shared" si="36"/>
        <v>0</v>
      </c>
      <c r="I86" s="265">
        <f t="shared" si="36"/>
        <v>3.609</v>
      </c>
      <c r="J86" s="265">
        <f t="shared" si="36"/>
        <v>3.6985999999999999</v>
      </c>
      <c r="K86" s="265">
        <f t="shared" si="36"/>
        <v>3.1227999999999998</v>
      </c>
      <c r="L86" s="265">
        <f t="shared" si="36"/>
        <v>3.0587</v>
      </c>
      <c r="M86" s="265">
        <f t="shared" si="36"/>
        <v>3.1320999999999999</v>
      </c>
      <c r="N86" s="265">
        <f t="shared" si="36"/>
        <v>3.1896</v>
      </c>
      <c r="O86" s="265">
        <f t="shared" si="36"/>
        <v>3.1227999999999998</v>
      </c>
      <c r="P86" s="265">
        <f t="shared" si="36"/>
        <v>3.0767000000000002</v>
      </c>
      <c r="Q86" s="265">
        <f t="shared" si="36"/>
        <v>3.0232000000000001</v>
      </c>
      <c r="R86" s="265">
        <f t="shared" si="36"/>
        <v>3.0407999999999999</v>
      </c>
      <c r="S86" s="265">
        <f t="shared" si="36"/>
        <v>3.0587</v>
      </c>
      <c r="T86" s="265">
        <f t="shared" si="36"/>
        <v>3.0232000000000001</v>
      </c>
      <c r="U86" s="265">
        <f t="shared" si="36"/>
        <v>2.98</v>
      </c>
      <c r="V86" s="265">
        <f t="shared" si="34"/>
        <v>2.9630999999999998</v>
      </c>
      <c r="W86" s="265">
        <f t="shared" si="34"/>
        <v>2.9462999999999999</v>
      </c>
      <c r="X86" s="265">
        <f t="shared" si="34"/>
        <v>2.8972000000000002</v>
      </c>
      <c r="Y86" s="265">
        <f t="shared" si="34"/>
        <v>2.8342000000000001</v>
      </c>
      <c r="Z86" s="265">
        <f t="shared" si="34"/>
        <v>2.7961999999999998</v>
      </c>
      <c r="AA86" s="265">
        <f t="shared" si="34"/>
        <v>2.8266</v>
      </c>
      <c r="AB86" s="265">
        <f t="shared" si="34"/>
        <v>2.8342000000000001</v>
      </c>
      <c r="AC86" s="265">
        <f t="shared" si="34"/>
        <v>2.7888000000000002</v>
      </c>
      <c r="AD86" s="265">
        <f t="shared" si="34"/>
        <v>2.6539000000000001</v>
      </c>
      <c r="AE86" s="265">
        <f t="shared" si="34"/>
        <v>2.5438999999999998</v>
      </c>
      <c r="AF86" s="265">
        <f t="shared" si="34"/>
        <v>2.4773999999999998</v>
      </c>
      <c r="AG86" s="265">
        <f t="shared" si="34"/>
        <v>2.3281000000000001</v>
      </c>
      <c r="AH86" s="265">
        <f t="shared" si="34"/>
        <v>2.0531000000000001</v>
      </c>
      <c r="AI86" s="265">
        <f t="shared" si="34"/>
        <v>1.9604999999999999</v>
      </c>
      <c r="AJ86" s="265">
        <f t="shared" si="34"/>
        <v>1.8895</v>
      </c>
      <c r="AK86" s="265">
        <f t="shared" si="32"/>
        <v>1.8363</v>
      </c>
      <c r="AL86" s="265">
        <f t="shared" si="32"/>
        <v>1.8139000000000001</v>
      </c>
      <c r="AM86" s="265">
        <f t="shared" si="32"/>
        <v>1.75</v>
      </c>
      <c r="AN86" s="265">
        <f t="shared" si="32"/>
        <v>1.6425000000000001</v>
      </c>
      <c r="AO86" s="265">
        <f t="shared" si="32"/>
        <v>1.5383</v>
      </c>
      <c r="AP86" s="265">
        <f t="shared" si="32"/>
        <v>1.4486000000000001</v>
      </c>
      <c r="AQ86" s="265">
        <f t="shared" si="32"/>
        <v>1.4229000000000001</v>
      </c>
      <c r="AR86" s="265">
        <f t="shared" si="32"/>
        <v>1.3833</v>
      </c>
      <c r="AS86" s="265">
        <f t="shared" si="32"/>
        <v>1.3528</v>
      </c>
      <c r="AT86" s="265">
        <f t="shared" si="32"/>
        <v>1.3633999999999999</v>
      </c>
      <c r="AU86" s="265">
        <f t="shared" si="32"/>
        <v>1.3963000000000001</v>
      </c>
      <c r="AV86" s="265">
        <f t="shared" si="32"/>
        <v>1.3759999999999999</v>
      </c>
      <c r="AW86" s="265">
        <f t="shared" si="32"/>
        <v>1.3406</v>
      </c>
      <c r="AX86" s="265">
        <f t="shared" si="32"/>
        <v>1.3203</v>
      </c>
      <c r="AY86" s="265">
        <f t="shared" si="32"/>
        <v>1.2924</v>
      </c>
      <c r="AZ86" s="265">
        <f t="shared" si="32"/>
        <v>1.2735000000000001</v>
      </c>
      <c r="BA86" s="265">
        <f t="shared" si="33"/>
        <v>1.272</v>
      </c>
      <c r="BB86" s="265">
        <f t="shared" si="33"/>
        <v>1.2688999999999999</v>
      </c>
      <c r="BC86" s="265">
        <f t="shared" si="33"/>
        <v>1.2476</v>
      </c>
      <c r="BD86" s="265">
        <f t="shared" si="33"/>
        <v>1.2673000000000001</v>
      </c>
      <c r="BE86" s="265">
        <f t="shared" si="33"/>
        <v>1.2536</v>
      </c>
      <c r="BF86" s="265">
        <f t="shared" si="33"/>
        <v>1.2536</v>
      </c>
      <c r="BG86" s="265">
        <f t="shared" si="33"/>
        <v>1.272</v>
      </c>
      <c r="BH86" s="265">
        <f t="shared" si="33"/>
        <v>1.2491000000000001</v>
      </c>
      <c r="BI86" s="265">
        <f t="shared" si="33"/>
        <v>1.21</v>
      </c>
      <c r="BJ86" s="265">
        <f t="shared" si="33"/>
        <v>1.2170000000000001</v>
      </c>
      <c r="BK86" s="265">
        <f t="shared" si="33"/>
        <v>1.1989000000000001</v>
      </c>
      <c r="BL86" s="265">
        <f t="shared" ref="BL86:BW88" si="37">VLOOKUP($A86,$A$11:$CA$14,BL$44)</f>
        <v>1.1825000000000001</v>
      </c>
      <c r="BM86" s="265">
        <f t="shared" si="37"/>
        <v>1.1386000000000001</v>
      </c>
      <c r="BN86" s="265">
        <f t="shared" si="37"/>
        <v>1.0820000000000001</v>
      </c>
      <c r="BO86" s="265">
        <f t="shared" si="37"/>
        <v>1.0686</v>
      </c>
      <c r="BP86" s="265">
        <f t="shared" si="37"/>
        <v>1.0165999999999999</v>
      </c>
      <c r="BQ86" s="265">
        <f t="shared" si="37"/>
        <v>1.0513999999999999</v>
      </c>
      <c r="BR86" s="265">
        <f t="shared" si="37"/>
        <v>1.0429999999999999</v>
      </c>
      <c r="BS86" s="265">
        <f t="shared" si="37"/>
        <v>0.99519999999999997</v>
      </c>
      <c r="BT86" s="265">
        <f t="shared" si="37"/>
        <v>0.98209999999999997</v>
      </c>
      <c r="BU86" s="265">
        <f t="shared" si="37"/>
        <v>0.98029999999999995</v>
      </c>
      <c r="BV86" s="265">
        <f t="shared" si="37"/>
        <v>0.98770000000000002</v>
      </c>
      <c r="BW86" s="265">
        <f t="shared" si="37"/>
        <v>1</v>
      </c>
    </row>
    <row r="87" spans="1:75" ht="13.5" outlineLevel="1" thickBot="1">
      <c r="A87" s="261">
        <v>1</v>
      </c>
      <c r="B87" s="288" t="s">
        <v>369</v>
      </c>
      <c r="C87" s="205"/>
      <c r="D87" s="293">
        <v>60</v>
      </c>
      <c r="E87" s="300">
        <v>60</v>
      </c>
      <c r="F87" s="280">
        <f t="shared" si="36"/>
        <v>13.7654</v>
      </c>
      <c r="G87" s="275">
        <f t="shared" si="36"/>
        <v>11.736800000000001</v>
      </c>
      <c r="H87" s="265">
        <f t="shared" si="36"/>
        <v>10.825200000000001</v>
      </c>
      <c r="I87" s="265">
        <f t="shared" si="36"/>
        <v>9.5298999999999996</v>
      </c>
      <c r="J87" s="265">
        <f t="shared" si="36"/>
        <v>10.045</v>
      </c>
      <c r="K87" s="265">
        <f t="shared" si="36"/>
        <v>8.6433999999999997</v>
      </c>
      <c r="L87" s="265">
        <f t="shared" si="36"/>
        <v>8.1387</v>
      </c>
      <c r="M87" s="265">
        <f t="shared" si="36"/>
        <v>8.3834999999999997</v>
      </c>
      <c r="N87" s="265">
        <f t="shared" si="36"/>
        <v>8.3834999999999997</v>
      </c>
      <c r="O87" s="265">
        <f t="shared" si="36"/>
        <v>7.9642999999999997</v>
      </c>
      <c r="P87" s="290">
        <f t="shared" si="36"/>
        <v>7.7431000000000001</v>
      </c>
      <c r="Q87" s="289">
        <f t="shared" si="36"/>
        <v>7.4832000000000001</v>
      </c>
      <c r="R87" s="265">
        <f t="shared" si="36"/>
        <v>7.2403000000000004</v>
      </c>
      <c r="S87" s="265">
        <f t="shared" si="36"/>
        <v>6.9687999999999999</v>
      </c>
      <c r="T87" s="292">
        <f t="shared" si="36"/>
        <v>6.5205000000000002</v>
      </c>
      <c r="U87" s="265">
        <f t="shared" si="36"/>
        <v>6.1601999999999997</v>
      </c>
      <c r="V87" s="265">
        <f t="shared" si="34"/>
        <v>5.7179000000000002</v>
      </c>
      <c r="W87" s="290">
        <f t="shared" si="34"/>
        <v>5.4657</v>
      </c>
      <c r="X87" s="291">
        <f t="shared" si="34"/>
        <v>5.2594000000000003</v>
      </c>
      <c r="Y87" s="291">
        <f t="shared" si="34"/>
        <v>5.0913000000000004</v>
      </c>
      <c r="Z87" s="291">
        <f t="shared" si="34"/>
        <v>4.9336000000000002</v>
      </c>
      <c r="AA87" s="289">
        <f t="shared" si="34"/>
        <v>5.1859999999999999</v>
      </c>
      <c r="AB87" s="265">
        <f t="shared" si="34"/>
        <v>4.9336000000000002</v>
      </c>
      <c r="AC87" s="265">
        <f t="shared" si="34"/>
        <v>4.5697000000000001</v>
      </c>
      <c r="AD87" s="265">
        <f t="shared" si="34"/>
        <v>3.8715000000000002</v>
      </c>
      <c r="AE87" s="265">
        <f t="shared" si="34"/>
        <v>3.4952999999999999</v>
      </c>
      <c r="AF87" s="265">
        <f t="shared" si="34"/>
        <v>3.3283999999999998</v>
      </c>
      <c r="AG87" s="265">
        <f t="shared" si="34"/>
        <v>3.1320000000000001</v>
      </c>
      <c r="AH87" s="265">
        <f t="shared" si="34"/>
        <v>2.9575999999999998</v>
      </c>
      <c r="AI87" s="265">
        <f t="shared" si="34"/>
        <v>2.8811</v>
      </c>
      <c r="AJ87" s="265">
        <f t="shared" si="34"/>
        <v>2.7736000000000001</v>
      </c>
      <c r="AK87" s="265">
        <f t="shared" si="32"/>
        <v>2.6610999999999998</v>
      </c>
      <c r="AL87" s="265">
        <f t="shared" si="32"/>
        <v>2.5514999999999999</v>
      </c>
      <c r="AM87" s="265">
        <f t="shared" si="32"/>
        <v>2.3723000000000001</v>
      </c>
      <c r="AN87" s="265">
        <f t="shared" si="32"/>
        <v>2.1566999999999998</v>
      </c>
      <c r="AO87" s="265">
        <f t="shared" si="32"/>
        <v>2.0310000000000001</v>
      </c>
      <c r="AP87" s="265">
        <f t="shared" si="32"/>
        <v>1.9527000000000001</v>
      </c>
      <c r="AQ87" s="265">
        <f t="shared" si="32"/>
        <v>1.9191</v>
      </c>
      <c r="AR87" s="265">
        <f t="shared" si="32"/>
        <v>1.8803000000000001</v>
      </c>
      <c r="AS87" s="265">
        <f t="shared" si="32"/>
        <v>1.8676999999999999</v>
      </c>
      <c r="AT87" s="265">
        <f t="shared" si="32"/>
        <v>1.8309</v>
      </c>
      <c r="AU87" s="265">
        <f t="shared" si="32"/>
        <v>1.7897000000000001</v>
      </c>
      <c r="AV87" s="265">
        <f t="shared" si="32"/>
        <v>1.7504</v>
      </c>
      <c r="AW87" s="265">
        <f t="shared" si="32"/>
        <v>1.6919999999999999</v>
      </c>
      <c r="AX87" s="265">
        <f t="shared" si="32"/>
        <v>1.5951</v>
      </c>
      <c r="AY87" s="265">
        <f t="shared" si="32"/>
        <v>1.5006999999999999</v>
      </c>
      <c r="AZ87" s="265">
        <f t="shared" si="32"/>
        <v>1.415</v>
      </c>
      <c r="BA87" s="265">
        <f t="shared" si="33"/>
        <v>1.3681000000000001</v>
      </c>
      <c r="BB87" s="265">
        <f t="shared" si="33"/>
        <v>1.3401000000000001</v>
      </c>
      <c r="BC87" s="265">
        <f t="shared" si="33"/>
        <v>1.3102</v>
      </c>
      <c r="BD87" s="265">
        <f t="shared" si="33"/>
        <v>1.3071999999999999</v>
      </c>
      <c r="BE87" s="265">
        <f t="shared" si="33"/>
        <v>1.3132999999999999</v>
      </c>
      <c r="BF87" s="265">
        <f t="shared" si="33"/>
        <v>1.3194999999999999</v>
      </c>
      <c r="BG87" s="265">
        <f t="shared" si="33"/>
        <v>1.3273999999999999</v>
      </c>
      <c r="BH87" s="265">
        <f t="shared" si="33"/>
        <v>1.3180000000000001</v>
      </c>
      <c r="BI87" s="265">
        <f t="shared" si="33"/>
        <v>1.3132999999999999</v>
      </c>
      <c r="BJ87" s="265">
        <f t="shared" si="33"/>
        <v>1.3102</v>
      </c>
      <c r="BK87" s="265">
        <f t="shared" si="33"/>
        <v>1.3071999999999999</v>
      </c>
      <c r="BL87" s="265">
        <f t="shared" si="37"/>
        <v>1.2875000000000001</v>
      </c>
      <c r="BM87" s="265">
        <f t="shared" si="37"/>
        <v>1.2613000000000001</v>
      </c>
      <c r="BN87" s="265">
        <f t="shared" si="37"/>
        <v>1.2334000000000001</v>
      </c>
      <c r="BO87" s="265">
        <f t="shared" si="37"/>
        <v>1.1811</v>
      </c>
      <c r="BP87" s="265">
        <f t="shared" si="37"/>
        <v>1.1389</v>
      </c>
      <c r="BQ87" s="265">
        <f t="shared" si="37"/>
        <v>1.1263000000000001</v>
      </c>
      <c r="BR87" s="265">
        <f t="shared" si="37"/>
        <v>1.115</v>
      </c>
      <c r="BS87" s="265">
        <f t="shared" si="37"/>
        <v>1.0804</v>
      </c>
      <c r="BT87" s="265">
        <f t="shared" si="37"/>
        <v>1.0539000000000001</v>
      </c>
      <c r="BU87" s="265">
        <f t="shared" si="37"/>
        <v>1.0343</v>
      </c>
      <c r="BV87" s="265">
        <f t="shared" si="37"/>
        <v>1.0164</v>
      </c>
      <c r="BW87" s="265">
        <f t="shared" si="37"/>
        <v>1</v>
      </c>
    </row>
    <row r="88" spans="1:75" outlineLevel="1">
      <c r="A88" s="266">
        <v>4</v>
      </c>
      <c r="B88" s="267" t="s">
        <v>370</v>
      </c>
      <c r="C88" s="268"/>
      <c r="D88" s="269">
        <v>15</v>
      </c>
      <c r="E88" s="302">
        <v>20</v>
      </c>
      <c r="F88" s="281">
        <f t="shared" si="36"/>
        <v>0</v>
      </c>
      <c r="G88" s="282">
        <f t="shared" si="36"/>
        <v>0</v>
      </c>
      <c r="H88" s="271">
        <f t="shared" si="36"/>
        <v>0</v>
      </c>
      <c r="I88" s="271">
        <f t="shared" si="36"/>
        <v>3.609</v>
      </c>
      <c r="J88" s="271">
        <f t="shared" si="36"/>
        <v>3.6985999999999999</v>
      </c>
      <c r="K88" s="271">
        <f t="shared" si="36"/>
        <v>3.1227999999999998</v>
      </c>
      <c r="L88" s="271">
        <f t="shared" si="36"/>
        <v>3.0587</v>
      </c>
      <c r="M88" s="271">
        <f t="shared" si="36"/>
        <v>3.1320999999999999</v>
      </c>
      <c r="N88" s="271">
        <f t="shared" si="36"/>
        <v>3.1896</v>
      </c>
      <c r="O88" s="271">
        <f t="shared" si="36"/>
        <v>3.1227999999999998</v>
      </c>
      <c r="P88" s="271">
        <f t="shared" si="36"/>
        <v>3.0767000000000002</v>
      </c>
      <c r="Q88" s="271">
        <f t="shared" si="36"/>
        <v>3.0232000000000001</v>
      </c>
      <c r="R88" s="271">
        <f t="shared" si="36"/>
        <v>3.0407999999999999</v>
      </c>
      <c r="S88" s="271">
        <f t="shared" si="36"/>
        <v>3.0587</v>
      </c>
      <c r="T88" s="271">
        <f t="shared" si="36"/>
        <v>3.0232000000000001</v>
      </c>
      <c r="U88" s="271">
        <f t="shared" si="36"/>
        <v>2.98</v>
      </c>
      <c r="V88" s="271">
        <f t="shared" ref="V88:AJ88" si="38">VLOOKUP($A88,$A$11:$CA$14,V$44)</f>
        <v>2.9630999999999998</v>
      </c>
      <c r="W88" s="271">
        <f t="shared" si="38"/>
        <v>2.9462999999999999</v>
      </c>
      <c r="X88" s="271">
        <f t="shared" si="38"/>
        <v>2.8972000000000002</v>
      </c>
      <c r="Y88" s="271">
        <f t="shared" si="38"/>
        <v>2.8342000000000001</v>
      </c>
      <c r="Z88" s="271">
        <f t="shared" si="38"/>
        <v>2.7961999999999998</v>
      </c>
      <c r="AA88" s="271">
        <f t="shared" si="38"/>
        <v>2.8266</v>
      </c>
      <c r="AB88" s="271">
        <f t="shared" si="38"/>
        <v>2.8342000000000001</v>
      </c>
      <c r="AC88" s="271">
        <f t="shared" si="38"/>
        <v>2.7888000000000002</v>
      </c>
      <c r="AD88" s="271">
        <f t="shared" si="38"/>
        <v>2.6539000000000001</v>
      </c>
      <c r="AE88" s="271">
        <f t="shared" si="38"/>
        <v>2.5438999999999998</v>
      </c>
      <c r="AF88" s="271">
        <f t="shared" si="38"/>
        <v>2.4773999999999998</v>
      </c>
      <c r="AG88" s="271">
        <f t="shared" si="38"/>
        <v>2.3281000000000001</v>
      </c>
      <c r="AH88" s="271">
        <f t="shared" si="38"/>
        <v>2.0531000000000001</v>
      </c>
      <c r="AI88" s="271">
        <f t="shared" si="38"/>
        <v>1.9604999999999999</v>
      </c>
      <c r="AJ88" s="271">
        <f t="shared" si="38"/>
        <v>1.8895</v>
      </c>
      <c r="AK88" s="271">
        <f t="shared" si="32"/>
        <v>1.8363</v>
      </c>
      <c r="AL88" s="271">
        <f t="shared" si="32"/>
        <v>1.8139000000000001</v>
      </c>
      <c r="AM88" s="271">
        <f t="shared" si="32"/>
        <v>1.75</v>
      </c>
      <c r="AN88" s="271">
        <f t="shared" ref="AN88:BR88" si="39">VLOOKUP($A88,$A$11:$CA$14,AN$44)</f>
        <v>1.6425000000000001</v>
      </c>
      <c r="AO88" s="271">
        <f t="shared" si="39"/>
        <v>1.5383</v>
      </c>
      <c r="AP88" s="271">
        <f t="shared" si="39"/>
        <v>1.4486000000000001</v>
      </c>
      <c r="AQ88" s="271">
        <f t="shared" si="39"/>
        <v>1.4229000000000001</v>
      </c>
      <c r="AR88" s="271">
        <f t="shared" si="39"/>
        <v>1.3833</v>
      </c>
      <c r="AS88" s="271">
        <f t="shared" si="39"/>
        <v>1.3528</v>
      </c>
      <c r="AT88" s="271">
        <f t="shared" si="39"/>
        <v>1.3633999999999999</v>
      </c>
      <c r="AU88" s="271">
        <f t="shared" si="39"/>
        <v>1.3963000000000001</v>
      </c>
      <c r="AV88" s="271">
        <f t="shared" si="39"/>
        <v>1.3759999999999999</v>
      </c>
      <c r="AW88" s="271">
        <f t="shared" si="39"/>
        <v>1.3406</v>
      </c>
      <c r="AX88" s="271">
        <f t="shared" si="39"/>
        <v>1.3203</v>
      </c>
      <c r="AY88" s="271">
        <f t="shared" si="39"/>
        <v>1.2924</v>
      </c>
      <c r="AZ88" s="271">
        <f t="shared" si="39"/>
        <v>1.2735000000000001</v>
      </c>
      <c r="BA88" s="271">
        <f t="shared" si="39"/>
        <v>1.272</v>
      </c>
      <c r="BB88" s="271">
        <f t="shared" si="39"/>
        <v>1.2688999999999999</v>
      </c>
      <c r="BC88" s="271">
        <f t="shared" si="39"/>
        <v>1.2476</v>
      </c>
      <c r="BD88" s="271">
        <f t="shared" si="39"/>
        <v>1.2673000000000001</v>
      </c>
      <c r="BE88" s="271">
        <f t="shared" si="39"/>
        <v>1.2536</v>
      </c>
      <c r="BF88" s="271">
        <f t="shared" si="39"/>
        <v>1.2536</v>
      </c>
      <c r="BG88" s="271">
        <f t="shared" si="39"/>
        <v>1.272</v>
      </c>
      <c r="BH88" s="271">
        <f t="shared" si="39"/>
        <v>1.2491000000000001</v>
      </c>
      <c r="BI88" s="271">
        <f t="shared" si="39"/>
        <v>1.21</v>
      </c>
      <c r="BJ88" s="271">
        <f t="shared" si="39"/>
        <v>1.2170000000000001</v>
      </c>
      <c r="BK88" s="271">
        <f t="shared" si="39"/>
        <v>1.1989000000000001</v>
      </c>
      <c r="BL88" s="271">
        <f t="shared" si="39"/>
        <v>1.1825000000000001</v>
      </c>
      <c r="BM88" s="271">
        <f t="shared" si="39"/>
        <v>1.1386000000000001</v>
      </c>
      <c r="BN88" s="271">
        <f t="shared" si="39"/>
        <v>1.0820000000000001</v>
      </c>
      <c r="BO88" s="271">
        <f t="shared" si="39"/>
        <v>1.0686</v>
      </c>
      <c r="BP88" s="271">
        <f t="shared" si="39"/>
        <v>1.0165999999999999</v>
      </c>
      <c r="BQ88" s="271">
        <f t="shared" si="39"/>
        <v>1.0513999999999999</v>
      </c>
      <c r="BR88" s="271">
        <f t="shared" si="39"/>
        <v>1.0429999999999999</v>
      </c>
      <c r="BS88" s="271">
        <f t="shared" si="37"/>
        <v>0.99519999999999997</v>
      </c>
      <c r="BT88" s="271">
        <f t="shared" si="37"/>
        <v>0.98209999999999997</v>
      </c>
      <c r="BU88" s="271">
        <f t="shared" si="37"/>
        <v>0.98029999999999995</v>
      </c>
      <c r="BV88" s="271">
        <f t="shared" si="37"/>
        <v>0.98770000000000002</v>
      </c>
      <c r="BW88" s="271">
        <f t="shared" si="37"/>
        <v>1</v>
      </c>
    </row>
    <row r="89" spans="1:75" outlineLevel="1">
      <c r="B89" s="285" t="s">
        <v>380</v>
      </c>
      <c r="F89" s="273" t="s">
        <v>374</v>
      </c>
      <c r="K89" s="273" t="s">
        <v>375</v>
      </c>
      <c r="P89" s="273" t="s">
        <v>376</v>
      </c>
      <c r="U89" s="273" t="s">
        <v>377</v>
      </c>
      <c r="Z89" s="273" t="s">
        <v>378</v>
      </c>
      <c r="AE89" s="273" t="s">
        <v>379</v>
      </c>
    </row>
    <row r="90" spans="1:75" outlineLevel="1"/>
    <row r="93" spans="1:75">
      <c r="B93" s="164" t="s">
        <v>422</v>
      </c>
    </row>
    <row r="95" spans="1:75">
      <c r="B95" s="158" t="s">
        <v>141</v>
      </c>
      <c r="C95" s="158"/>
      <c r="D95" s="155">
        <f>D$10</f>
        <v>1944</v>
      </c>
      <c r="E95" s="155">
        <f t="shared" ref="E95:BP95" si="40">E$10</f>
        <v>1945</v>
      </c>
      <c r="F95" s="155">
        <f t="shared" si="40"/>
        <v>1946</v>
      </c>
      <c r="G95" s="155">
        <f t="shared" si="40"/>
        <v>1947</v>
      </c>
      <c r="H95" s="155">
        <f t="shared" si="40"/>
        <v>1948</v>
      </c>
      <c r="I95" s="155">
        <f t="shared" si="40"/>
        <v>1949</v>
      </c>
      <c r="J95" s="155">
        <f t="shared" si="40"/>
        <v>1950</v>
      </c>
      <c r="K95" s="155">
        <f t="shared" si="40"/>
        <v>1951</v>
      </c>
      <c r="L95" s="155">
        <f t="shared" si="40"/>
        <v>1952</v>
      </c>
      <c r="M95" s="155">
        <f t="shared" si="40"/>
        <v>1953</v>
      </c>
      <c r="N95" s="155">
        <f t="shared" si="40"/>
        <v>1954</v>
      </c>
      <c r="O95" s="155">
        <f t="shared" si="40"/>
        <v>1955</v>
      </c>
      <c r="P95" s="155">
        <f t="shared" si="40"/>
        <v>1956</v>
      </c>
      <c r="Q95" s="155">
        <f t="shared" si="40"/>
        <v>1957</v>
      </c>
      <c r="R95" s="155">
        <f t="shared" si="40"/>
        <v>1958</v>
      </c>
      <c r="S95" s="155">
        <f t="shared" si="40"/>
        <v>1959</v>
      </c>
      <c r="T95" s="155">
        <f t="shared" si="40"/>
        <v>1960</v>
      </c>
      <c r="U95" s="155">
        <f t="shared" si="40"/>
        <v>1961</v>
      </c>
      <c r="V95" s="155">
        <f t="shared" si="40"/>
        <v>1962</v>
      </c>
      <c r="W95" s="155">
        <f t="shared" si="40"/>
        <v>1963</v>
      </c>
      <c r="X95" s="155">
        <f t="shared" si="40"/>
        <v>1964</v>
      </c>
      <c r="Y95" s="155">
        <f t="shared" si="40"/>
        <v>1965</v>
      </c>
      <c r="Z95" s="155">
        <f t="shared" si="40"/>
        <v>1966</v>
      </c>
      <c r="AA95" s="155">
        <f t="shared" si="40"/>
        <v>1967</v>
      </c>
      <c r="AB95" s="155">
        <f t="shared" si="40"/>
        <v>1968</v>
      </c>
      <c r="AC95" s="155">
        <f t="shared" si="40"/>
        <v>1969</v>
      </c>
      <c r="AD95" s="155">
        <f t="shared" si="40"/>
        <v>1970</v>
      </c>
      <c r="AE95" s="155">
        <f t="shared" si="40"/>
        <v>1971</v>
      </c>
      <c r="AF95" s="155">
        <f t="shared" si="40"/>
        <v>1972</v>
      </c>
      <c r="AG95" s="155">
        <f t="shared" si="40"/>
        <v>1973</v>
      </c>
      <c r="AH95" s="155">
        <f t="shared" si="40"/>
        <v>1974</v>
      </c>
      <c r="AI95" s="155">
        <f t="shared" si="40"/>
        <v>1975</v>
      </c>
      <c r="AJ95" s="155">
        <f t="shared" si="40"/>
        <v>1976</v>
      </c>
      <c r="AK95" s="155">
        <f t="shared" si="40"/>
        <v>1977</v>
      </c>
      <c r="AL95" s="155">
        <f t="shared" si="40"/>
        <v>1978</v>
      </c>
      <c r="AM95" s="155">
        <f t="shared" si="40"/>
        <v>1979</v>
      </c>
      <c r="AN95" s="155">
        <f t="shared" si="40"/>
        <v>1980</v>
      </c>
      <c r="AO95" s="155">
        <f t="shared" si="40"/>
        <v>1981</v>
      </c>
      <c r="AP95" s="155">
        <f t="shared" si="40"/>
        <v>1982</v>
      </c>
      <c r="AQ95" s="155">
        <f t="shared" si="40"/>
        <v>1983</v>
      </c>
      <c r="AR95" s="155">
        <f t="shared" si="40"/>
        <v>1984</v>
      </c>
      <c r="AS95" s="155">
        <f t="shared" si="40"/>
        <v>1985</v>
      </c>
      <c r="AT95" s="155">
        <f t="shared" si="40"/>
        <v>1986</v>
      </c>
      <c r="AU95" s="155">
        <f t="shared" si="40"/>
        <v>1987</v>
      </c>
      <c r="AV95" s="155">
        <f t="shared" si="40"/>
        <v>1988</v>
      </c>
      <c r="AW95" s="155">
        <f t="shared" si="40"/>
        <v>1989</v>
      </c>
      <c r="AX95" s="155">
        <f t="shared" si="40"/>
        <v>1990</v>
      </c>
      <c r="AY95" s="155">
        <f t="shared" si="40"/>
        <v>1991</v>
      </c>
      <c r="AZ95" s="155">
        <f t="shared" si="40"/>
        <v>1992</v>
      </c>
      <c r="BA95" s="155">
        <f t="shared" si="40"/>
        <v>1993</v>
      </c>
      <c r="BB95" s="155">
        <f t="shared" si="40"/>
        <v>1994</v>
      </c>
      <c r="BC95" s="155">
        <f t="shared" si="40"/>
        <v>1995</v>
      </c>
      <c r="BD95" s="155">
        <f t="shared" si="40"/>
        <v>1996</v>
      </c>
      <c r="BE95" s="155">
        <f t="shared" si="40"/>
        <v>1997</v>
      </c>
      <c r="BF95" s="155">
        <f t="shared" si="40"/>
        <v>1998</v>
      </c>
      <c r="BG95" s="155">
        <f t="shared" si="40"/>
        <v>1999</v>
      </c>
      <c r="BH95" s="155">
        <f t="shared" si="40"/>
        <v>2000</v>
      </c>
      <c r="BI95" s="155">
        <f t="shared" si="40"/>
        <v>2001</v>
      </c>
      <c r="BJ95" s="155">
        <f t="shared" si="40"/>
        <v>2002</v>
      </c>
      <c r="BK95" s="155">
        <f t="shared" si="40"/>
        <v>2003</v>
      </c>
      <c r="BL95" s="155">
        <f t="shared" si="40"/>
        <v>2004</v>
      </c>
      <c r="BM95" s="155">
        <f t="shared" si="40"/>
        <v>2005</v>
      </c>
      <c r="BN95" s="155">
        <f t="shared" si="40"/>
        <v>2006</v>
      </c>
      <c r="BO95" s="155">
        <f t="shared" si="40"/>
        <v>2007</v>
      </c>
      <c r="BP95" s="155">
        <f t="shared" si="40"/>
        <v>2008</v>
      </c>
      <c r="BQ95" s="155">
        <f t="shared" ref="BQ95:BW95" si="41">BQ$10</f>
        <v>2009</v>
      </c>
      <c r="BR95" s="155">
        <f t="shared" si="41"/>
        <v>2010</v>
      </c>
      <c r="BS95" s="155">
        <f t="shared" si="41"/>
        <v>2011</v>
      </c>
      <c r="BT95" s="155">
        <f t="shared" si="41"/>
        <v>2012</v>
      </c>
      <c r="BU95" s="155">
        <f t="shared" si="41"/>
        <v>2013</v>
      </c>
      <c r="BV95" s="155">
        <f t="shared" si="41"/>
        <v>2014</v>
      </c>
      <c r="BW95" s="155">
        <f t="shared" si="41"/>
        <v>2015</v>
      </c>
    </row>
    <row r="96" spans="1:75">
      <c r="B96" s="184" t="s">
        <v>145</v>
      </c>
      <c r="D96" s="185">
        <f>D$11</f>
        <v>15.273999999999999</v>
      </c>
      <c r="E96" s="185">
        <f t="shared" ref="E96:BP96" si="42">E$11</f>
        <v>14.671099999999999</v>
      </c>
      <c r="F96" s="185">
        <f t="shared" si="42"/>
        <v>13.7654</v>
      </c>
      <c r="G96" s="185">
        <f t="shared" si="42"/>
        <v>11.736800000000001</v>
      </c>
      <c r="H96" s="185">
        <f t="shared" si="42"/>
        <v>10.825200000000001</v>
      </c>
      <c r="I96" s="185">
        <f t="shared" si="42"/>
        <v>9.5298999999999996</v>
      </c>
      <c r="J96" s="185">
        <f t="shared" si="42"/>
        <v>10.045</v>
      </c>
      <c r="K96" s="185">
        <f t="shared" si="42"/>
        <v>8.6433999999999997</v>
      </c>
      <c r="L96" s="185">
        <f t="shared" si="42"/>
        <v>8.1387</v>
      </c>
      <c r="M96" s="185">
        <f t="shared" si="42"/>
        <v>8.3834999999999997</v>
      </c>
      <c r="N96" s="185">
        <f t="shared" si="42"/>
        <v>8.3834999999999997</v>
      </c>
      <c r="O96" s="185">
        <f t="shared" si="42"/>
        <v>7.9642999999999997</v>
      </c>
      <c r="P96" s="185">
        <f t="shared" si="42"/>
        <v>7.7431000000000001</v>
      </c>
      <c r="Q96" s="185">
        <f t="shared" si="42"/>
        <v>7.4832000000000001</v>
      </c>
      <c r="R96" s="185">
        <f t="shared" si="42"/>
        <v>7.2403000000000004</v>
      </c>
      <c r="S96" s="185">
        <f t="shared" si="42"/>
        <v>6.9687999999999999</v>
      </c>
      <c r="T96" s="185">
        <f t="shared" si="42"/>
        <v>6.5205000000000002</v>
      </c>
      <c r="U96" s="185">
        <f t="shared" si="42"/>
        <v>6.1601999999999997</v>
      </c>
      <c r="V96" s="185">
        <f t="shared" si="42"/>
        <v>5.7179000000000002</v>
      </c>
      <c r="W96" s="185">
        <f t="shared" si="42"/>
        <v>5.4657</v>
      </c>
      <c r="X96" s="185">
        <f t="shared" si="42"/>
        <v>5.2594000000000003</v>
      </c>
      <c r="Y96" s="185">
        <f t="shared" si="42"/>
        <v>5.0913000000000004</v>
      </c>
      <c r="Z96" s="185">
        <f t="shared" si="42"/>
        <v>4.9336000000000002</v>
      </c>
      <c r="AA96" s="185">
        <f t="shared" si="42"/>
        <v>5.1859999999999999</v>
      </c>
      <c r="AB96" s="185">
        <f t="shared" si="42"/>
        <v>4.9336000000000002</v>
      </c>
      <c r="AC96" s="185">
        <f t="shared" si="42"/>
        <v>4.5697000000000001</v>
      </c>
      <c r="AD96" s="185">
        <f t="shared" si="42"/>
        <v>3.8715000000000002</v>
      </c>
      <c r="AE96" s="185">
        <f t="shared" si="42"/>
        <v>3.4952999999999999</v>
      </c>
      <c r="AF96" s="185">
        <f t="shared" si="42"/>
        <v>3.3283999999999998</v>
      </c>
      <c r="AG96" s="185">
        <f t="shared" si="42"/>
        <v>3.1320000000000001</v>
      </c>
      <c r="AH96" s="185">
        <f t="shared" si="42"/>
        <v>2.9575999999999998</v>
      </c>
      <c r="AI96" s="185">
        <f t="shared" si="42"/>
        <v>2.8811</v>
      </c>
      <c r="AJ96" s="185">
        <f t="shared" si="42"/>
        <v>2.7736000000000001</v>
      </c>
      <c r="AK96" s="185">
        <f t="shared" si="42"/>
        <v>2.6610999999999998</v>
      </c>
      <c r="AL96" s="185">
        <f t="shared" si="42"/>
        <v>2.5514999999999999</v>
      </c>
      <c r="AM96" s="185">
        <f t="shared" si="42"/>
        <v>2.3723000000000001</v>
      </c>
      <c r="AN96" s="185">
        <f t="shared" si="42"/>
        <v>2.1566999999999998</v>
      </c>
      <c r="AO96" s="185">
        <f t="shared" si="42"/>
        <v>2.0310000000000001</v>
      </c>
      <c r="AP96" s="185">
        <f t="shared" si="42"/>
        <v>1.9527000000000001</v>
      </c>
      <c r="AQ96" s="185">
        <f t="shared" si="42"/>
        <v>1.9191</v>
      </c>
      <c r="AR96" s="185">
        <f t="shared" si="42"/>
        <v>1.8803000000000001</v>
      </c>
      <c r="AS96" s="185">
        <f t="shared" si="42"/>
        <v>1.8676999999999999</v>
      </c>
      <c r="AT96" s="185">
        <f t="shared" si="42"/>
        <v>1.8309</v>
      </c>
      <c r="AU96" s="185">
        <f t="shared" si="42"/>
        <v>1.7897000000000001</v>
      </c>
      <c r="AV96" s="185">
        <f t="shared" si="42"/>
        <v>1.7504</v>
      </c>
      <c r="AW96" s="185">
        <f t="shared" si="42"/>
        <v>1.6919999999999999</v>
      </c>
      <c r="AX96" s="185">
        <f t="shared" si="42"/>
        <v>1.5951</v>
      </c>
      <c r="AY96" s="185">
        <f t="shared" si="42"/>
        <v>1.5006999999999999</v>
      </c>
      <c r="AZ96" s="185">
        <f t="shared" si="42"/>
        <v>1.415</v>
      </c>
      <c r="BA96" s="185">
        <f t="shared" si="42"/>
        <v>1.3681000000000001</v>
      </c>
      <c r="BB96" s="185">
        <f t="shared" si="42"/>
        <v>1.3401000000000001</v>
      </c>
      <c r="BC96" s="185">
        <f t="shared" si="42"/>
        <v>1.3102</v>
      </c>
      <c r="BD96" s="185">
        <f t="shared" si="42"/>
        <v>1.3071999999999999</v>
      </c>
      <c r="BE96" s="185">
        <f t="shared" si="42"/>
        <v>1.3132999999999999</v>
      </c>
      <c r="BF96" s="185">
        <f t="shared" si="42"/>
        <v>1.3194999999999999</v>
      </c>
      <c r="BG96" s="185">
        <f t="shared" si="42"/>
        <v>1.3273999999999999</v>
      </c>
      <c r="BH96" s="185">
        <f t="shared" si="42"/>
        <v>1.3180000000000001</v>
      </c>
      <c r="BI96" s="185">
        <f t="shared" si="42"/>
        <v>1.3132999999999999</v>
      </c>
      <c r="BJ96" s="185">
        <f t="shared" si="42"/>
        <v>1.3102</v>
      </c>
      <c r="BK96" s="185">
        <f t="shared" si="42"/>
        <v>1.3071999999999999</v>
      </c>
      <c r="BL96" s="185">
        <f t="shared" si="42"/>
        <v>1.2875000000000001</v>
      </c>
      <c r="BM96" s="185">
        <f t="shared" si="42"/>
        <v>1.2613000000000001</v>
      </c>
      <c r="BN96" s="185">
        <f t="shared" si="42"/>
        <v>1.2334000000000001</v>
      </c>
      <c r="BO96" s="185">
        <f t="shared" si="42"/>
        <v>1.1811</v>
      </c>
      <c r="BP96" s="185">
        <f t="shared" si="42"/>
        <v>1.1389</v>
      </c>
      <c r="BQ96" s="185">
        <f t="shared" ref="BQ96:BW96" si="43">BQ$11</f>
        <v>1.1263000000000001</v>
      </c>
      <c r="BR96" s="185">
        <f t="shared" si="43"/>
        <v>1.115</v>
      </c>
      <c r="BS96" s="185">
        <f t="shared" si="43"/>
        <v>1.0804</v>
      </c>
      <c r="BT96" s="185">
        <f t="shared" si="43"/>
        <v>1.0539000000000001</v>
      </c>
      <c r="BU96" s="185">
        <f t="shared" si="43"/>
        <v>1.0343</v>
      </c>
      <c r="BV96" s="185">
        <f t="shared" si="43"/>
        <v>1.0164</v>
      </c>
      <c r="BW96" s="185">
        <f t="shared" si="43"/>
        <v>1</v>
      </c>
    </row>
    <row r="97" spans="2:75">
      <c r="B97" s="184" t="s">
        <v>255</v>
      </c>
      <c r="D97" s="185"/>
      <c r="E97" s="185"/>
      <c r="F97" s="185"/>
      <c r="G97" s="185"/>
      <c r="H97" s="185"/>
      <c r="I97" s="185">
        <f t="shared" ref="I97:BP97" si="44">I$12</f>
        <v>6.3642000000000003</v>
      </c>
      <c r="J97" s="185">
        <f t="shared" si="44"/>
        <v>6.6726999999999999</v>
      </c>
      <c r="K97" s="185">
        <f t="shared" si="44"/>
        <v>5.7644000000000002</v>
      </c>
      <c r="L97" s="185">
        <f t="shared" si="44"/>
        <v>5.3971</v>
      </c>
      <c r="M97" s="185">
        <f t="shared" si="44"/>
        <v>5.5888</v>
      </c>
      <c r="N97" s="185">
        <f t="shared" si="44"/>
        <v>5.5606</v>
      </c>
      <c r="O97" s="185">
        <f t="shared" si="44"/>
        <v>5.2679</v>
      </c>
      <c r="P97" s="185">
        <f t="shared" si="44"/>
        <v>5.1448999999999998</v>
      </c>
      <c r="Q97" s="185">
        <f t="shared" si="44"/>
        <v>4.9595000000000002</v>
      </c>
      <c r="R97" s="185">
        <f t="shared" si="44"/>
        <v>4.8079000000000001</v>
      </c>
      <c r="S97" s="185">
        <f t="shared" si="44"/>
        <v>4.4574999999999996</v>
      </c>
      <c r="T97" s="185">
        <f t="shared" si="44"/>
        <v>4.1235999999999997</v>
      </c>
      <c r="U97" s="185">
        <f t="shared" si="44"/>
        <v>3.8361999999999998</v>
      </c>
      <c r="V97" s="185">
        <f t="shared" si="44"/>
        <v>3.5979999999999999</v>
      </c>
      <c r="W97" s="185">
        <f t="shared" si="44"/>
        <v>3.4514</v>
      </c>
      <c r="X97" s="185">
        <f t="shared" si="44"/>
        <v>3.3877000000000002</v>
      </c>
      <c r="Y97" s="185">
        <f t="shared" si="44"/>
        <v>3.4731999999999998</v>
      </c>
      <c r="Z97" s="185">
        <f t="shared" si="44"/>
        <v>3.4514</v>
      </c>
      <c r="AA97" s="185">
        <f t="shared" si="44"/>
        <v>3.5979999999999999</v>
      </c>
      <c r="AB97" s="185">
        <f t="shared" si="44"/>
        <v>3.4192999999999998</v>
      </c>
      <c r="AC97" s="185">
        <f t="shared" si="44"/>
        <v>3.2671000000000001</v>
      </c>
      <c r="AD97" s="185">
        <f t="shared" si="44"/>
        <v>2.8014999999999999</v>
      </c>
      <c r="AE97" s="185">
        <f t="shared" si="44"/>
        <v>2.5844999999999998</v>
      </c>
      <c r="AF97" s="185">
        <f t="shared" si="44"/>
        <v>2.5023</v>
      </c>
      <c r="AG97" s="185">
        <f t="shared" si="44"/>
        <v>2.4039000000000001</v>
      </c>
      <c r="AH97" s="185">
        <f t="shared" si="44"/>
        <v>2.2515000000000001</v>
      </c>
      <c r="AI97" s="185">
        <f t="shared" si="44"/>
        <v>2.2153</v>
      </c>
      <c r="AJ97" s="185">
        <f t="shared" si="44"/>
        <v>2.1716000000000002</v>
      </c>
      <c r="AK97" s="185">
        <f t="shared" si="44"/>
        <v>2.0971000000000002</v>
      </c>
      <c r="AL97" s="185">
        <f t="shared" si="44"/>
        <v>1.9802</v>
      </c>
      <c r="AM97" s="185">
        <f t="shared" si="44"/>
        <v>1.802</v>
      </c>
      <c r="AN97" s="185">
        <f t="shared" si="44"/>
        <v>1.6311</v>
      </c>
      <c r="AO97" s="185">
        <f t="shared" si="44"/>
        <v>1.5887</v>
      </c>
      <c r="AP97" s="185">
        <f t="shared" si="44"/>
        <v>1.6167</v>
      </c>
      <c r="AQ97" s="185">
        <f t="shared" si="44"/>
        <v>1.6238999999999999</v>
      </c>
      <c r="AR97" s="185">
        <f t="shared" si="44"/>
        <v>1.605</v>
      </c>
      <c r="AS97" s="185">
        <f t="shared" si="44"/>
        <v>1.6026</v>
      </c>
      <c r="AT97" s="185">
        <f t="shared" si="44"/>
        <v>1.5661</v>
      </c>
      <c r="AU97" s="185">
        <f t="shared" si="44"/>
        <v>1.5399</v>
      </c>
      <c r="AV97" s="185">
        <f t="shared" si="44"/>
        <v>1.5165</v>
      </c>
      <c r="AW97" s="185">
        <f t="shared" si="44"/>
        <v>1.4739</v>
      </c>
      <c r="AX97" s="185">
        <f t="shared" si="44"/>
        <v>1.3796999999999999</v>
      </c>
      <c r="AY97" s="185">
        <f t="shared" si="44"/>
        <v>1.2847</v>
      </c>
      <c r="AZ97" s="185">
        <f t="shared" si="44"/>
        <v>1.2085999999999999</v>
      </c>
      <c r="BA97" s="185">
        <f t="shared" si="44"/>
        <v>1.1738</v>
      </c>
      <c r="BB97" s="185">
        <f t="shared" si="44"/>
        <v>1.1614</v>
      </c>
      <c r="BC97" s="185">
        <f t="shared" si="44"/>
        <v>1.1493</v>
      </c>
      <c r="BD97" s="185">
        <f t="shared" si="44"/>
        <v>1.17</v>
      </c>
      <c r="BE97" s="185">
        <f t="shared" si="44"/>
        <v>1.1916</v>
      </c>
      <c r="BF97" s="185">
        <f t="shared" si="44"/>
        <v>1.2112000000000001</v>
      </c>
      <c r="BG97" s="185">
        <f t="shared" si="44"/>
        <v>1.2179</v>
      </c>
      <c r="BH97" s="185">
        <f t="shared" si="44"/>
        <v>1.2152000000000001</v>
      </c>
      <c r="BI97" s="185">
        <f t="shared" si="44"/>
        <v>1.2179</v>
      </c>
      <c r="BJ97" s="185">
        <f t="shared" si="44"/>
        <v>1.2205999999999999</v>
      </c>
      <c r="BK97" s="185">
        <f t="shared" si="44"/>
        <v>1.2261</v>
      </c>
      <c r="BL97" s="185">
        <f t="shared" si="44"/>
        <v>1.2261</v>
      </c>
      <c r="BM97" s="185">
        <f t="shared" si="44"/>
        <v>1.2246999999999999</v>
      </c>
      <c r="BN97" s="185">
        <f t="shared" si="44"/>
        <v>1.1954</v>
      </c>
      <c r="BO97" s="185">
        <f t="shared" si="44"/>
        <v>1.1589</v>
      </c>
      <c r="BP97" s="185">
        <f t="shared" si="44"/>
        <v>1.1257999999999999</v>
      </c>
      <c r="BQ97" s="185">
        <f t="shared" ref="BQ97:BW97" si="45">BQ$12</f>
        <v>1.1065</v>
      </c>
      <c r="BR97" s="185">
        <f t="shared" si="45"/>
        <v>1.101</v>
      </c>
      <c r="BS97" s="185">
        <f t="shared" si="45"/>
        <v>1.0805</v>
      </c>
      <c r="BT97" s="185">
        <f t="shared" si="45"/>
        <v>1.0536000000000001</v>
      </c>
      <c r="BU97" s="185">
        <f t="shared" si="45"/>
        <v>1.0347999999999999</v>
      </c>
      <c r="BV97" s="185">
        <f t="shared" si="45"/>
        <v>1.0194000000000001</v>
      </c>
      <c r="BW97" s="185">
        <f t="shared" si="45"/>
        <v>1</v>
      </c>
    </row>
    <row r="98" spans="2:75">
      <c r="B98" s="184" t="s">
        <v>146</v>
      </c>
      <c r="D98" s="185"/>
      <c r="E98" s="185"/>
      <c r="F98" s="185"/>
      <c r="G98" s="185"/>
      <c r="H98" s="185"/>
      <c r="I98" s="185">
        <f t="shared" ref="I98:BP98" si="46">I$13</f>
        <v>5.7257999999999996</v>
      </c>
      <c r="J98" s="185">
        <f t="shared" si="46"/>
        <v>5.7568000000000001</v>
      </c>
      <c r="K98" s="185">
        <f t="shared" si="46"/>
        <v>4.8630000000000004</v>
      </c>
      <c r="L98" s="185">
        <f t="shared" si="46"/>
        <v>3.9739</v>
      </c>
      <c r="M98" s="185">
        <f t="shared" si="46"/>
        <v>3.9443999999999999</v>
      </c>
      <c r="N98" s="185">
        <f t="shared" si="46"/>
        <v>4.0038</v>
      </c>
      <c r="O98" s="185">
        <f t="shared" si="46"/>
        <v>3.8448000000000002</v>
      </c>
      <c r="P98" s="185">
        <f t="shared" si="46"/>
        <v>3.75</v>
      </c>
      <c r="Q98" s="185">
        <f t="shared" si="46"/>
        <v>3.5737999999999999</v>
      </c>
      <c r="R98" s="185">
        <f t="shared" si="46"/>
        <v>3.4918</v>
      </c>
      <c r="S98" s="185">
        <f t="shared" si="46"/>
        <v>3.3809999999999998</v>
      </c>
      <c r="T98" s="185">
        <f t="shared" si="46"/>
        <v>3.2568999999999999</v>
      </c>
      <c r="U98" s="185">
        <f t="shared" si="46"/>
        <v>3.1602000000000001</v>
      </c>
      <c r="V98" s="185">
        <f t="shared" si="46"/>
        <v>3.0691999999999999</v>
      </c>
      <c r="W98" s="185">
        <f t="shared" si="46"/>
        <v>3.0169999999999999</v>
      </c>
      <c r="X98" s="185">
        <f t="shared" si="46"/>
        <v>2.9916</v>
      </c>
      <c r="Y98" s="185">
        <f t="shared" si="46"/>
        <v>3.0341999999999998</v>
      </c>
      <c r="Z98" s="185">
        <f t="shared" si="46"/>
        <v>3.0255999999999998</v>
      </c>
      <c r="AA98" s="185">
        <f t="shared" si="46"/>
        <v>3.1886000000000001</v>
      </c>
      <c r="AB98" s="185">
        <f t="shared" si="46"/>
        <v>3.1232000000000002</v>
      </c>
      <c r="AC98" s="185">
        <f t="shared" si="46"/>
        <v>3</v>
      </c>
      <c r="AD98" s="185">
        <f t="shared" si="46"/>
        <v>2.6692</v>
      </c>
      <c r="AE98" s="185">
        <f t="shared" si="46"/>
        <v>2.5297000000000001</v>
      </c>
      <c r="AF98" s="185">
        <f t="shared" si="46"/>
        <v>2.4767000000000001</v>
      </c>
      <c r="AG98" s="185">
        <f t="shared" si="46"/>
        <v>2.3407</v>
      </c>
      <c r="AH98" s="185">
        <f t="shared" si="46"/>
        <v>2.1385999999999998</v>
      </c>
      <c r="AI98" s="185">
        <f t="shared" si="46"/>
        <v>2.1472000000000002</v>
      </c>
      <c r="AJ98" s="185">
        <f t="shared" si="46"/>
        <v>2.1006</v>
      </c>
      <c r="AK98" s="185">
        <f t="shared" si="46"/>
        <v>2.0760000000000001</v>
      </c>
      <c r="AL98" s="185">
        <f t="shared" si="46"/>
        <v>1.9832000000000001</v>
      </c>
      <c r="AM98" s="185">
        <f t="shared" si="46"/>
        <v>1.8619000000000001</v>
      </c>
      <c r="AN98" s="185">
        <f t="shared" si="46"/>
        <v>1.7402</v>
      </c>
      <c r="AO98" s="185">
        <f t="shared" si="46"/>
        <v>1.6986000000000001</v>
      </c>
      <c r="AP98" s="185">
        <f t="shared" si="46"/>
        <v>1.6358999999999999</v>
      </c>
      <c r="AQ98" s="185">
        <f t="shared" si="46"/>
        <v>1.6667000000000001</v>
      </c>
      <c r="AR98" s="185">
        <f t="shared" si="46"/>
        <v>1.6435</v>
      </c>
      <c r="AS98" s="185">
        <f t="shared" si="46"/>
        <v>1.6014999999999999</v>
      </c>
      <c r="AT98" s="185">
        <f t="shared" si="46"/>
        <v>1.5685</v>
      </c>
      <c r="AU98" s="185">
        <f t="shared" si="46"/>
        <v>1.5801000000000001</v>
      </c>
      <c r="AV98" s="185">
        <f t="shared" si="46"/>
        <v>1.5547</v>
      </c>
      <c r="AW98" s="185">
        <f t="shared" si="46"/>
        <v>1.5021</v>
      </c>
      <c r="AX98" s="185">
        <f t="shared" si="46"/>
        <v>1.4334</v>
      </c>
      <c r="AY98" s="185">
        <f t="shared" si="46"/>
        <v>1.3724000000000001</v>
      </c>
      <c r="AZ98" s="185">
        <f t="shared" si="46"/>
        <v>1.3181</v>
      </c>
      <c r="BA98" s="185">
        <f t="shared" si="46"/>
        <v>1.3346</v>
      </c>
      <c r="BB98" s="185">
        <f t="shared" si="46"/>
        <v>1.3197000000000001</v>
      </c>
      <c r="BC98" s="185">
        <f t="shared" si="46"/>
        <v>1.2708999999999999</v>
      </c>
      <c r="BD98" s="185">
        <f t="shared" si="46"/>
        <v>1.2988</v>
      </c>
      <c r="BE98" s="185">
        <f t="shared" si="46"/>
        <v>1.3181</v>
      </c>
      <c r="BF98" s="185">
        <f t="shared" si="46"/>
        <v>1.323</v>
      </c>
      <c r="BG98" s="185">
        <f t="shared" si="46"/>
        <v>1.343</v>
      </c>
      <c r="BH98" s="185">
        <f t="shared" si="46"/>
        <v>1.3116000000000001</v>
      </c>
      <c r="BI98" s="185">
        <f t="shared" si="46"/>
        <v>1.294</v>
      </c>
      <c r="BJ98" s="185">
        <f t="shared" si="46"/>
        <v>1.2971999999999999</v>
      </c>
      <c r="BK98" s="185">
        <f t="shared" si="46"/>
        <v>1.2878000000000001</v>
      </c>
      <c r="BL98" s="185">
        <f t="shared" si="46"/>
        <v>1.2283999999999999</v>
      </c>
      <c r="BM98" s="185">
        <f t="shared" si="46"/>
        <v>1.1729000000000001</v>
      </c>
      <c r="BN98" s="185">
        <f t="shared" si="46"/>
        <v>1.1464000000000001</v>
      </c>
      <c r="BO98" s="185">
        <f t="shared" si="46"/>
        <v>1.0801000000000001</v>
      </c>
      <c r="BP98" s="185">
        <f t="shared" si="46"/>
        <v>1.028</v>
      </c>
      <c r="BQ98" s="185">
        <f t="shared" ref="BQ98:BW98" si="47">BQ$13</f>
        <v>1.0608</v>
      </c>
      <c r="BR98" s="185">
        <f t="shared" si="47"/>
        <v>1.0649999999999999</v>
      </c>
      <c r="BS98" s="185">
        <f t="shared" si="47"/>
        <v>1.0172000000000001</v>
      </c>
      <c r="BT98" s="185">
        <f t="shared" si="47"/>
        <v>1</v>
      </c>
      <c r="BU98" s="185">
        <f t="shared" si="47"/>
        <v>1.0085</v>
      </c>
      <c r="BV98" s="185">
        <f t="shared" si="47"/>
        <v>1.0038</v>
      </c>
      <c r="BW98" s="185">
        <f t="shared" si="47"/>
        <v>1</v>
      </c>
    </row>
    <row r="99" spans="2:75">
      <c r="B99" s="184" t="s">
        <v>147</v>
      </c>
      <c r="D99" s="185"/>
      <c r="E99" s="185"/>
      <c r="F99" s="185"/>
      <c r="G99" s="185"/>
      <c r="H99" s="185"/>
      <c r="I99" s="185">
        <f t="shared" ref="I99:BP99" si="48">I$14</f>
        <v>3.609</v>
      </c>
      <c r="J99" s="185">
        <f t="shared" si="48"/>
        <v>3.6985999999999999</v>
      </c>
      <c r="K99" s="185">
        <f t="shared" si="48"/>
        <v>3.1227999999999998</v>
      </c>
      <c r="L99" s="185">
        <f t="shared" si="48"/>
        <v>3.0587</v>
      </c>
      <c r="M99" s="185">
        <f t="shared" si="48"/>
        <v>3.1320999999999999</v>
      </c>
      <c r="N99" s="185">
        <f t="shared" si="48"/>
        <v>3.1896</v>
      </c>
      <c r="O99" s="185">
        <f t="shared" si="48"/>
        <v>3.1227999999999998</v>
      </c>
      <c r="P99" s="185">
        <f t="shared" si="48"/>
        <v>3.0767000000000002</v>
      </c>
      <c r="Q99" s="185">
        <f t="shared" si="48"/>
        <v>3.0232000000000001</v>
      </c>
      <c r="R99" s="185">
        <f t="shared" si="48"/>
        <v>3.0407999999999999</v>
      </c>
      <c r="S99" s="185">
        <f t="shared" si="48"/>
        <v>3.0587</v>
      </c>
      <c r="T99" s="185">
        <f t="shared" si="48"/>
        <v>3.0232000000000001</v>
      </c>
      <c r="U99" s="185">
        <f t="shared" si="48"/>
        <v>2.98</v>
      </c>
      <c r="V99" s="185">
        <f t="shared" si="48"/>
        <v>2.9630999999999998</v>
      </c>
      <c r="W99" s="185">
        <f t="shared" si="48"/>
        <v>2.9462999999999999</v>
      </c>
      <c r="X99" s="185">
        <f t="shared" si="48"/>
        <v>2.8972000000000002</v>
      </c>
      <c r="Y99" s="185">
        <f t="shared" si="48"/>
        <v>2.8342000000000001</v>
      </c>
      <c r="Z99" s="185">
        <f t="shared" si="48"/>
        <v>2.7961999999999998</v>
      </c>
      <c r="AA99" s="185">
        <f t="shared" si="48"/>
        <v>2.8266</v>
      </c>
      <c r="AB99" s="185">
        <f t="shared" si="48"/>
        <v>2.8342000000000001</v>
      </c>
      <c r="AC99" s="185">
        <f t="shared" si="48"/>
        <v>2.7888000000000002</v>
      </c>
      <c r="AD99" s="185">
        <f t="shared" si="48"/>
        <v>2.6539000000000001</v>
      </c>
      <c r="AE99" s="185">
        <f t="shared" si="48"/>
        <v>2.5438999999999998</v>
      </c>
      <c r="AF99" s="185">
        <f t="shared" si="48"/>
        <v>2.4773999999999998</v>
      </c>
      <c r="AG99" s="185">
        <f t="shared" si="48"/>
        <v>2.3281000000000001</v>
      </c>
      <c r="AH99" s="185">
        <f t="shared" si="48"/>
        <v>2.0531000000000001</v>
      </c>
      <c r="AI99" s="185">
        <f t="shared" si="48"/>
        <v>1.9604999999999999</v>
      </c>
      <c r="AJ99" s="185">
        <f t="shared" si="48"/>
        <v>1.8895</v>
      </c>
      <c r="AK99" s="185">
        <f t="shared" si="48"/>
        <v>1.8363</v>
      </c>
      <c r="AL99" s="185">
        <f t="shared" si="48"/>
        <v>1.8139000000000001</v>
      </c>
      <c r="AM99" s="185">
        <f t="shared" si="48"/>
        <v>1.75</v>
      </c>
      <c r="AN99" s="185">
        <f t="shared" si="48"/>
        <v>1.6425000000000001</v>
      </c>
      <c r="AO99" s="185">
        <f t="shared" si="48"/>
        <v>1.5383</v>
      </c>
      <c r="AP99" s="185">
        <f t="shared" si="48"/>
        <v>1.4486000000000001</v>
      </c>
      <c r="AQ99" s="185">
        <f t="shared" si="48"/>
        <v>1.4229000000000001</v>
      </c>
      <c r="AR99" s="185">
        <f t="shared" si="48"/>
        <v>1.3833</v>
      </c>
      <c r="AS99" s="185">
        <f t="shared" si="48"/>
        <v>1.3528</v>
      </c>
      <c r="AT99" s="185">
        <f t="shared" si="48"/>
        <v>1.3633999999999999</v>
      </c>
      <c r="AU99" s="185">
        <f t="shared" si="48"/>
        <v>1.3963000000000001</v>
      </c>
      <c r="AV99" s="185">
        <f t="shared" si="48"/>
        <v>1.3759999999999999</v>
      </c>
      <c r="AW99" s="185">
        <f t="shared" si="48"/>
        <v>1.3406</v>
      </c>
      <c r="AX99" s="185">
        <f t="shared" si="48"/>
        <v>1.3203</v>
      </c>
      <c r="AY99" s="185">
        <f t="shared" si="48"/>
        <v>1.2924</v>
      </c>
      <c r="AZ99" s="185">
        <f t="shared" si="48"/>
        <v>1.2735000000000001</v>
      </c>
      <c r="BA99" s="185">
        <f t="shared" si="48"/>
        <v>1.272</v>
      </c>
      <c r="BB99" s="185">
        <f t="shared" si="48"/>
        <v>1.2688999999999999</v>
      </c>
      <c r="BC99" s="185">
        <f t="shared" si="48"/>
        <v>1.2476</v>
      </c>
      <c r="BD99" s="185">
        <f t="shared" si="48"/>
        <v>1.2673000000000001</v>
      </c>
      <c r="BE99" s="185">
        <f t="shared" si="48"/>
        <v>1.2536</v>
      </c>
      <c r="BF99" s="185">
        <f t="shared" si="48"/>
        <v>1.2536</v>
      </c>
      <c r="BG99" s="185">
        <f t="shared" si="48"/>
        <v>1.272</v>
      </c>
      <c r="BH99" s="185">
        <f t="shared" si="48"/>
        <v>1.2491000000000001</v>
      </c>
      <c r="BI99" s="185">
        <f t="shared" si="48"/>
        <v>1.21</v>
      </c>
      <c r="BJ99" s="185">
        <f t="shared" si="48"/>
        <v>1.2170000000000001</v>
      </c>
      <c r="BK99" s="185">
        <f t="shared" si="48"/>
        <v>1.1989000000000001</v>
      </c>
      <c r="BL99" s="185">
        <f t="shared" si="48"/>
        <v>1.1825000000000001</v>
      </c>
      <c r="BM99" s="185">
        <f t="shared" si="48"/>
        <v>1.1386000000000001</v>
      </c>
      <c r="BN99" s="185">
        <f t="shared" si="48"/>
        <v>1.0820000000000001</v>
      </c>
      <c r="BO99" s="185">
        <f t="shared" si="48"/>
        <v>1.0686</v>
      </c>
      <c r="BP99" s="185">
        <f t="shared" si="48"/>
        <v>1.0165999999999999</v>
      </c>
      <c r="BQ99" s="185">
        <f t="shared" ref="BQ99:BW99" si="49">BQ$14</f>
        <v>1.0513999999999999</v>
      </c>
      <c r="BR99" s="185">
        <f t="shared" si="49"/>
        <v>1.0429999999999999</v>
      </c>
      <c r="BS99" s="185">
        <f t="shared" si="49"/>
        <v>0.99519999999999997</v>
      </c>
      <c r="BT99" s="185">
        <f t="shared" si="49"/>
        <v>0.98209999999999997</v>
      </c>
      <c r="BU99" s="185">
        <f t="shared" si="49"/>
        <v>0.98029999999999995</v>
      </c>
      <c r="BV99" s="185">
        <f t="shared" si="49"/>
        <v>0.98770000000000002</v>
      </c>
      <c r="BW99" s="185">
        <f t="shared" si="49"/>
        <v>1</v>
      </c>
    </row>
    <row r="101" spans="2:75">
      <c r="B101" s="158" t="s">
        <v>60</v>
      </c>
    </row>
    <row r="102" spans="2:75">
      <c r="B102" s="165">
        <v>2015</v>
      </c>
    </row>
    <row r="103" spans="2:75">
      <c r="B103" s="184" t="s">
        <v>145</v>
      </c>
      <c r="D103" s="185">
        <f>D$19</f>
        <v>14.8667</v>
      </c>
      <c r="E103" s="185">
        <f t="shared" ref="E103:BP103" si="50">E$19</f>
        <v>14.8667</v>
      </c>
      <c r="F103" s="185">
        <f t="shared" si="50"/>
        <v>14.113899999999999</v>
      </c>
      <c r="G103" s="185">
        <f t="shared" si="50"/>
        <v>12.1196</v>
      </c>
      <c r="H103" s="185">
        <f t="shared" si="50"/>
        <v>11.0396</v>
      </c>
      <c r="I103" s="185">
        <f t="shared" si="50"/>
        <v>9.7806999999999995</v>
      </c>
      <c r="J103" s="185">
        <f t="shared" si="50"/>
        <v>10.1364</v>
      </c>
      <c r="K103" s="185">
        <f t="shared" si="50"/>
        <v>8.7109000000000005</v>
      </c>
      <c r="L103" s="185">
        <f t="shared" si="50"/>
        <v>8.1984999999999992</v>
      </c>
      <c r="M103" s="185">
        <f t="shared" si="50"/>
        <v>8.4469999999999992</v>
      </c>
      <c r="N103" s="185">
        <f t="shared" si="50"/>
        <v>8.4469999999999992</v>
      </c>
      <c r="O103" s="185">
        <f t="shared" si="50"/>
        <v>7.9077999999999999</v>
      </c>
      <c r="P103" s="185">
        <f t="shared" si="50"/>
        <v>7.9077999999999999</v>
      </c>
      <c r="Q103" s="185">
        <f t="shared" si="50"/>
        <v>7.4333</v>
      </c>
      <c r="R103" s="185">
        <f t="shared" si="50"/>
        <v>7.2403000000000004</v>
      </c>
      <c r="S103" s="185">
        <f t="shared" si="50"/>
        <v>6.9687999999999999</v>
      </c>
      <c r="T103" s="185">
        <f t="shared" si="50"/>
        <v>6.5205000000000002</v>
      </c>
      <c r="U103" s="185">
        <f t="shared" si="50"/>
        <v>6.1601999999999997</v>
      </c>
      <c r="V103" s="185">
        <f t="shared" si="50"/>
        <v>5.7179000000000002</v>
      </c>
      <c r="W103" s="185">
        <f t="shared" si="50"/>
        <v>5.4657</v>
      </c>
      <c r="X103" s="185">
        <f t="shared" si="50"/>
        <v>5.2594000000000003</v>
      </c>
      <c r="Y103" s="185">
        <f t="shared" si="50"/>
        <v>5.0913000000000004</v>
      </c>
      <c r="Z103" s="185">
        <f t="shared" si="50"/>
        <v>4.9336000000000002</v>
      </c>
      <c r="AA103" s="185">
        <f t="shared" si="50"/>
        <v>5.1859999999999999</v>
      </c>
      <c r="AB103" s="185">
        <f t="shared" si="50"/>
        <v>4.9336000000000002</v>
      </c>
      <c r="AC103" s="185">
        <f t="shared" si="50"/>
        <v>4.5697000000000001</v>
      </c>
      <c r="AD103" s="185">
        <f t="shared" si="50"/>
        <v>3.8715000000000002</v>
      </c>
      <c r="AE103" s="185">
        <f t="shared" si="50"/>
        <v>3.4952999999999999</v>
      </c>
      <c r="AF103" s="185">
        <f t="shared" si="50"/>
        <v>3.3283999999999998</v>
      </c>
      <c r="AG103" s="185">
        <f t="shared" si="50"/>
        <v>3.1320000000000001</v>
      </c>
      <c r="AH103" s="185">
        <f t="shared" si="50"/>
        <v>2.9575999999999998</v>
      </c>
      <c r="AI103" s="185">
        <f t="shared" si="50"/>
        <v>2.8811</v>
      </c>
      <c r="AJ103" s="185">
        <f t="shared" si="50"/>
        <v>2.7736000000000001</v>
      </c>
      <c r="AK103" s="185">
        <f t="shared" si="50"/>
        <v>2.6610999999999998</v>
      </c>
      <c r="AL103" s="185">
        <f t="shared" si="50"/>
        <v>2.5514999999999999</v>
      </c>
      <c r="AM103" s="185">
        <f t="shared" si="50"/>
        <v>2.3723000000000001</v>
      </c>
      <c r="AN103" s="185">
        <f t="shared" si="50"/>
        <v>2.1566999999999998</v>
      </c>
      <c r="AO103" s="185">
        <f t="shared" si="50"/>
        <v>2.0310000000000001</v>
      </c>
      <c r="AP103" s="185">
        <f t="shared" si="50"/>
        <v>1.9527000000000001</v>
      </c>
      <c r="AQ103" s="185">
        <f t="shared" si="50"/>
        <v>1.9191</v>
      </c>
      <c r="AR103" s="185">
        <f t="shared" si="50"/>
        <v>1.8803000000000001</v>
      </c>
      <c r="AS103" s="185">
        <f t="shared" si="50"/>
        <v>1.8676999999999999</v>
      </c>
      <c r="AT103" s="185">
        <f t="shared" si="50"/>
        <v>1.8309</v>
      </c>
      <c r="AU103" s="185">
        <f t="shared" si="50"/>
        <v>1.7897000000000001</v>
      </c>
      <c r="AV103" s="185">
        <f t="shared" si="50"/>
        <v>1.7504</v>
      </c>
      <c r="AW103" s="185">
        <f t="shared" si="50"/>
        <v>1.6919999999999999</v>
      </c>
      <c r="AX103" s="185">
        <f t="shared" si="50"/>
        <v>1.5951</v>
      </c>
      <c r="AY103" s="185">
        <f t="shared" si="50"/>
        <v>1.5006999999999999</v>
      </c>
      <c r="AZ103" s="185">
        <f t="shared" si="50"/>
        <v>1.415</v>
      </c>
      <c r="BA103" s="185">
        <f t="shared" si="50"/>
        <v>1.3681000000000001</v>
      </c>
      <c r="BB103" s="185">
        <f t="shared" si="50"/>
        <v>1.3401000000000001</v>
      </c>
      <c r="BC103" s="185">
        <f t="shared" si="50"/>
        <v>1.3102</v>
      </c>
      <c r="BD103" s="185">
        <f t="shared" si="50"/>
        <v>1.3071999999999999</v>
      </c>
      <c r="BE103" s="185">
        <f t="shared" si="50"/>
        <v>1.3132999999999999</v>
      </c>
      <c r="BF103" s="185">
        <f t="shared" si="50"/>
        <v>1.3194999999999999</v>
      </c>
      <c r="BG103" s="185">
        <f t="shared" si="50"/>
        <v>1.3273999999999999</v>
      </c>
      <c r="BH103" s="185">
        <f t="shared" si="50"/>
        <v>1.3180000000000001</v>
      </c>
      <c r="BI103" s="185">
        <f t="shared" si="50"/>
        <v>1.3132999999999999</v>
      </c>
      <c r="BJ103" s="185">
        <f t="shared" si="50"/>
        <v>1.3102</v>
      </c>
      <c r="BK103" s="185">
        <f t="shared" si="50"/>
        <v>1.3071999999999999</v>
      </c>
      <c r="BL103" s="185">
        <f t="shared" si="50"/>
        <v>1.2875000000000001</v>
      </c>
      <c r="BM103" s="185">
        <f t="shared" si="50"/>
        <v>1.2613000000000001</v>
      </c>
      <c r="BN103" s="185">
        <f t="shared" si="50"/>
        <v>1.2334000000000001</v>
      </c>
      <c r="BO103" s="185">
        <f t="shared" si="50"/>
        <v>1.1811</v>
      </c>
      <c r="BP103" s="185">
        <f t="shared" si="50"/>
        <v>1.1389</v>
      </c>
      <c r="BQ103" s="185">
        <f t="shared" ref="BQ103:BW103" si="51">BQ$19</f>
        <v>1.1263000000000001</v>
      </c>
      <c r="BR103" s="185">
        <f t="shared" si="51"/>
        <v>1.115</v>
      </c>
      <c r="BS103" s="185">
        <f t="shared" si="51"/>
        <v>1.0804</v>
      </c>
      <c r="BT103" s="185">
        <f t="shared" si="51"/>
        <v>1.0539000000000001</v>
      </c>
      <c r="BU103" s="185">
        <f t="shared" si="51"/>
        <v>1.0343</v>
      </c>
      <c r="BV103" s="185">
        <f t="shared" si="51"/>
        <v>1.0164</v>
      </c>
      <c r="BW103" s="185">
        <f t="shared" si="51"/>
        <v>1</v>
      </c>
    </row>
    <row r="104" spans="2:75">
      <c r="B104" s="184" t="s">
        <v>255</v>
      </c>
      <c r="D104" s="185"/>
      <c r="E104" s="185"/>
      <c r="F104" s="185"/>
      <c r="G104" s="185"/>
      <c r="H104" s="185"/>
      <c r="I104" s="185">
        <f t="shared" ref="I104:BP104" si="52">I$20</f>
        <v>6.4764999999999997</v>
      </c>
      <c r="J104" s="185">
        <f t="shared" si="52"/>
        <v>6.7134</v>
      </c>
      <c r="K104" s="185">
        <f t="shared" si="52"/>
        <v>5.7946999999999997</v>
      </c>
      <c r="L104" s="185">
        <f t="shared" si="52"/>
        <v>5.4236000000000004</v>
      </c>
      <c r="M104" s="185">
        <f t="shared" si="52"/>
        <v>5.6173000000000002</v>
      </c>
      <c r="N104" s="185">
        <f t="shared" si="52"/>
        <v>5.6173000000000002</v>
      </c>
      <c r="O104" s="185">
        <f t="shared" si="52"/>
        <v>5.2679</v>
      </c>
      <c r="P104" s="185">
        <f t="shared" si="52"/>
        <v>5.2679</v>
      </c>
      <c r="Q104" s="185">
        <f t="shared" si="52"/>
        <v>4.9595000000000002</v>
      </c>
      <c r="R104" s="185">
        <f t="shared" si="52"/>
        <v>4.8079000000000001</v>
      </c>
      <c r="S104" s="185">
        <f t="shared" si="52"/>
        <v>4.4574999999999996</v>
      </c>
      <c r="T104" s="185">
        <f t="shared" si="52"/>
        <v>4.1235999999999997</v>
      </c>
      <c r="U104" s="185">
        <f t="shared" si="52"/>
        <v>3.8361999999999998</v>
      </c>
      <c r="V104" s="185">
        <f t="shared" si="52"/>
        <v>3.5979999999999999</v>
      </c>
      <c r="W104" s="185">
        <f t="shared" si="52"/>
        <v>3.4514</v>
      </c>
      <c r="X104" s="185">
        <f t="shared" si="52"/>
        <v>3.3877000000000002</v>
      </c>
      <c r="Y104" s="185">
        <f t="shared" si="52"/>
        <v>3.4731999999999998</v>
      </c>
      <c r="Z104" s="185">
        <f t="shared" si="52"/>
        <v>3.4514</v>
      </c>
      <c r="AA104" s="185">
        <f t="shared" si="52"/>
        <v>3.5979999999999999</v>
      </c>
      <c r="AB104" s="185">
        <f t="shared" si="52"/>
        <v>3.4192999999999998</v>
      </c>
      <c r="AC104" s="185">
        <f t="shared" si="52"/>
        <v>3.2671000000000001</v>
      </c>
      <c r="AD104" s="185">
        <f t="shared" si="52"/>
        <v>2.8014999999999999</v>
      </c>
      <c r="AE104" s="185">
        <f t="shared" si="52"/>
        <v>2.5844999999999998</v>
      </c>
      <c r="AF104" s="185">
        <f t="shared" si="52"/>
        <v>2.5023</v>
      </c>
      <c r="AG104" s="185">
        <f t="shared" si="52"/>
        <v>2.4039000000000001</v>
      </c>
      <c r="AH104" s="185">
        <f t="shared" si="52"/>
        <v>2.2515000000000001</v>
      </c>
      <c r="AI104" s="185">
        <f t="shared" si="52"/>
        <v>2.2153</v>
      </c>
      <c r="AJ104" s="185">
        <f t="shared" si="52"/>
        <v>2.1716000000000002</v>
      </c>
      <c r="AK104" s="185">
        <f t="shared" si="52"/>
        <v>2.0971000000000002</v>
      </c>
      <c r="AL104" s="185">
        <f t="shared" si="52"/>
        <v>1.9802</v>
      </c>
      <c r="AM104" s="185">
        <f t="shared" si="52"/>
        <v>1.802</v>
      </c>
      <c r="AN104" s="185">
        <f t="shared" si="52"/>
        <v>1.6311</v>
      </c>
      <c r="AO104" s="185">
        <f t="shared" si="52"/>
        <v>1.5887</v>
      </c>
      <c r="AP104" s="185">
        <f t="shared" si="52"/>
        <v>1.6167</v>
      </c>
      <c r="AQ104" s="185">
        <f t="shared" si="52"/>
        <v>1.6238999999999999</v>
      </c>
      <c r="AR104" s="185">
        <f t="shared" si="52"/>
        <v>1.605</v>
      </c>
      <c r="AS104" s="185">
        <f t="shared" si="52"/>
        <v>1.6026</v>
      </c>
      <c r="AT104" s="185">
        <f t="shared" si="52"/>
        <v>1.5661</v>
      </c>
      <c r="AU104" s="185">
        <f t="shared" si="52"/>
        <v>1.5399</v>
      </c>
      <c r="AV104" s="185">
        <f t="shared" si="52"/>
        <v>1.5165</v>
      </c>
      <c r="AW104" s="185">
        <f t="shared" si="52"/>
        <v>1.4739</v>
      </c>
      <c r="AX104" s="185">
        <f t="shared" si="52"/>
        <v>1.3796999999999999</v>
      </c>
      <c r="AY104" s="185">
        <f t="shared" si="52"/>
        <v>1.2847</v>
      </c>
      <c r="AZ104" s="185">
        <f t="shared" si="52"/>
        <v>1.2085999999999999</v>
      </c>
      <c r="BA104" s="185">
        <f t="shared" si="52"/>
        <v>1.1738</v>
      </c>
      <c r="BB104" s="185">
        <f t="shared" si="52"/>
        <v>1.1614</v>
      </c>
      <c r="BC104" s="185">
        <f t="shared" si="52"/>
        <v>1.1493</v>
      </c>
      <c r="BD104" s="185">
        <f t="shared" si="52"/>
        <v>1.17</v>
      </c>
      <c r="BE104" s="185">
        <f t="shared" si="52"/>
        <v>1.1916</v>
      </c>
      <c r="BF104" s="185">
        <f t="shared" si="52"/>
        <v>1.2112000000000001</v>
      </c>
      <c r="BG104" s="185">
        <f t="shared" si="52"/>
        <v>1.2179</v>
      </c>
      <c r="BH104" s="185">
        <f t="shared" si="52"/>
        <v>1.2152000000000001</v>
      </c>
      <c r="BI104" s="185">
        <f t="shared" si="52"/>
        <v>1.2179</v>
      </c>
      <c r="BJ104" s="185">
        <f t="shared" si="52"/>
        <v>1.2205999999999999</v>
      </c>
      <c r="BK104" s="185">
        <f t="shared" si="52"/>
        <v>1.2261</v>
      </c>
      <c r="BL104" s="185">
        <f t="shared" si="52"/>
        <v>1.2261</v>
      </c>
      <c r="BM104" s="185">
        <f t="shared" si="52"/>
        <v>1.2246999999999999</v>
      </c>
      <c r="BN104" s="185">
        <f t="shared" si="52"/>
        <v>1.1954</v>
      </c>
      <c r="BO104" s="185">
        <f t="shared" si="52"/>
        <v>1.1589</v>
      </c>
      <c r="BP104" s="185">
        <f t="shared" si="52"/>
        <v>1.1257999999999999</v>
      </c>
      <c r="BQ104" s="185">
        <f t="shared" ref="BQ104:BW104" si="53">BQ$20</f>
        <v>1.1065</v>
      </c>
      <c r="BR104" s="185">
        <f t="shared" si="53"/>
        <v>1.101</v>
      </c>
      <c r="BS104" s="185">
        <f t="shared" si="53"/>
        <v>1.0805</v>
      </c>
      <c r="BT104" s="185">
        <f t="shared" si="53"/>
        <v>1.0536000000000001</v>
      </c>
      <c r="BU104" s="185">
        <f t="shared" si="53"/>
        <v>1.0347999999999999</v>
      </c>
      <c r="BV104" s="185">
        <f t="shared" si="53"/>
        <v>1.0194000000000001</v>
      </c>
      <c r="BW104" s="185">
        <f t="shared" si="53"/>
        <v>1</v>
      </c>
    </row>
    <row r="105" spans="2:75">
      <c r="B105" s="184" t="s">
        <v>146</v>
      </c>
      <c r="D105" s="185"/>
      <c r="E105" s="185"/>
      <c r="F105" s="185"/>
      <c r="G105" s="185"/>
      <c r="H105" s="185"/>
      <c r="I105" s="185">
        <f t="shared" ref="I105:BP105" si="54">I$21</f>
        <v>5.7880000000000003</v>
      </c>
      <c r="J105" s="185">
        <f t="shared" si="54"/>
        <v>5.7880000000000003</v>
      </c>
      <c r="K105" s="185">
        <f t="shared" si="54"/>
        <v>4.8853</v>
      </c>
      <c r="L105" s="185">
        <f t="shared" si="54"/>
        <v>3.9887999999999999</v>
      </c>
      <c r="M105" s="185">
        <f t="shared" si="54"/>
        <v>3.9590999999999998</v>
      </c>
      <c r="N105" s="185">
        <f t="shared" si="54"/>
        <v>4.0340999999999996</v>
      </c>
      <c r="O105" s="185">
        <f t="shared" si="54"/>
        <v>3.8448000000000002</v>
      </c>
      <c r="P105" s="185">
        <f t="shared" si="54"/>
        <v>3.79</v>
      </c>
      <c r="Q105" s="185">
        <f t="shared" si="54"/>
        <v>3.5737999999999999</v>
      </c>
      <c r="R105" s="185">
        <f t="shared" si="54"/>
        <v>3.4918</v>
      </c>
      <c r="S105" s="185">
        <f t="shared" si="54"/>
        <v>3.3809999999999998</v>
      </c>
      <c r="T105" s="185">
        <f t="shared" si="54"/>
        <v>3.2568999999999999</v>
      </c>
      <c r="U105" s="185">
        <f t="shared" si="54"/>
        <v>3.1602000000000001</v>
      </c>
      <c r="V105" s="185">
        <f t="shared" si="54"/>
        <v>3.0691999999999999</v>
      </c>
      <c r="W105" s="185">
        <f t="shared" si="54"/>
        <v>3.0169999999999999</v>
      </c>
      <c r="X105" s="185">
        <f t="shared" si="54"/>
        <v>2.9916</v>
      </c>
      <c r="Y105" s="185">
        <f t="shared" si="54"/>
        <v>3.0341999999999998</v>
      </c>
      <c r="Z105" s="185">
        <f t="shared" si="54"/>
        <v>3.0255999999999998</v>
      </c>
      <c r="AA105" s="185">
        <f t="shared" si="54"/>
        <v>3.1886000000000001</v>
      </c>
      <c r="AB105" s="185">
        <f t="shared" si="54"/>
        <v>3.1232000000000002</v>
      </c>
      <c r="AC105" s="185">
        <f t="shared" si="54"/>
        <v>3</v>
      </c>
      <c r="AD105" s="185">
        <f t="shared" si="54"/>
        <v>2.6692</v>
      </c>
      <c r="AE105" s="185">
        <f t="shared" si="54"/>
        <v>2.5297000000000001</v>
      </c>
      <c r="AF105" s="185">
        <f t="shared" si="54"/>
        <v>2.4767000000000001</v>
      </c>
      <c r="AG105" s="185">
        <f t="shared" si="54"/>
        <v>2.3407</v>
      </c>
      <c r="AH105" s="185">
        <f t="shared" si="54"/>
        <v>2.1385999999999998</v>
      </c>
      <c r="AI105" s="185">
        <f t="shared" si="54"/>
        <v>2.1472000000000002</v>
      </c>
      <c r="AJ105" s="185">
        <f t="shared" si="54"/>
        <v>2.1006</v>
      </c>
      <c r="AK105" s="185">
        <f t="shared" si="54"/>
        <v>2.0760000000000001</v>
      </c>
      <c r="AL105" s="185">
        <f t="shared" si="54"/>
        <v>1.9832000000000001</v>
      </c>
      <c r="AM105" s="185">
        <f t="shared" si="54"/>
        <v>1.8619000000000001</v>
      </c>
      <c r="AN105" s="185">
        <f t="shared" si="54"/>
        <v>1.7402</v>
      </c>
      <c r="AO105" s="185">
        <f t="shared" si="54"/>
        <v>1.6986000000000001</v>
      </c>
      <c r="AP105" s="185">
        <f t="shared" si="54"/>
        <v>1.6358999999999999</v>
      </c>
      <c r="AQ105" s="185">
        <f t="shared" si="54"/>
        <v>1.6667000000000001</v>
      </c>
      <c r="AR105" s="185">
        <f t="shared" si="54"/>
        <v>1.6435</v>
      </c>
      <c r="AS105" s="185">
        <f t="shared" si="54"/>
        <v>1.6014999999999999</v>
      </c>
      <c r="AT105" s="185">
        <f t="shared" si="54"/>
        <v>1.5685</v>
      </c>
      <c r="AU105" s="185">
        <f t="shared" si="54"/>
        <v>1.5801000000000001</v>
      </c>
      <c r="AV105" s="185">
        <f t="shared" si="54"/>
        <v>1.5547</v>
      </c>
      <c r="AW105" s="185">
        <f t="shared" si="54"/>
        <v>1.5021</v>
      </c>
      <c r="AX105" s="185">
        <f t="shared" si="54"/>
        <v>1.4334</v>
      </c>
      <c r="AY105" s="185">
        <f t="shared" si="54"/>
        <v>1.3724000000000001</v>
      </c>
      <c r="AZ105" s="185">
        <f t="shared" si="54"/>
        <v>1.3181</v>
      </c>
      <c r="BA105" s="185">
        <f t="shared" si="54"/>
        <v>1.3346</v>
      </c>
      <c r="BB105" s="185">
        <f t="shared" si="54"/>
        <v>1.3197000000000001</v>
      </c>
      <c r="BC105" s="185">
        <f t="shared" si="54"/>
        <v>1.2708999999999999</v>
      </c>
      <c r="BD105" s="185">
        <f t="shared" si="54"/>
        <v>1.2988</v>
      </c>
      <c r="BE105" s="185">
        <f t="shared" si="54"/>
        <v>1.3181</v>
      </c>
      <c r="BF105" s="185">
        <f t="shared" si="54"/>
        <v>1.323</v>
      </c>
      <c r="BG105" s="185">
        <f t="shared" si="54"/>
        <v>1.343</v>
      </c>
      <c r="BH105" s="185">
        <f t="shared" si="54"/>
        <v>1.3116000000000001</v>
      </c>
      <c r="BI105" s="185">
        <f t="shared" si="54"/>
        <v>1.294</v>
      </c>
      <c r="BJ105" s="185">
        <f t="shared" si="54"/>
        <v>1.2971999999999999</v>
      </c>
      <c r="BK105" s="185">
        <f t="shared" si="54"/>
        <v>1.2878000000000001</v>
      </c>
      <c r="BL105" s="185">
        <f t="shared" si="54"/>
        <v>1.2283999999999999</v>
      </c>
      <c r="BM105" s="185">
        <f t="shared" si="54"/>
        <v>1.1729000000000001</v>
      </c>
      <c r="BN105" s="185">
        <f t="shared" si="54"/>
        <v>1.1464000000000001</v>
      </c>
      <c r="BO105" s="185">
        <f t="shared" si="54"/>
        <v>1.0801000000000001</v>
      </c>
      <c r="BP105" s="185">
        <f t="shared" si="54"/>
        <v>1.028</v>
      </c>
      <c r="BQ105" s="185">
        <f t="shared" ref="BQ105:BW105" si="55">BQ$21</f>
        <v>1.0608</v>
      </c>
      <c r="BR105" s="185">
        <f t="shared" si="55"/>
        <v>1.0649999999999999</v>
      </c>
      <c r="BS105" s="185">
        <f t="shared" si="55"/>
        <v>1.0172000000000001</v>
      </c>
      <c r="BT105" s="185">
        <f t="shared" si="55"/>
        <v>1</v>
      </c>
      <c r="BU105" s="185">
        <f t="shared" si="55"/>
        <v>1.0085</v>
      </c>
      <c r="BV105" s="185">
        <f t="shared" si="55"/>
        <v>1.0038</v>
      </c>
      <c r="BW105" s="185">
        <f t="shared" si="55"/>
        <v>1</v>
      </c>
    </row>
    <row r="106" spans="2:75">
      <c r="B106" s="184" t="s">
        <v>147</v>
      </c>
      <c r="D106" s="185"/>
      <c r="E106" s="185"/>
      <c r="F106" s="185"/>
      <c r="G106" s="185"/>
      <c r="H106" s="185"/>
      <c r="I106" s="185">
        <f t="shared" ref="I106:BP106" si="56">I$22</f>
        <v>3.609</v>
      </c>
      <c r="J106" s="185">
        <f t="shared" si="56"/>
        <v>3.6985999999999999</v>
      </c>
      <c r="K106" s="185">
        <f t="shared" si="56"/>
        <v>3.1227999999999998</v>
      </c>
      <c r="L106" s="185">
        <f t="shared" si="56"/>
        <v>3.0587</v>
      </c>
      <c r="M106" s="185">
        <f t="shared" si="56"/>
        <v>3.1320999999999999</v>
      </c>
      <c r="N106" s="185">
        <f t="shared" si="56"/>
        <v>3.1896</v>
      </c>
      <c r="O106" s="185">
        <f t="shared" si="56"/>
        <v>3.1227999999999998</v>
      </c>
      <c r="P106" s="185">
        <f t="shared" si="56"/>
        <v>3.0767000000000002</v>
      </c>
      <c r="Q106" s="185">
        <f t="shared" si="56"/>
        <v>3.0232000000000001</v>
      </c>
      <c r="R106" s="185">
        <f t="shared" si="56"/>
        <v>3.0407999999999999</v>
      </c>
      <c r="S106" s="185">
        <f t="shared" si="56"/>
        <v>3.0587</v>
      </c>
      <c r="T106" s="185">
        <f t="shared" si="56"/>
        <v>3.0232000000000001</v>
      </c>
      <c r="U106" s="185">
        <f t="shared" si="56"/>
        <v>2.98</v>
      </c>
      <c r="V106" s="185">
        <f t="shared" si="56"/>
        <v>2.9630999999999998</v>
      </c>
      <c r="W106" s="185">
        <f t="shared" si="56"/>
        <v>2.9462999999999999</v>
      </c>
      <c r="X106" s="185">
        <f t="shared" si="56"/>
        <v>2.8972000000000002</v>
      </c>
      <c r="Y106" s="185">
        <f t="shared" si="56"/>
        <v>2.8342000000000001</v>
      </c>
      <c r="Z106" s="185">
        <f t="shared" si="56"/>
        <v>2.7961999999999998</v>
      </c>
      <c r="AA106" s="185">
        <f t="shared" si="56"/>
        <v>2.8266</v>
      </c>
      <c r="AB106" s="185">
        <f t="shared" si="56"/>
        <v>2.8342000000000001</v>
      </c>
      <c r="AC106" s="185">
        <f t="shared" si="56"/>
        <v>2.7888000000000002</v>
      </c>
      <c r="AD106" s="185">
        <f t="shared" si="56"/>
        <v>2.6539000000000001</v>
      </c>
      <c r="AE106" s="185">
        <f t="shared" si="56"/>
        <v>2.5438999999999998</v>
      </c>
      <c r="AF106" s="185">
        <f t="shared" si="56"/>
        <v>2.4773999999999998</v>
      </c>
      <c r="AG106" s="185">
        <f t="shared" si="56"/>
        <v>2.3281000000000001</v>
      </c>
      <c r="AH106" s="185">
        <f t="shared" si="56"/>
        <v>2.0531000000000001</v>
      </c>
      <c r="AI106" s="185">
        <f t="shared" si="56"/>
        <v>1.9604999999999999</v>
      </c>
      <c r="AJ106" s="185">
        <f t="shared" si="56"/>
        <v>1.8895</v>
      </c>
      <c r="AK106" s="185">
        <f t="shared" si="56"/>
        <v>1.8363</v>
      </c>
      <c r="AL106" s="185">
        <f t="shared" si="56"/>
        <v>1.8139000000000001</v>
      </c>
      <c r="AM106" s="185">
        <f t="shared" si="56"/>
        <v>1.75</v>
      </c>
      <c r="AN106" s="185">
        <f t="shared" si="56"/>
        <v>1.6425000000000001</v>
      </c>
      <c r="AO106" s="185">
        <f t="shared" si="56"/>
        <v>1.5383</v>
      </c>
      <c r="AP106" s="185">
        <f t="shared" si="56"/>
        <v>1.4486000000000001</v>
      </c>
      <c r="AQ106" s="185">
        <f t="shared" si="56"/>
        <v>1.4229000000000001</v>
      </c>
      <c r="AR106" s="185">
        <f t="shared" si="56"/>
        <v>1.3833</v>
      </c>
      <c r="AS106" s="185">
        <f t="shared" si="56"/>
        <v>1.3528</v>
      </c>
      <c r="AT106" s="185">
        <f t="shared" si="56"/>
        <v>1.3633999999999999</v>
      </c>
      <c r="AU106" s="185">
        <f t="shared" si="56"/>
        <v>1.3963000000000001</v>
      </c>
      <c r="AV106" s="185">
        <f t="shared" si="56"/>
        <v>1.3759999999999999</v>
      </c>
      <c r="AW106" s="185">
        <f t="shared" si="56"/>
        <v>1.3406</v>
      </c>
      <c r="AX106" s="185">
        <f t="shared" si="56"/>
        <v>1.3203</v>
      </c>
      <c r="AY106" s="185">
        <f t="shared" si="56"/>
        <v>1.2924</v>
      </c>
      <c r="AZ106" s="185">
        <f t="shared" si="56"/>
        <v>1.2735000000000001</v>
      </c>
      <c r="BA106" s="185">
        <f t="shared" si="56"/>
        <v>1.272</v>
      </c>
      <c r="BB106" s="185">
        <f t="shared" si="56"/>
        <v>1.2688999999999999</v>
      </c>
      <c r="BC106" s="185">
        <f t="shared" si="56"/>
        <v>1.2476</v>
      </c>
      <c r="BD106" s="185">
        <f t="shared" si="56"/>
        <v>1.2673000000000001</v>
      </c>
      <c r="BE106" s="185">
        <f t="shared" si="56"/>
        <v>1.2536</v>
      </c>
      <c r="BF106" s="185">
        <f t="shared" si="56"/>
        <v>1.2536</v>
      </c>
      <c r="BG106" s="185">
        <f t="shared" si="56"/>
        <v>1.272</v>
      </c>
      <c r="BH106" s="185">
        <f t="shared" si="56"/>
        <v>1.2491000000000001</v>
      </c>
      <c r="BI106" s="185">
        <f t="shared" si="56"/>
        <v>1.21</v>
      </c>
      <c r="BJ106" s="185">
        <f t="shared" si="56"/>
        <v>1.2170000000000001</v>
      </c>
      <c r="BK106" s="185">
        <f t="shared" si="56"/>
        <v>1.1989000000000001</v>
      </c>
      <c r="BL106" s="185">
        <f t="shared" si="56"/>
        <v>1.1825000000000001</v>
      </c>
      <c r="BM106" s="185">
        <f t="shared" si="56"/>
        <v>1.1386000000000001</v>
      </c>
      <c r="BN106" s="185">
        <f t="shared" si="56"/>
        <v>1.0820000000000001</v>
      </c>
      <c r="BO106" s="185">
        <f t="shared" si="56"/>
        <v>1.0686</v>
      </c>
      <c r="BP106" s="185">
        <f t="shared" si="56"/>
        <v>1.0165999999999999</v>
      </c>
      <c r="BQ106" s="185">
        <f t="shared" ref="BQ106:BW106" si="57">BQ$22</f>
        <v>1.0513999999999999</v>
      </c>
      <c r="BR106" s="185">
        <f t="shared" si="57"/>
        <v>1.0429999999999999</v>
      </c>
      <c r="BS106" s="185">
        <f t="shared" si="57"/>
        <v>0.99519999999999997</v>
      </c>
      <c r="BT106" s="185">
        <f t="shared" si="57"/>
        <v>0.98209999999999997</v>
      </c>
      <c r="BU106" s="185">
        <f t="shared" si="57"/>
        <v>0.98029999999999995</v>
      </c>
      <c r="BV106" s="185">
        <f t="shared" si="57"/>
        <v>0.98770000000000002</v>
      </c>
      <c r="BW106" s="185">
        <f t="shared" si="57"/>
        <v>1</v>
      </c>
    </row>
  </sheetData>
  <sheetProtection algorithmName="SHA-512" hashValue="D0JgCm6/N7keqv4lj71dteW3YhRg+yJEJrWF3mGaLC22Hdh07PWq52IMQCMbJoax3cxOUSZymcfo4ptWDSwY+g==" saltValue="paJdGd+RAx5AgVWqOqzt+g==" spinCount="100000" sheet="1" objects="1" scenarios="1"/>
  <mergeCells count="1">
    <mergeCell ref="A1:A2"/>
  </mergeCells>
  <conditionalFormatting sqref="D24:BW27">
    <cfRule type="cellIs" dxfId="1" priority="5" operator="notEqual">
      <formula>0</formula>
    </cfRule>
  </conditionalFormatting>
  <conditionalFormatting sqref="D37:BW40">
    <cfRule type="cellIs" dxfId="0" priority="1" operator="notEqual">
      <formula>0</formula>
    </cfRule>
  </conditionalFormatting>
  <hyperlinks>
    <hyperlink ref="A1:A2" location="Start!A1" display="Start" xr:uid="{E88F6504-FEA5-4113-88F8-DEDD7A692F7D}"/>
  </hyperlinks>
  <pageMargins left="0.70866141732283472" right="0.70866141732283472" top="0.78740157480314965" bottom="0.78740157480314965" header="0.31496062992125984" footer="0.31496062992125984"/>
  <pageSetup paperSize="9" fitToWidth="0" orientation="landscape" r:id="rId1"/>
  <headerFooter>
    <oddHeader>&amp;R&amp;"Arial,Standard"&amp;8&amp;K00-047© Copyright by ANPLICON GmbH  &amp;G</oddHeader>
    <oddFooter>&amp;L&amp;"Arial,Standard"&amp;8&amp;K00-049&amp;F / &amp;A&amp;C                                       &amp;"Arial,Standard"&amp;8&amp;K00-049 &amp;D&amp;R&amp;"Arial,Standard"&amp;8&amp;K00-049Seite &amp;P von &amp;N</oddFooter>
  </headerFooter>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4CB0-44C7-485E-B788-BDE5B8046CE2}">
  <sheetPr>
    <tabColor theme="3"/>
    <pageSetUpPr fitToPage="1"/>
  </sheetPr>
  <dimension ref="A1:AL97"/>
  <sheetViews>
    <sheetView zoomScale="80" zoomScaleNormal="80" workbookViewId="0">
      <pane xSplit="2" ySplit="8" topLeftCell="C9"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31" width="20.7109375" style="156" customWidth="1"/>
    <col min="32" max="32" width="10.7109375" style="156" customWidth="1"/>
    <col min="33" max="33" width="6.7109375" style="156" customWidth="1"/>
    <col min="34" max="34" width="9.7109375" style="4" customWidth="1"/>
    <col min="35" max="37" width="20.7109375" style="156" customWidth="1"/>
    <col min="38" max="38" width="9.7109375" style="156" customWidth="1"/>
    <col min="39" max="16384" width="9.140625" style="156"/>
  </cols>
  <sheetData>
    <row r="1" spans="1:38">
      <c r="A1" s="484" t="s">
        <v>72</v>
      </c>
    </row>
    <row r="2" spans="1:38">
      <c r="A2" s="484"/>
    </row>
    <row r="3" spans="1:38">
      <c r="A3" s="177"/>
    </row>
    <row r="4" spans="1:38">
      <c r="A4" s="178"/>
    </row>
    <row r="5" spans="1:38">
      <c r="B5" s="2" t="s">
        <v>212</v>
      </c>
    </row>
    <row r="7" spans="1:38" s="163" customFormat="1">
      <c r="B7" s="376"/>
      <c r="C7" s="377"/>
      <c r="D7" s="378"/>
      <c r="E7" s="379" t="s">
        <v>207</v>
      </c>
      <c r="F7" s="377"/>
      <c r="G7" s="377"/>
      <c r="H7" s="380"/>
      <c r="J7" s="376"/>
      <c r="K7" s="377"/>
      <c r="L7" s="378"/>
      <c r="M7" s="379" t="s">
        <v>209</v>
      </c>
      <c r="N7" s="377"/>
      <c r="O7" s="377"/>
      <c r="P7" s="380"/>
      <c r="R7" s="376"/>
      <c r="S7" s="397"/>
      <c r="T7" s="397"/>
      <c r="U7" s="397"/>
      <c r="V7" s="397"/>
      <c r="W7" s="397"/>
      <c r="X7" s="397"/>
      <c r="Y7" s="398" t="s">
        <v>208</v>
      </c>
      <c r="Z7" s="397"/>
      <c r="AA7" s="397"/>
      <c r="AB7" s="397"/>
      <c r="AC7" s="397"/>
      <c r="AD7" s="455"/>
      <c r="AE7" s="456"/>
      <c r="AF7" s="457"/>
      <c r="AH7" s="376"/>
      <c r="AI7" s="378"/>
      <c r="AJ7" s="379" t="s">
        <v>210</v>
      </c>
      <c r="AK7" s="377"/>
      <c r="AL7" s="380"/>
    </row>
    <row r="8" spans="1:38" s="159" customFormat="1" ht="79.900000000000006" customHeight="1">
      <c r="B8" s="394" t="s">
        <v>5</v>
      </c>
      <c r="C8" s="304" t="str">
        <f>Übersicht!$B$10</f>
        <v>Gewerbliche Betriebsgebäude, Bauleistungen am Bauwerk ohne USt</v>
      </c>
      <c r="D8" s="307" t="str">
        <f>Übersicht!$B$19</f>
        <v>Gewerbliche Betriebsgebäude, Bauleistungen am Bauwerk, mit USt</v>
      </c>
      <c r="E8" s="307" t="s">
        <v>224</v>
      </c>
      <c r="F8" s="307" t="str">
        <f>Übersicht!$B$21</f>
        <v>Wiederherstellungswerte für 1913/1914 erstellte Wohngebäude</v>
      </c>
      <c r="G8" s="305" t="s">
        <v>227</v>
      </c>
      <c r="H8" s="382" t="s">
        <v>8</v>
      </c>
      <c r="I8" s="179"/>
      <c r="J8" s="381" t="s">
        <v>5</v>
      </c>
      <c r="K8" s="304" t="str">
        <f>Übersicht!$B$11</f>
        <v>Ortskanäle, Bauleistungen am Bauwerk (Tiefbau), ohne USt</v>
      </c>
      <c r="L8" s="307" t="str">
        <f>Übersicht!$B$20</f>
        <v>Ortskanäle, Bauleistungen am Bauwerk (Tiefbau), mit USt</v>
      </c>
      <c r="M8" s="307" t="s">
        <v>226</v>
      </c>
      <c r="N8" s="307" t="str">
        <f>Übersicht!$B$21</f>
        <v>Wiederherstellungswerte für 1913/1914 erstellte Wohngebäude</v>
      </c>
      <c r="O8" s="305" t="s">
        <v>223</v>
      </c>
      <c r="P8" s="382" t="s">
        <v>8</v>
      </c>
      <c r="R8" s="381" t="s">
        <v>5</v>
      </c>
      <c r="S8" s="304" t="str">
        <f>Übersicht!$B$15</f>
        <v>Stahlrohre, Rohrform-, Rohrverschluss- und Rohrverbindungsstücke aus Eisen und Stahl</v>
      </c>
      <c r="T8" s="307" t="str">
        <f>Übersicht!$B$24</f>
        <v>Rohre aus Eisen oder Stahl</v>
      </c>
      <c r="U8" s="307" t="s">
        <v>122</v>
      </c>
      <c r="V8" s="307" t="str">
        <f>Übersicht!$B$25</f>
        <v>Präzisionsstahlrohre, nahtlos und geschweißt</v>
      </c>
      <c r="W8" s="307" t="s">
        <v>16</v>
      </c>
      <c r="X8" s="307" t="str">
        <f>Übersicht!$B$26</f>
        <v>Eisen und Stahl</v>
      </c>
      <c r="Y8" s="307" t="str">
        <f>Übersicht!$B$15</f>
        <v>Stahlrohre, Rohrform-, Rohrverschluss- und Rohrverbindungsstücke aus Eisen und Stahl</v>
      </c>
      <c r="Z8" s="307" t="str">
        <f>Übersicht!$B$11</f>
        <v>Ortskanäle, Bauleistungen am Bauwerk (Tiefbau), ohne USt</v>
      </c>
      <c r="AA8" s="307" t="str">
        <f>Übersicht!$B$20</f>
        <v>Ortskanäle, Bauleistungen am Bauwerk (Tiefbau), mit USt</v>
      </c>
      <c r="AB8" s="307" t="s">
        <v>225</v>
      </c>
      <c r="AC8" s="307" t="str">
        <f>Übersicht!$B$21</f>
        <v>Wiederherstellungswerte für 1913/1914 erstellte Wohngebäude</v>
      </c>
      <c r="AD8" s="307" t="s">
        <v>223</v>
      </c>
      <c r="AE8" s="305" t="s">
        <v>70</v>
      </c>
      <c r="AF8" s="382" t="s">
        <v>8</v>
      </c>
      <c r="AH8" s="381" t="s">
        <v>5</v>
      </c>
      <c r="AI8" s="304" t="str">
        <f>Übersicht!$B$14</f>
        <v>Erzeugerpreise gewerblicher Produkte gesamt (ohne Mineralölerz.)</v>
      </c>
      <c r="AJ8" s="307" t="str">
        <f>Übersicht!$B$30</f>
        <v>Erzeugerpreise gewerblicher Produkte gesamt</v>
      </c>
      <c r="AK8" s="305" t="s">
        <v>15</v>
      </c>
      <c r="AL8" s="402" t="s">
        <v>8</v>
      </c>
    </row>
    <row r="9" spans="1:38">
      <c r="B9" s="412">
        <v>2015</v>
      </c>
      <c r="C9" s="312">
        <f>VLOOKUP(B9,'Basisreihen Destatis 2015'!$B$7:$H$90,2,FALSE)</f>
        <v>111.5</v>
      </c>
      <c r="D9" s="314"/>
      <c r="E9" s="314">
        <f t="shared" ref="E9:E55" si="0">ROUND(IF(C9&gt;0,C9,D9*$C$56/$D$56),1)</f>
        <v>111.5</v>
      </c>
      <c r="F9" s="314"/>
      <c r="G9" s="315">
        <f>ROUND(IF(E9&gt;0,E9,F9*$E$66/$F$66),1)</f>
        <v>111.5</v>
      </c>
      <c r="H9" s="384">
        <f>ROUND($G$9/G9,4)</f>
        <v>1</v>
      </c>
      <c r="I9" s="180"/>
      <c r="J9" s="412">
        <v>2015</v>
      </c>
      <c r="K9" s="312">
        <f>VLOOKUP(J9,'Basisreihen Destatis 2015'!$B$7:$H$90,3,FALSE)</f>
        <v>110.1</v>
      </c>
      <c r="L9" s="314"/>
      <c r="M9" s="314">
        <f>ROUND(IF(K9&gt;0,K9,L9*$K$56/$L$56),1)</f>
        <v>110.1</v>
      </c>
      <c r="N9" s="314"/>
      <c r="O9" s="315">
        <f>ROUND(IF(M9&gt;0,M9,N9*$M$66/$N$66),1)</f>
        <v>110.1</v>
      </c>
      <c r="P9" s="384">
        <f>ROUND($O$9/O9,4)</f>
        <v>1</v>
      </c>
      <c r="R9" s="412">
        <v>2015</v>
      </c>
      <c r="S9" s="320">
        <f>VLOOKUP(R9,'Basisreihen Destatis 2015'!$B$7:$H$90,7,FALSE)</f>
        <v>101</v>
      </c>
      <c r="T9" s="316"/>
      <c r="U9" s="316">
        <f>ROUND(IF(S9&gt;0,S9,T9*$S$20/$T$20),1)</f>
        <v>101</v>
      </c>
      <c r="V9" s="316"/>
      <c r="W9" s="316">
        <f>ROUND(IF(U9&gt;0,U9,V9*$U$24/$V$24),1)</f>
        <v>101</v>
      </c>
      <c r="X9" s="316"/>
      <c r="Y9" s="316">
        <f>ROUND(IF(W9&gt;0,W9,X9*$W$56/$X$56),1)</f>
        <v>101</v>
      </c>
      <c r="Z9" s="316">
        <f>VLOOKUP(R9,'Basisreihen Destatis 2015'!$B$7:$H$90,3,FALSE)</f>
        <v>110.1</v>
      </c>
      <c r="AA9" s="316"/>
      <c r="AB9" s="316">
        <f>ROUND(IF(Z9&gt;0,Z9,AA9*$Z$56/$AA$56),1)</f>
        <v>110.1</v>
      </c>
      <c r="AC9" s="316"/>
      <c r="AD9" s="316">
        <f>ROUND(IF(AB9&gt;0,AB9,AC9*$AB$66/$AC$66),1)</f>
        <v>110.1</v>
      </c>
      <c r="AE9" s="321">
        <f>ROUND(0.4*Y9+0.6*AD9,1)</f>
        <v>106.5</v>
      </c>
      <c r="AF9" s="384">
        <f>ROUND($AE$9/AE9,4)</f>
        <v>1</v>
      </c>
      <c r="AH9" s="412">
        <v>2015</v>
      </c>
      <c r="AI9" s="346">
        <f>VLOOKUP(AH9,'Basisreihen Destatis 2015'!$B$7:$H$90,6,FALSE)</f>
        <v>104.3</v>
      </c>
      <c r="AJ9" s="343"/>
      <c r="AK9" s="347">
        <f t="shared" ref="AK9:AK38" si="1">ROUND(IF(AI9&gt;0,AI9,AJ9*$AI$48/$AJ$48),1)</f>
        <v>104.3</v>
      </c>
      <c r="AL9" s="384">
        <f>ROUND($AK$9/AK9,4)</f>
        <v>1</v>
      </c>
    </row>
    <row r="10" spans="1:38">
      <c r="B10" s="387">
        <v>2014</v>
      </c>
      <c r="C10" s="308">
        <f>VLOOKUP(B10,'Basisreihen Destatis 2015'!$B$7:$H$90,2,FALSE)</f>
        <v>109.7</v>
      </c>
      <c r="D10" s="309"/>
      <c r="E10" s="309">
        <f t="shared" si="0"/>
        <v>109.7</v>
      </c>
      <c r="F10" s="309"/>
      <c r="G10" s="310">
        <f t="shared" ref="G10:G73" si="2">ROUND(IF(E10&gt;0,E10,F10*$E$66/$F$66),1)</f>
        <v>109.7</v>
      </c>
      <c r="H10" s="386">
        <f>ROUND($G$9/G10,4)</f>
        <v>1.0164</v>
      </c>
      <c r="I10" s="180"/>
      <c r="J10" s="387">
        <v>2014</v>
      </c>
      <c r="K10" s="308">
        <f>VLOOKUP(J10,'Basisreihen Destatis 2015'!$B$7:$H$90,3,FALSE)</f>
        <v>108</v>
      </c>
      <c r="L10" s="309"/>
      <c r="M10" s="309">
        <f t="shared" ref="M10:M66" si="3">ROUND(IF(K10&gt;0,K10,L10*$K$56/$L$56),1)</f>
        <v>108</v>
      </c>
      <c r="N10" s="309"/>
      <c r="O10" s="310">
        <f t="shared" ref="O10:O73" si="4">ROUND(IF(M10&gt;0,M10,N10*$M$66/$N$66),1)</f>
        <v>108</v>
      </c>
      <c r="P10" s="386">
        <f t="shared" ref="P10:P73" si="5">ROUND($O$9/O10,4)</f>
        <v>1.0194000000000001</v>
      </c>
      <c r="R10" s="387">
        <v>2014</v>
      </c>
      <c r="S10" s="322">
        <f>VLOOKUP(R10,'Basisreihen Destatis 2015'!$B$7:$H$90,7,FALSE)</f>
        <v>103.2</v>
      </c>
      <c r="T10" s="317"/>
      <c r="U10" s="317">
        <f>ROUND(IF(S10&gt;0,S10,T10*$S$20/$T$20),1)</f>
        <v>103.2</v>
      </c>
      <c r="V10" s="317"/>
      <c r="W10" s="317">
        <f t="shared" ref="W10:W56" si="6">ROUND(IF(U10&gt;0,U10,V10*$U$24/$V$24),1)</f>
        <v>103.2</v>
      </c>
      <c r="X10" s="317"/>
      <c r="Y10" s="317">
        <f t="shared" ref="Y10:Y73" si="7">ROUND(IF(W10&gt;0,W10,X10*$W$56/$X$56),1)</f>
        <v>103.2</v>
      </c>
      <c r="Z10" s="317">
        <f>VLOOKUP(R10,'Basisreihen Destatis 2015'!$B$7:$H$90,3,FALSE)</f>
        <v>108</v>
      </c>
      <c r="AA10" s="317"/>
      <c r="AB10" s="317">
        <f t="shared" ref="AB10:AB66" si="8">ROUND(IF(Z10&gt;0,Z10,AA10*$Z$56/$AA$56),1)</f>
        <v>108</v>
      </c>
      <c r="AC10" s="317"/>
      <c r="AD10" s="317">
        <f t="shared" ref="AD10:AD73" si="9">ROUND(IF(AB10&gt;0,AB10,AC10*$AB$66/$AC$66),1)</f>
        <v>108</v>
      </c>
      <c r="AE10" s="323">
        <f t="shared" ref="AE10:AE73" si="10">ROUND(0.4*Y10+0.6*AD10,1)</f>
        <v>106.1</v>
      </c>
      <c r="AF10" s="386">
        <f t="shared" ref="AF10:AF73" si="11">ROUND($AE$9/AE10,4)</f>
        <v>1.0038</v>
      </c>
      <c r="AH10" s="387">
        <v>2014</v>
      </c>
      <c r="AI10" s="348">
        <f>VLOOKUP(AH10,'Basisreihen Destatis 2015'!$B$7:$H$90,6,FALSE)</f>
        <v>105.6</v>
      </c>
      <c r="AJ10" s="344"/>
      <c r="AK10" s="349">
        <f t="shared" si="1"/>
        <v>105.6</v>
      </c>
      <c r="AL10" s="386">
        <f t="shared" ref="AL10:AL73" si="12">ROUND($AK$9/AK10,4)</f>
        <v>0.98770000000000002</v>
      </c>
    </row>
    <row r="11" spans="1:38">
      <c r="B11" s="387">
        <v>2013</v>
      </c>
      <c r="C11" s="308">
        <f>VLOOKUP(B11,'Basisreihen Destatis 2015'!$B$7:$H$90,2,FALSE)</f>
        <v>107.8</v>
      </c>
      <c r="D11" s="309"/>
      <c r="E11" s="309">
        <f t="shared" si="0"/>
        <v>107.8</v>
      </c>
      <c r="F11" s="309"/>
      <c r="G11" s="310">
        <f t="shared" si="2"/>
        <v>107.8</v>
      </c>
      <c r="H11" s="386">
        <f t="shared" ref="H11:H74" si="13">ROUND($G$9/G11,4)</f>
        <v>1.0343</v>
      </c>
      <c r="I11" s="180"/>
      <c r="J11" s="387">
        <v>2013</v>
      </c>
      <c r="K11" s="308">
        <f>VLOOKUP(J11,'Basisreihen Destatis 2015'!$B$7:$H$90,3,FALSE)</f>
        <v>106.4</v>
      </c>
      <c r="L11" s="309"/>
      <c r="M11" s="309">
        <f t="shared" si="3"/>
        <v>106.4</v>
      </c>
      <c r="N11" s="309"/>
      <c r="O11" s="310">
        <f t="shared" si="4"/>
        <v>106.4</v>
      </c>
      <c r="P11" s="386">
        <f t="shared" si="5"/>
        <v>1.0347999999999999</v>
      </c>
      <c r="R11" s="387">
        <v>2013</v>
      </c>
      <c r="S11" s="322">
        <f>VLOOKUP(R11,'Basisreihen Destatis 2015'!$B$7:$H$90,7,FALSE)</f>
        <v>104.5</v>
      </c>
      <c r="T11" s="317"/>
      <c r="U11" s="317">
        <f t="shared" ref="U11:U23" si="14">ROUND(IF(S11&gt;0,S11,T11*$S$20/$T$20),1)</f>
        <v>104.5</v>
      </c>
      <c r="V11" s="317"/>
      <c r="W11" s="317">
        <f>ROUND(IF(U11&gt;0,U11,V11*$U$24/$V$24),1)</f>
        <v>104.5</v>
      </c>
      <c r="X11" s="317"/>
      <c r="Y11" s="317">
        <f t="shared" si="7"/>
        <v>104.5</v>
      </c>
      <c r="Z11" s="317">
        <f>VLOOKUP(R11,'Basisreihen Destatis 2015'!$B$7:$H$90,3,FALSE)</f>
        <v>106.4</v>
      </c>
      <c r="AA11" s="317"/>
      <c r="AB11" s="317">
        <f t="shared" si="8"/>
        <v>106.4</v>
      </c>
      <c r="AC11" s="317"/>
      <c r="AD11" s="317">
        <f t="shared" si="9"/>
        <v>106.4</v>
      </c>
      <c r="AE11" s="323">
        <f t="shared" si="10"/>
        <v>105.6</v>
      </c>
      <c r="AF11" s="386">
        <f t="shared" si="11"/>
        <v>1.0085</v>
      </c>
      <c r="AH11" s="387">
        <v>2013</v>
      </c>
      <c r="AI11" s="348">
        <f>VLOOKUP(AH11,'Basisreihen Destatis 2015'!$B$7:$H$90,6,FALSE)</f>
        <v>106.4</v>
      </c>
      <c r="AJ11" s="344"/>
      <c r="AK11" s="349">
        <f t="shared" si="1"/>
        <v>106.4</v>
      </c>
      <c r="AL11" s="386">
        <f t="shared" si="12"/>
        <v>0.98029999999999995</v>
      </c>
    </row>
    <row r="12" spans="1:38">
      <c r="B12" s="387">
        <v>2012</v>
      </c>
      <c r="C12" s="308">
        <f>VLOOKUP(B12,'Basisreihen Destatis 2015'!$B$7:$H$90,2,FALSE)</f>
        <v>105.8</v>
      </c>
      <c r="D12" s="309"/>
      <c r="E12" s="309">
        <f t="shared" si="0"/>
        <v>105.8</v>
      </c>
      <c r="F12" s="309"/>
      <c r="G12" s="310">
        <f t="shared" si="2"/>
        <v>105.8</v>
      </c>
      <c r="H12" s="386">
        <f t="shared" si="13"/>
        <v>1.0539000000000001</v>
      </c>
      <c r="I12" s="180"/>
      <c r="J12" s="387">
        <v>2012</v>
      </c>
      <c r="K12" s="308">
        <f>VLOOKUP(J12,'Basisreihen Destatis 2015'!$B$7:$H$90,3,FALSE)</f>
        <v>104.5</v>
      </c>
      <c r="L12" s="309"/>
      <c r="M12" s="309">
        <f t="shared" si="3"/>
        <v>104.5</v>
      </c>
      <c r="N12" s="309"/>
      <c r="O12" s="310">
        <f t="shared" si="4"/>
        <v>104.5</v>
      </c>
      <c r="P12" s="386">
        <f t="shared" si="5"/>
        <v>1.0536000000000001</v>
      </c>
      <c r="R12" s="387">
        <v>2012</v>
      </c>
      <c r="S12" s="322">
        <f>VLOOKUP(R12,'Basisreihen Destatis 2015'!$B$7:$H$90,7,FALSE)</f>
        <v>109.4</v>
      </c>
      <c r="T12" s="317"/>
      <c r="U12" s="317">
        <f>ROUND(IF(S12&gt;0,S12,T12*$S$20/$T$20),1)</f>
        <v>109.4</v>
      </c>
      <c r="V12" s="317"/>
      <c r="W12" s="317">
        <f t="shared" si="6"/>
        <v>109.4</v>
      </c>
      <c r="X12" s="317"/>
      <c r="Y12" s="317">
        <f t="shared" si="7"/>
        <v>109.4</v>
      </c>
      <c r="Z12" s="317">
        <f>VLOOKUP(R12,'Basisreihen Destatis 2015'!$B$7:$H$90,3,FALSE)</f>
        <v>104.5</v>
      </c>
      <c r="AA12" s="317"/>
      <c r="AB12" s="317">
        <f t="shared" si="8"/>
        <v>104.5</v>
      </c>
      <c r="AC12" s="317"/>
      <c r="AD12" s="317">
        <f t="shared" si="9"/>
        <v>104.5</v>
      </c>
      <c r="AE12" s="323">
        <f t="shared" si="10"/>
        <v>106.5</v>
      </c>
      <c r="AF12" s="386">
        <f t="shared" si="11"/>
        <v>1</v>
      </c>
      <c r="AH12" s="387">
        <v>2012</v>
      </c>
      <c r="AI12" s="348">
        <f>VLOOKUP(AH12,'Basisreihen Destatis 2015'!$B$7:$H$90,6,FALSE)</f>
        <v>106.2</v>
      </c>
      <c r="AJ12" s="344"/>
      <c r="AK12" s="349">
        <f t="shared" si="1"/>
        <v>106.2</v>
      </c>
      <c r="AL12" s="386">
        <f t="shared" si="12"/>
        <v>0.98209999999999997</v>
      </c>
    </row>
    <row r="13" spans="1:38">
      <c r="B13" s="387">
        <v>2011</v>
      </c>
      <c r="C13" s="308">
        <f>VLOOKUP(B13,'Basisreihen Destatis 2015'!$B$7:$H$90,2,FALSE)</f>
        <v>103.2</v>
      </c>
      <c r="D13" s="309"/>
      <c r="E13" s="309">
        <f t="shared" si="0"/>
        <v>103.2</v>
      </c>
      <c r="F13" s="309"/>
      <c r="G13" s="310">
        <f t="shared" si="2"/>
        <v>103.2</v>
      </c>
      <c r="H13" s="386">
        <f t="shared" si="13"/>
        <v>1.0804</v>
      </c>
      <c r="I13" s="180"/>
      <c r="J13" s="387">
        <v>2011</v>
      </c>
      <c r="K13" s="308">
        <f>VLOOKUP(J13,'Basisreihen Destatis 2015'!$B$7:$H$90,3,FALSE)</f>
        <v>101.9</v>
      </c>
      <c r="L13" s="309"/>
      <c r="M13" s="309">
        <f t="shared" si="3"/>
        <v>101.9</v>
      </c>
      <c r="N13" s="309"/>
      <c r="O13" s="310">
        <f t="shared" si="4"/>
        <v>101.9</v>
      </c>
      <c r="P13" s="386">
        <f t="shared" si="5"/>
        <v>1.0805</v>
      </c>
      <c r="R13" s="387">
        <v>2011</v>
      </c>
      <c r="S13" s="322">
        <f>VLOOKUP(R13,'Basisreihen Destatis 2015'!$B$7:$H$90,7,FALSE)</f>
        <v>108.8</v>
      </c>
      <c r="T13" s="317"/>
      <c r="U13" s="317">
        <f t="shared" si="14"/>
        <v>108.8</v>
      </c>
      <c r="V13" s="317"/>
      <c r="W13" s="317">
        <f t="shared" si="6"/>
        <v>108.8</v>
      </c>
      <c r="X13" s="317"/>
      <c r="Y13" s="317">
        <f t="shared" si="7"/>
        <v>108.8</v>
      </c>
      <c r="Z13" s="317">
        <f>VLOOKUP(R13,'Basisreihen Destatis 2015'!$B$7:$H$90,3,FALSE)</f>
        <v>101.9</v>
      </c>
      <c r="AA13" s="317"/>
      <c r="AB13" s="317">
        <f t="shared" si="8"/>
        <v>101.9</v>
      </c>
      <c r="AC13" s="317"/>
      <c r="AD13" s="317">
        <f t="shared" si="9"/>
        <v>101.9</v>
      </c>
      <c r="AE13" s="323">
        <f t="shared" si="10"/>
        <v>104.7</v>
      </c>
      <c r="AF13" s="386">
        <f t="shared" si="11"/>
        <v>1.0172000000000001</v>
      </c>
      <c r="AH13" s="387">
        <v>2011</v>
      </c>
      <c r="AI13" s="348">
        <f>VLOOKUP(AH13,'Basisreihen Destatis 2015'!$B$7:$H$90,6,FALSE)</f>
        <v>104.8</v>
      </c>
      <c r="AJ13" s="344"/>
      <c r="AK13" s="349">
        <f t="shared" si="1"/>
        <v>104.8</v>
      </c>
      <c r="AL13" s="386">
        <f t="shared" si="12"/>
        <v>0.99519999999999997</v>
      </c>
    </row>
    <row r="14" spans="1:38">
      <c r="B14" s="387">
        <v>2010</v>
      </c>
      <c r="C14" s="308">
        <f>VLOOKUP(B14,'Basisreihen Destatis 2015'!$B$7:$H$90,2,FALSE)</f>
        <v>100</v>
      </c>
      <c r="D14" s="309"/>
      <c r="E14" s="309">
        <f t="shared" si="0"/>
        <v>100</v>
      </c>
      <c r="F14" s="309"/>
      <c r="G14" s="310">
        <f t="shared" si="2"/>
        <v>100</v>
      </c>
      <c r="H14" s="386">
        <f t="shared" si="13"/>
        <v>1.115</v>
      </c>
      <c r="J14" s="387">
        <v>2010</v>
      </c>
      <c r="K14" s="308">
        <f>VLOOKUP(J14,'Basisreihen Destatis 2015'!$B$7:$H$90,3,FALSE)</f>
        <v>100</v>
      </c>
      <c r="L14" s="309"/>
      <c r="M14" s="309">
        <f t="shared" si="3"/>
        <v>100</v>
      </c>
      <c r="N14" s="309"/>
      <c r="O14" s="310">
        <f t="shared" si="4"/>
        <v>100</v>
      </c>
      <c r="P14" s="386">
        <f t="shared" si="5"/>
        <v>1.101</v>
      </c>
      <c r="Q14" s="181"/>
      <c r="R14" s="387">
        <v>2010</v>
      </c>
      <c r="S14" s="322">
        <f>VLOOKUP(R14,'Basisreihen Destatis 2015'!$B$7:$H$90,7,FALSE)</f>
        <v>100</v>
      </c>
      <c r="T14" s="317"/>
      <c r="U14" s="317">
        <f>ROUND(IF(S14&gt;0,S14,T14*$S$20/$T$20),1)</f>
        <v>100</v>
      </c>
      <c r="V14" s="317"/>
      <c r="W14" s="317">
        <f t="shared" si="6"/>
        <v>100</v>
      </c>
      <c r="X14" s="317"/>
      <c r="Y14" s="317">
        <f t="shared" si="7"/>
        <v>100</v>
      </c>
      <c r="Z14" s="317">
        <f>VLOOKUP(R14,'Basisreihen Destatis 2015'!$B$7:$H$90,3,FALSE)</f>
        <v>100</v>
      </c>
      <c r="AA14" s="317"/>
      <c r="AB14" s="317">
        <f t="shared" si="8"/>
        <v>100</v>
      </c>
      <c r="AC14" s="317"/>
      <c r="AD14" s="317">
        <f t="shared" si="9"/>
        <v>100</v>
      </c>
      <c r="AE14" s="323">
        <f t="shared" si="10"/>
        <v>100</v>
      </c>
      <c r="AF14" s="386">
        <f t="shared" si="11"/>
        <v>1.0649999999999999</v>
      </c>
      <c r="AH14" s="387">
        <v>2010</v>
      </c>
      <c r="AI14" s="348">
        <f>VLOOKUP(AH14,'Basisreihen Destatis 2015'!$B$7:$H$90,6,FALSE)</f>
        <v>100</v>
      </c>
      <c r="AJ14" s="344"/>
      <c r="AK14" s="349">
        <f t="shared" si="1"/>
        <v>100</v>
      </c>
      <c r="AL14" s="386">
        <f t="shared" si="12"/>
        <v>1.0429999999999999</v>
      </c>
    </row>
    <row r="15" spans="1:38">
      <c r="B15" s="387">
        <v>2009</v>
      </c>
      <c r="C15" s="308">
        <f>VLOOKUP(B15,'Basisreihen Destatis 2015'!$B$7:$H$90,2,FALSE)</f>
        <v>99</v>
      </c>
      <c r="D15" s="309"/>
      <c r="E15" s="309">
        <f t="shared" si="0"/>
        <v>99</v>
      </c>
      <c r="F15" s="309"/>
      <c r="G15" s="310">
        <f t="shared" si="2"/>
        <v>99</v>
      </c>
      <c r="H15" s="386">
        <f t="shared" si="13"/>
        <v>1.1263000000000001</v>
      </c>
      <c r="J15" s="387">
        <v>2009</v>
      </c>
      <c r="K15" s="308">
        <f>VLOOKUP(J15,'Basisreihen Destatis 2015'!$B$7:$H$90,3,FALSE)</f>
        <v>99.5</v>
      </c>
      <c r="L15" s="309"/>
      <c r="M15" s="309">
        <f t="shared" si="3"/>
        <v>99.5</v>
      </c>
      <c r="N15" s="309"/>
      <c r="O15" s="310">
        <f t="shared" si="4"/>
        <v>99.5</v>
      </c>
      <c r="P15" s="386">
        <f t="shared" si="5"/>
        <v>1.1065</v>
      </c>
      <c r="Q15" s="181"/>
      <c r="R15" s="387">
        <v>2009</v>
      </c>
      <c r="S15" s="322">
        <f>VLOOKUP(R15,'Basisreihen Destatis 2015'!$B$7:$H$90,7,FALSE)</f>
        <v>101.8</v>
      </c>
      <c r="T15" s="317"/>
      <c r="U15" s="317">
        <f t="shared" si="14"/>
        <v>101.8</v>
      </c>
      <c r="V15" s="317"/>
      <c r="W15" s="317">
        <f t="shared" si="6"/>
        <v>101.8</v>
      </c>
      <c r="X15" s="317"/>
      <c r="Y15" s="317">
        <f t="shared" si="7"/>
        <v>101.8</v>
      </c>
      <c r="Z15" s="317">
        <f>VLOOKUP(R15,'Basisreihen Destatis 2015'!$B$7:$H$90,3,FALSE)</f>
        <v>99.5</v>
      </c>
      <c r="AA15" s="317"/>
      <c r="AB15" s="317">
        <f t="shared" si="8"/>
        <v>99.5</v>
      </c>
      <c r="AC15" s="317"/>
      <c r="AD15" s="317">
        <f t="shared" si="9"/>
        <v>99.5</v>
      </c>
      <c r="AE15" s="323">
        <f t="shared" si="10"/>
        <v>100.4</v>
      </c>
      <c r="AF15" s="386">
        <f t="shared" si="11"/>
        <v>1.0608</v>
      </c>
      <c r="AH15" s="387">
        <v>2009</v>
      </c>
      <c r="AI15" s="348">
        <f>VLOOKUP(AH15,'Basisreihen Destatis 2015'!$B$7:$H$90,6,FALSE)</f>
        <v>99.2</v>
      </c>
      <c r="AJ15" s="344"/>
      <c r="AK15" s="349">
        <f t="shared" si="1"/>
        <v>99.2</v>
      </c>
      <c r="AL15" s="386">
        <f t="shared" si="12"/>
        <v>1.0513999999999999</v>
      </c>
    </row>
    <row r="16" spans="1:38">
      <c r="B16" s="387">
        <v>2008</v>
      </c>
      <c r="C16" s="308">
        <f>VLOOKUP(B16,'Basisreihen Destatis 2015'!$B$7:$H$90,2,FALSE)</f>
        <v>97.9</v>
      </c>
      <c r="D16" s="309"/>
      <c r="E16" s="309">
        <f t="shared" si="0"/>
        <v>97.9</v>
      </c>
      <c r="F16" s="309"/>
      <c r="G16" s="310">
        <f t="shared" si="2"/>
        <v>97.9</v>
      </c>
      <c r="H16" s="386">
        <f t="shared" si="13"/>
        <v>1.1389</v>
      </c>
      <c r="J16" s="387">
        <v>2008</v>
      </c>
      <c r="K16" s="308">
        <f>VLOOKUP(J16,'Basisreihen Destatis 2015'!$B$7:$H$90,3,FALSE)</f>
        <v>97.8</v>
      </c>
      <c r="L16" s="309"/>
      <c r="M16" s="309">
        <f t="shared" si="3"/>
        <v>97.8</v>
      </c>
      <c r="N16" s="309"/>
      <c r="O16" s="310">
        <f t="shared" si="4"/>
        <v>97.8</v>
      </c>
      <c r="P16" s="386">
        <f t="shared" si="5"/>
        <v>1.1257999999999999</v>
      </c>
      <c r="Q16" s="181"/>
      <c r="R16" s="387">
        <v>2008</v>
      </c>
      <c r="S16" s="322">
        <f>VLOOKUP(R16,'Basisreihen Destatis 2015'!$B$7:$H$90,7,FALSE)</f>
        <v>112.2</v>
      </c>
      <c r="T16" s="317"/>
      <c r="U16" s="317">
        <f t="shared" si="14"/>
        <v>112.2</v>
      </c>
      <c r="V16" s="317"/>
      <c r="W16" s="317">
        <f t="shared" si="6"/>
        <v>112.2</v>
      </c>
      <c r="X16" s="317"/>
      <c r="Y16" s="317">
        <f t="shared" si="7"/>
        <v>112.2</v>
      </c>
      <c r="Z16" s="317">
        <f>VLOOKUP(R16,'Basisreihen Destatis 2015'!$B$7:$H$90,3,FALSE)</f>
        <v>97.8</v>
      </c>
      <c r="AA16" s="317"/>
      <c r="AB16" s="317">
        <f t="shared" si="8"/>
        <v>97.8</v>
      </c>
      <c r="AC16" s="317"/>
      <c r="AD16" s="317">
        <f t="shared" si="9"/>
        <v>97.8</v>
      </c>
      <c r="AE16" s="323">
        <f t="shared" si="10"/>
        <v>103.6</v>
      </c>
      <c r="AF16" s="386">
        <f t="shared" si="11"/>
        <v>1.028</v>
      </c>
      <c r="AH16" s="387">
        <v>2008</v>
      </c>
      <c r="AI16" s="348">
        <f>VLOOKUP(AH16,'Basisreihen Destatis 2015'!$B$7:$H$90,6,FALSE)</f>
        <v>102.6</v>
      </c>
      <c r="AJ16" s="344"/>
      <c r="AK16" s="349">
        <f t="shared" si="1"/>
        <v>102.6</v>
      </c>
      <c r="AL16" s="386">
        <f t="shared" si="12"/>
        <v>1.0165999999999999</v>
      </c>
    </row>
    <row r="17" spans="2:38">
      <c r="B17" s="387">
        <v>2007</v>
      </c>
      <c r="C17" s="308">
        <f>VLOOKUP(B17,'Basisreihen Destatis 2015'!$B$7:$H$90,2,FALSE)</f>
        <v>94.4</v>
      </c>
      <c r="D17" s="309"/>
      <c r="E17" s="309">
        <f t="shared" si="0"/>
        <v>94.4</v>
      </c>
      <c r="F17" s="309"/>
      <c r="G17" s="310">
        <f t="shared" si="2"/>
        <v>94.4</v>
      </c>
      <c r="H17" s="386">
        <f t="shared" si="13"/>
        <v>1.1811</v>
      </c>
      <c r="J17" s="387">
        <v>2007</v>
      </c>
      <c r="K17" s="308">
        <f>VLOOKUP(J17,'Basisreihen Destatis 2015'!$B$7:$H$90,3,FALSE)</f>
        <v>95</v>
      </c>
      <c r="L17" s="309"/>
      <c r="M17" s="309">
        <f t="shared" si="3"/>
        <v>95</v>
      </c>
      <c r="N17" s="309"/>
      <c r="O17" s="310">
        <f t="shared" si="4"/>
        <v>95</v>
      </c>
      <c r="P17" s="386">
        <f t="shared" si="5"/>
        <v>1.1589</v>
      </c>
      <c r="Q17" s="181"/>
      <c r="R17" s="387">
        <v>2007</v>
      </c>
      <c r="S17" s="322">
        <f>VLOOKUP(R17,'Basisreihen Destatis 2015'!$B$7:$H$90,7,FALSE)</f>
        <v>103.9</v>
      </c>
      <c r="T17" s="317"/>
      <c r="U17" s="317">
        <f t="shared" si="14"/>
        <v>103.9</v>
      </c>
      <c r="V17" s="317"/>
      <c r="W17" s="317">
        <f>ROUND(IF(U17&gt;0,U17,V17*$U$24/$V$24),1)</f>
        <v>103.9</v>
      </c>
      <c r="X17" s="317"/>
      <c r="Y17" s="317">
        <f t="shared" si="7"/>
        <v>103.9</v>
      </c>
      <c r="Z17" s="317">
        <f>VLOOKUP(R17,'Basisreihen Destatis 2015'!$B$7:$H$90,3,FALSE)</f>
        <v>95</v>
      </c>
      <c r="AA17" s="317"/>
      <c r="AB17" s="317">
        <f t="shared" si="8"/>
        <v>95</v>
      </c>
      <c r="AC17" s="317"/>
      <c r="AD17" s="317">
        <f t="shared" si="9"/>
        <v>95</v>
      </c>
      <c r="AE17" s="323">
        <f t="shared" si="10"/>
        <v>98.6</v>
      </c>
      <c r="AF17" s="386">
        <f t="shared" si="11"/>
        <v>1.0801000000000001</v>
      </c>
      <c r="AH17" s="387">
        <v>2007</v>
      </c>
      <c r="AI17" s="348">
        <f>VLOOKUP(AH17,'Basisreihen Destatis 2015'!$B$7:$H$90,6,FALSE)</f>
        <v>97.6</v>
      </c>
      <c r="AJ17" s="344"/>
      <c r="AK17" s="349">
        <f t="shared" si="1"/>
        <v>97.6</v>
      </c>
      <c r="AL17" s="386">
        <f t="shared" si="12"/>
        <v>1.0686</v>
      </c>
    </row>
    <row r="18" spans="2:38">
      <c r="B18" s="387">
        <v>2006</v>
      </c>
      <c r="C18" s="308">
        <f>VLOOKUP(B18,'Basisreihen Destatis 2015'!$B$7:$H$90,2,FALSE)</f>
        <v>90.4</v>
      </c>
      <c r="D18" s="309"/>
      <c r="E18" s="309">
        <f t="shared" si="0"/>
        <v>90.4</v>
      </c>
      <c r="F18" s="309"/>
      <c r="G18" s="310">
        <f t="shared" si="2"/>
        <v>90.4</v>
      </c>
      <c r="H18" s="386">
        <f t="shared" si="13"/>
        <v>1.2334000000000001</v>
      </c>
      <c r="J18" s="387">
        <v>2006</v>
      </c>
      <c r="K18" s="308">
        <f>VLOOKUP(J18,'Basisreihen Destatis 2015'!$B$7:$H$90,3,FALSE)</f>
        <v>92.1</v>
      </c>
      <c r="L18" s="309"/>
      <c r="M18" s="309">
        <f t="shared" si="3"/>
        <v>92.1</v>
      </c>
      <c r="N18" s="309"/>
      <c r="O18" s="310">
        <f t="shared" si="4"/>
        <v>92.1</v>
      </c>
      <c r="P18" s="386">
        <f t="shared" si="5"/>
        <v>1.1954</v>
      </c>
      <c r="Q18" s="181"/>
      <c r="R18" s="387">
        <v>2006</v>
      </c>
      <c r="S18" s="322">
        <f>VLOOKUP(R18,'Basisreihen Destatis 2015'!$B$7:$H$90,7,FALSE)</f>
        <v>94.2</v>
      </c>
      <c r="T18" s="317"/>
      <c r="U18" s="317">
        <f t="shared" si="14"/>
        <v>94.2</v>
      </c>
      <c r="V18" s="317"/>
      <c r="W18" s="317">
        <f t="shared" si="6"/>
        <v>94.2</v>
      </c>
      <c r="X18" s="317"/>
      <c r="Y18" s="317">
        <f t="shared" si="7"/>
        <v>94.2</v>
      </c>
      <c r="Z18" s="317">
        <f>VLOOKUP(R18,'Basisreihen Destatis 2015'!$B$7:$H$90,3,FALSE)</f>
        <v>92.1</v>
      </c>
      <c r="AA18" s="317"/>
      <c r="AB18" s="317">
        <f t="shared" si="8"/>
        <v>92.1</v>
      </c>
      <c r="AC18" s="317"/>
      <c r="AD18" s="317">
        <f>ROUND(IF(AB18&gt;0,AB18,AC18*$AB$66/$AC$66),1)</f>
        <v>92.1</v>
      </c>
      <c r="AE18" s="323">
        <f t="shared" si="10"/>
        <v>92.9</v>
      </c>
      <c r="AF18" s="386">
        <f t="shared" si="11"/>
        <v>1.1464000000000001</v>
      </c>
      <c r="AH18" s="387">
        <v>2006</v>
      </c>
      <c r="AI18" s="348">
        <f>VLOOKUP(AH18,'Basisreihen Destatis 2015'!$B$7:$H$90,6,FALSE)</f>
        <v>96.4</v>
      </c>
      <c r="AJ18" s="344"/>
      <c r="AK18" s="349">
        <f t="shared" si="1"/>
        <v>96.4</v>
      </c>
      <c r="AL18" s="386">
        <f t="shared" si="12"/>
        <v>1.0820000000000001</v>
      </c>
    </row>
    <row r="19" spans="2:38">
      <c r="B19" s="387">
        <v>2005</v>
      </c>
      <c r="C19" s="308">
        <f>VLOOKUP(B19,'Basisreihen Destatis 2015'!$B$7:$H$90,2,FALSE)</f>
        <v>88.4</v>
      </c>
      <c r="D19" s="309"/>
      <c r="E19" s="309">
        <f t="shared" si="0"/>
        <v>88.4</v>
      </c>
      <c r="F19" s="309"/>
      <c r="G19" s="310">
        <f t="shared" si="2"/>
        <v>88.4</v>
      </c>
      <c r="H19" s="386">
        <f t="shared" si="13"/>
        <v>1.2613000000000001</v>
      </c>
      <c r="J19" s="387">
        <v>2005</v>
      </c>
      <c r="K19" s="308">
        <f>VLOOKUP(J19,'Basisreihen Destatis 2015'!$B$7:$H$90,3,FALSE)</f>
        <v>89.9</v>
      </c>
      <c r="L19" s="309"/>
      <c r="M19" s="309">
        <f t="shared" si="3"/>
        <v>89.9</v>
      </c>
      <c r="N19" s="309"/>
      <c r="O19" s="310">
        <f t="shared" si="4"/>
        <v>89.9</v>
      </c>
      <c r="P19" s="386">
        <f t="shared" si="5"/>
        <v>1.2246999999999999</v>
      </c>
      <c r="Q19" s="181"/>
      <c r="R19" s="387">
        <v>2005</v>
      </c>
      <c r="S19" s="322">
        <f>VLOOKUP(R19,'Basisreihen Destatis 2015'!$B$7:$H$90,7,FALSE)</f>
        <v>92.2</v>
      </c>
      <c r="T19" s="319"/>
      <c r="U19" s="317">
        <f>ROUND(IF(S19&gt;0,S19,T19*$S$20/$T$20),1)</f>
        <v>92.2</v>
      </c>
      <c r="V19" s="317"/>
      <c r="W19" s="317">
        <f t="shared" si="6"/>
        <v>92.2</v>
      </c>
      <c r="X19" s="317"/>
      <c r="Y19" s="317">
        <f t="shared" si="7"/>
        <v>92.2</v>
      </c>
      <c r="Z19" s="317">
        <f>VLOOKUP(R19,'Basisreihen Destatis 2015'!$B$7:$H$90,3,FALSE)</f>
        <v>89.9</v>
      </c>
      <c r="AA19" s="317"/>
      <c r="AB19" s="317">
        <f t="shared" si="8"/>
        <v>89.9</v>
      </c>
      <c r="AC19" s="317"/>
      <c r="AD19" s="317">
        <f t="shared" si="9"/>
        <v>89.9</v>
      </c>
      <c r="AE19" s="323">
        <f t="shared" si="10"/>
        <v>90.8</v>
      </c>
      <c r="AF19" s="386">
        <f t="shared" si="11"/>
        <v>1.1729000000000001</v>
      </c>
      <c r="AH19" s="387">
        <v>2005</v>
      </c>
      <c r="AI19" s="348">
        <f>VLOOKUP(AH19,'Basisreihen Destatis 2015'!$B$7:$H$90,6,FALSE)</f>
        <v>91.6</v>
      </c>
      <c r="AJ19" s="344"/>
      <c r="AK19" s="349">
        <f t="shared" si="1"/>
        <v>91.6</v>
      </c>
      <c r="AL19" s="386">
        <f t="shared" si="12"/>
        <v>1.1386000000000001</v>
      </c>
    </row>
    <row r="20" spans="2:38">
      <c r="B20" s="387">
        <v>2004</v>
      </c>
      <c r="C20" s="308">
        <f>VLOOKUP(B20,'Basisreihen Destatis 2015'!$B$7:$H$90,2,FALSE)</f>
        <v>86.6</v>
      </c>
      <c r="D20" s="309"/>
      <c r="E20" s="309">
        <f t="shared" si="0"/>
        <v>86.6</v>
      </c>
      <c r="F20" s="309"/>
      <c r="G20" s="310">
        <f t="shared" si="2"/>
        <v>86.6</v>
      </c>
      <c r="H20" s="386">
        <f t="shared" si="13"/>
        <v>1.2875000000000001</v>
      </c>
      <c r="J20" s="387">
        <v>2004</v>
      </c>
      <c r="K20" s="308">
        <f>VLOOKUP(J20,'Basisreihen Destatis 2015'!$B$7:$H$90,3,FALSE)</f>
        <v>89.8</v>
      </c>
      <c r="L20" s="309"/>
      <c r="M20" s="309">
        <f t="shared" si="3"/>
        <v>89.8</v>
      </c>
      <c r="N20" s="309"/>
      <c r="O20" s="310">
        <f t="shared" si="4"/>
        <v>89.8</v>
      </c>
      <c r="P20" s="386">
        <f t="shared" si="5"/>
        <v>1.2261</v>
      </c>
      <c r="Q20" s="181"/>
      <c r="R20" s="387">
        <v>2004</v>
      </c>
      <c r="S20" s="345">
        <f>VLOOKUP(R20,'Basisreihen Destatis 2015'!$B$7:$H$90,7,FALSE)</f>
        <v>82</v>
      </c>
      <c r="T20" s="318">
        <f>VLOOKUP(R20,'Basisreihen Destatis 2015'!$J$9:$K$75,2,FALSE)</f>
        <v>122.1</v>
      </c>
      <c r="U20" s="318">
        <f>ROUND(IF(S20&gt;0,S20,T20*$S$20/$T$20),1)</f>
        <v>82</v>
      </c>
      <c r="V20" s="317"/>
      <c r="W20" s="317">
        <f t="shared" si="6"/>
        <v>82</v>
      </c>
      <c r="X20" s="317"/>
      <c r="Y20" s="317">
        <f t="shared" si="7"/>
        <v>82</v>
      </c>
      <c r="Z20" s="317">
        <f>VLOOKUP(R20,'Basisreihen Destatis 2015'!$B$7:$H$90,3,FALSE)</f>
        <v>89.8</v>
      </c>
      <c r="AA20" s="317"/>
      <c r="AB20" s="317">
        <f t="shared" si="8"/>
        <v>89.8</v>
      </c>
      <c r="AC20" s="317"/>
      <c r="AD20" s="317">
        <f>ROUND(IF(AB20&gt;0,AB20,AC20*$AB$66/$AC$66),1)</f>
        <v>89.8</v>
      </c>
      <c r="AE20" s="323">
        <f t="shared" si="10"/>
        <v>86.7</v>
      </c>
      <c r="AF20" s="386">
        <f t="shared" si="11"/>
        <v>1.2283999999999999</v>
      </c>
      <c r="AH20" s="387">
        <v>2004</v>
      </c>
      <c r="AI20" s="348">
        <f>VLOOKUP(AH20,'Basisreihen Destatis 2015'!$B$7:$H$90,6,FALSE)</f>
        <v>88.2</v>
      </c>
      <c r="AJ20" s="344"/>
      <c r="AK20" s="349">
        <f t="shared" si="1"/>
        <v>88.2</v>
      </c>
      <c r="AL20" s="386">
        <f t="shared" si="12"/>
        <v>1.1825000000000001</v>
      </c>
    </row>
    <row r="21" spans="2:38">
      <c r="B21" s="387">
        <v>2003</v>
      </c>
      <c r="C21" s="308">
        <f>VLOOKUP(B21,'Basisreihen Destatis 2015'!$B$7:$H$90,2,FALSE)</f>
        <v>85.3</v>
      </c>
      <c r="D21" s="309"/>
      <c r="E21" s="309">
        <f t="shared" si="0"/>
        <v>85.3</v>
      </c>
      <c r="F21" s="309"/>
      <c r="G21" s="310">
        <f t="shared" si="2"/>
        <v>85.3</v>
      </c>
      <c r="H21" s="386">
        <f t="shared" si="13"/>
        <v>1.3071999999999999</v>
      </c>
      <c r="J21" s="387">
        <v>2003</v>
      </c>
      <c r="K21" s="308">
        <f>VLOOKUP(J21,'Basisreihen Destatis 2015'!$B$7:$H$90,3,FALSE)</f>
        <v>89.8</v>
      </c>
      <c r="L21" s="309"/>
      <c r="M21" s="309">
        <f t="shared" si="3"/>
        <v>89.8</v>
      </c>
      <c r="N21" s="309"/>
      <c r="O21" s="310">
        <f t="shared" si="4"/>
        <v>89.8</v>
      </c>
      <c r="P21" s="386">
        <f t="shared" si="5"/>
        <v>1.2261</v>
      </c>
      <c r="Q21" s="181"/>
      <c r="R21" s="387">
        <v>2003</v>
      </c>
      <c r="S21" s="324">
        <f>VLOOKUP(R21,'Basisreihen Destatis 2015'!$B$7:$H$90,7,FALSE)</f>
        <v>0</v>
      </c>
      <c r="T21" s="318">
        <f>VLOOKUP(R21,'Basisreihen Destatis 2015'!$J$9:$K$75,2,FALSE)</f>
        <v>107.2</v>
      </c>
      <c r="U21" s="318">
        <f t="shared" si="14"/>
        <v>72</v>
      </c>
      <c r="V21" s="317"/>
      <c r="W21" s="317">
        <f t="shared" si="6"/>
        <v>72</v>
      </c>
      <c r="X21" s="317"/>
      <c r="Y21" s="317">
        <f>ROUND(IF(W21&gt;0,W21,X21*$W$56/$X$56),1)</f>
        <v>72</v>
      </c>
      <c r="Z21" s="317">
        <f>VLOOKUP(R21,'Basisreihen Destatis 2015'!$B$7:$H$90,3,FALSE)</f>
        <v>89.8</v>
      </c>
      <c r="AA21" s="317"/>
      <c r="AB21" s="317">
        <f t="shared" si="8"/>
        <v>89.8</v>
      </c>
      <c r="AC21" s="317"/>
      <c r="AD21" s="317">
        <f t="shared" si="9"/>
        <v>89.8</v>
      </c>
      <c r="AE21" s="323">
        <f t="shared" si="10"/>
        <v>82.7</v>
      </c>
      <c r="AF21" s="386">
        <f t="shared" si="11"/>
        <v>1.2878000000000001</v>
      </c>
      <c r="AH21" s="387">
        <v>2003</v>
      </c>
      <c r="AI21" s="348">
        <f>VLOOKUP(AH21,'Basisreihen Destatis 2015'!$B$7:$H$90,6,FALSE)</f>
        <v>87</v>
      </c>
      <c r="AJ21" s="344"/>
      <c r="AK21" s="349">
        <f t="shared" si="1"/>
        <v>87</v>
      </c>
      <c r="AL21" s="386">
        <f t="shared" si="12"/>
        <v>1.1989000000000001</v>
      </c>
    </row>
    <row r="22" spans="2:38">
      <c r="B22" s="387">
        <v>2002</v>
      </c>
      <c r="C22" s="308">
        <f>VLOOKUP(B22,'Basisreihen Destatis 2015'!$B$7:$H$90,2,FALSE)</f>
        <v>85.1</v>
      </c>
      <c r="D22" s="309"/>
      <c r="E22" s="309">
        <f t="shared" si="0"/>
        <v>85.1</v>
      </c>
      <c r="F22" s="309"/>
      <c r="G22" s="310">
        <f t="shared" si="2"/>
        <v>85.1</v>
      </c>
      <c r="H22" s="386">
        <f t="shared" si="13"/>
        <v>1.3102</v>
      </c>
      <c r="J22" s="387">
        <v>2002</v>
      </c>
      <c r="K22" s="308">
        <f>VLOOKUP(J22,'Basisreihen Destatis 2015'!$B$7:$H$90,3,FALSE)</f>
        <v>90.2</v>
      </c>
      <c r="L22" s="309"/>
      <c r="M22" s="309">
        <f t="shared" si="3"/>
        <v>90.2</v>
      </c>
      <c r="N22" s="309"/>
      <c r="O22" s="310">
        <f t="shared" si="4"/>
        <v>90.2</v>
      </c>
      <c r="P22" s="386">
        <f t="shared" si="5"/>
        <v>1.2205999999999999</v>
      </c>
      <c r="Q22" s="181"/>
      <c r="R22" s="387">
        <v>2002</v>
      </c>
      <c r="S22" s="324">
        <f>VLOOKUP(R22,'Basisreihen Destatis 2015'!$B$7:$H$90,7,FALSE)</f>
        <v>0</v>
      </c>
      <c r="T22" s="318">
        <f>VLOOKUP(R22,'Basisreihen Destatis 2015'!$J$9:$K$75,2,FALSE)</f>
        <v>104.1</v>
      </c>
      <c r="U22" s="318">
        <f t="shared" si="14"/>
        <v>69.900000000000006</v>
      </c>
      <c r="V22" s="317"/>
      <c r="W22" s="317">
        <f t="shared" si="6"/>
        <v>69.900000000000006</v>
      </c>
      <c r="X22" s="317"/>
      <c r="Y22" s="317">
        <f t="shared" si="7"/>
        <v>69.900000000000006</v>
      </c>
      <c r="Z22" s="317">
        <f>VLOOKUP(R22,'Basisreihen Destatis 2015'!$B$7:$H$90,3,FALSE)</f>
        <v>90.2</v>
      </c>
      <c r="AA22" s="317"/>
      <c r="AB22" s="317">
        <f t="shared" si="8"/>
        <v>90.2</v>
      </c>
      <c r="AC22" s="317"/>
      <c r="AD22" s="317">
        <f t="shared" si="9"/>
        <v>90.2</v>
      </c>
      <c r="AE22" s="323">
        <f t="shared" si="10"/>
        <v>82.1</v>
      </c>
      <c r="AF22" s="386">
        <f t="shared" si="11"/>
        <v>1.2971999999999999</v>
      </c>
      <c r="AH22" s="387">
        <v>2002</v>
      </c>
      <c r="AI22" s="348">
        <f>VLOOKUP(AH22,'Basisreihen Destatis 2015'!$B$7:$H$90,6,FALSE)</f>
        <v>85.7</v>
      </c>
      <c r="AJ22" s="344"/>
      <c r="AK22" s="349">
        <f t="shared" si="1"/>
        <v>85.7</v>
      </c>
      <c r="AL22" s="386">
        <f t="shared" si="12"/>
        <v>1.2170000000000001</v>
      </c>
    </row>
    <row r="23" spans="2:38">
      <c r="B23" s="387">
        <v>2001</v>
      </c>
      <c r="C23" s="308">
        <f>VLOOKUP(B23,'Basisreihen Destatis 2015'!$B$7:$H$90,2,FALSE)</f>
        <v>84.9</v>
      </c>
      <c r="D23" s="309"/>
      <c r="E23" s="309">
        <f t="shared" si="0"/>
        <v>84.9</v>
      </c>
      <c r="F23" s="309"/>
      <c r="G23" s="310">
        <f t="shared" si="2"/>
        <v>84.9</v>
      </c>
      <c r="H23" s="386">
        <f t="shared" si="13"/>
        <v>1.3132999999999999</v>
      </c>
      <c r="J23" s="387">
        <v>2001</v>
      </c>
      <c r="K23" s="308">
        <f>VLOOKUP(J23,'Basisreihen Destatis 2015'!$B$7:$H$90,3,FALSE)</f>
        <v>90.4</v>
      </c>
      <c r="L23" s="309"/>
      <c r="M23" s="309">
        <f t="shared" si="3"/>
        <v>90.4</v>
      </c>
      <c r="N23" s="309"/>
      <c r="O23" s="310">
        <f t="shared" si="4"/>
        <v>90.4</v>
      </c>
      <c r="P23" s="386">
        <f t="shared" si="5"/>
        <v>1.2179</v>
      </c>
      <c r="Q23" s="181"/>
      <c r="R23" s="387">
        <v>2001</v>
      </c>
      <c r="S23" s="324">
        <f>VLOOKUP(R23,'Basisreihen Destatis 2015'!$B$7:$H$90,7,FALSE)</f>
        <v>0</v>
      </c>
      <c r="T23" s="318">
        <f>VLOOKUP(R23,'Basisreihen Destatis 2015'!$J$9:$K$75,2,FALSE)</f>
        <v>104.4</v>
      </c>
      <c r="U23" s="318">
        <f t="shared" si="14"/>
        <v>70.099999999999994</v>
      </c>
      <c r="V23" s="317"/>
      <c r="W23" s="317">
        <f t="shared" si="6"/>
        <v>70.099999999999994</v>
      </c>
      <c r="X23" s="317"/>
      <c r="Y23" s="317">
        <f>ROUND(IF(W23&gt;0,W23,X23*$W$56/$X$56),1)</f>
        <v>70.099999999999994</v>
      </c>
      <c r="Z23" s="317">
        <f>VLOOKUP(R23,'Basisreihen Destatis 2015'!$B$7:$H$90,3,FALSE)</f>
        <v>90.4</v>
      </c>
      <c r="AA23" s="317"/>
      <c r="AB23" s="317">
        <f t="shared" si="8"/>
        <v>90.4</v>
      </c>
      <c r="AC23" s="317"/>
      <c r="AD23" s="317">
        <f t="shared" si="9"/>
        <v>90.4</v>
      </c>
      <c r="AE23" s="323">
        <f t="shared" si="10"/>
        <v>82.3</v>
      </c>
      <c r="AF23" s="386">
        <f t="shared" si="11"/>
        <v>1.294</v>
      </c>
      <c r="AH23" s="387">
        <v>2001</v>
      </c>
      <c r="AI23" s="348">
        <f>VLOOKUP(AH23,'Basisreihen Destatis 2015'!$B$7:$H$90,6,FALSE)</f>
        <v>86.2</v>
      </c>
      <c r="AJ23" s="344"/>
      <c r="AK23" s="349">
        <f t="shared" si="1"/>
        <v>86.2</v>
      </c>
      <c r="AL23" s="386">
        <f t="shared" si="12"/>
        <v>1.21</v>
      </c>
    </row>
    <row r="24" spans="2:38">
      <c r="B24" s="387">
        <v>2000</v>
      </c>
      <c r="C24" s="308">
        <f>VLOOKUP(B24,'Basisreihen Destatis 2015'!$B$7:$H$90,2,FALSE)</f>
        <v>84.6</v>
      </c>
      <c r="D24" s="309"/>
      <c r="E24" s="309">
        <f t="shared" si="0"/>
        <v>84.6</v>
      </c>
      <c r="F24" s="309"/>
      <c r="G24" s="310">
        <f t="shared" si="2"/>
        <v>84.6</v>
      </c>
      <c r="H24" s="386">
        <f t="shared" si="13"/>
        <v>1.3180000000000001</v>
      </c>
      <c r="J24" s="387">
        <v>2000</v>
      </c>
      <c r="K24" s="308">
        <f>VLOOKUP(J24,'Basisreihen Destatis 2015'!$B$7:$H$90,3,FALSE)</f>
        <v>90.6</v>
      </c>
      <c r="L24" s="309"/>
      <c r="M24" s="309">
        <f t="shared" si="3"/>
        <v>90.6</v>
      </c>
      <c r="N24" s="309"/>
      <c r="O24" s="310">
        <f t="shared" si="4"/>
        <v>90.6</v>
      </c>
      <c r="P24" s="386">
        <f t="shared" si="5"/>
        <v>1.2152000000000001</v>
      </c>
      <c r="Q24" s="181"/>
      <c r="R24" s="387">
        <v>2000</v>
      </c>
      <c r="S24" s="324">
        <f>VLOOKUP(R24,'Basisreihen Destatis 2015'!$B$7:$H$90,7,FALSE)</f>
        <v>0</v>
      </c>
      <c r="T24" s="318">
        <f>VLOOKUP(R24,'Basisreihen Destatis 2015'!$J$9:$K$75,2,FALSE)</f>
        <v>100</v>
      </c>
      <c r="U24" s="318">
        <f>ROUND(IF(S24&gt;0,S24,T24*$S$20/$T$20),1)</f>
        <v>67.2</v>
      </c>
      <c r="V24" s="317">
        <f>VLOOKUP(R24,'Basisreihen Destatis 2015'!$J$7:$Q$86,3,FALSE)</f>
        <v>100</v>
      </c>
      <c r="W24" s="317">
        <f t="shared" si="6"/>
        <v>67.2</v>
      </c>
      <c r="X24" s="317"/>
      <c r="Y24" s="317">
        <f t="shared" si="7"/>
        <v>67.2</v>
      </c>
      <c r="Z24" s="317">
        <f>VLOOKUP(R24,'Basisreihen Destatis 2015'!$B$7:$H$90,3,FALSE)</f>
        <v>90.6</v>
      </c>
      <c r="AA24" s="317"/>
      <c r="AB24" s="317">
        <f t="shared" si="8"/>
        <v>90.6</v>
      </c>
      <c r="AC24" s="317"/>
      <c r="AD24" s="317">
        <f t="shared" si="9"/>
        <v>90.6</v>
      </c>
      <c r="AE24" s="323">
        <f t="shared" si="10"/>
        <v>81.2</v>
      </c>
      <c r="AF24" s="386">
        <f t="shared" si="11"/>
        <v>1.3116000000000001</v>
      </c>
      <c r="AH24" s="387">
        <v>2000</v>
      </c>
      <c r="AI24" s="348">
        <f>VLOOKUP(AH24,'Basisreihen Destatis 2015'!$B$7:$H$90,6,FALSE)</f>
        <v>83.5</v>
      </c>
      <c r="AJ24" s="344"/>
      <c r="AK24" s="349">
        <f t="shared" si="1"/>
        <v>83.5</v>
      </c>
      <c r="AL24" s="386">
        <f t="shared" si="12"/>
        <v>1.2491000000000001</v>
      </c>
    </row>
    <row r="25" spans="2:38">
      <c r="B25" s="387">
        <v>1999</v>
      </c>
      <c r="C25" s="308">
        <f>VLOOKUP(B25,'Basisreihen Destatis 2015'!$B$7:$H$90,2,FALSE)</f>
        <v>84</v>
      </c>
      <c r="D25" s="309"/>
      <c r="E25" s="309">
        <f t="shared" si="0"/>
        <v>84</v>
      </c>
      <c r="F25" s="309"/>
      <c r="G25" s="310">
        <f t="shared" si="2"/>
        <v>84</v>
      </c>
      <c r="H25" s="386">
        <f t="shared" si="13"/>
        <v>1.3273999999999999</v>
      </c>
      <c r="J25" s="387">
        <v>1999</v>
      </c>
      <c r="K25" s="308">
        <f>VLOOKUP(J25,'Basisreihen Destatis 2015'!$B$7:$H$90,3,FALSE)</f>
        <v>90.4</v>
      </c>
      <c r="L25" s="309"/>
      <c r="M25" s="309">
        <f t="shared" si="3"/>
        <v>90.4</v>
      </c>
      <c r="N25" s="309"/>
      <c r="O25" s="310">
        <f t="shared" si="4"/>
        <v>90.4</v>
      </c>
      <c r="P25" s="386">
        <f t="shared" si="5"/>
        <v>1.2179</v>
      </c>
      <c r="Q25" s="181"/>
      <c r="R25" s="387">
        <v>1999</v>
      </c>
      <c r="S25" s="324">
        <f>VLOOKUP(R25,'Basisreihen Destatis 2015'!$B$7:$H$90,7,FALSE)</f>
        <v>0</v>
      </c>
      <c r="T25" s="318"/>
      <c r="U25" s="318">
        <f t="shared" ref="U25:U29" si="15">ROUND(IF(S25&gt;0,S25,T25*$S$20/$T$20),1)</f>
        <v>0</v>
      </c>
      <c r="V25" s="318">
        <f>VLOOKUP(R25,'Basisreihen Destatis 2015'!$J$7:$Q$86,3,FALSE)</f>
        <v>93.2</v>
      </c>
      <c r="W25" s="317">
        <f t="shared" si="6"/>
        <v>62.6</v>
      </c>
      <c r="X25" s="317"/>
      <c r="Y25" s="317">
        <f t="shared" si="7"/>
        <v>62.6</v>
      </c>
      <c r="Z25" s="317">
        <f>VLOOKUP(R25,'Basisreihen Destatis 2015'!$B$7:$H$90,3,FALSE)</f>
        <v>90.4</v>
      </c>
      <c r="AA25" s="317"/>
      <c r="AB25" s="317">
        <f t="shared" si="8"/>
        <v>90.4</v>
      </c>
      <c r="AC25" s="317"/>
      <c r="AD25" s="317">
        <f t="shared" si="9"/>
        <v>90.4</v>
      </c>
      <c r="AE25" s="323">
        <f t="shared" si="10"/>
        <v>79.3</v>
      </c>
      <c r="AF25" s="386">
        <f t="shared" si="11"/>
        <v>1.343</v>
      </c>
      <c r="AH25" s="387">
        <v>1999</v>
      </c>
      <c r="AI25" s="348">
        <f>VLOOKUP(AH25,'Basisreihen Destatis 2015'!$B$7:$H$90,6,FALSE)</f>
        <v>82</v>
      </c>
      <c r="AJ25" s="344"/>
      <c r="AK25" s="349">
        <f t="shared" si="1"/>
        <v>82</v>
      </c>
      <c r="AL25" s="386">
        <f t="shared" si="12"/>
        <v>1.272</v>
      </c>
    </row>
    <row r="26" spans="2:38">
      <c r="B26" s="387">
        <v>1998</v>
      </c>
      <c r="C26" s="308">
        <f>VLOOKUP(B26,'Basisreihen Destatis 2015'!$B$7:$H$90,2,FALSE)</f>
        <v>84.5</v>
      </c>
      <c r="D26" s="309"/>
      <c r="E26" s="309">
        <f t="shared" si="0"/>
        <v>84.5</v>
      </c>
      <c r="F26" s="309"/>
      <c r="G26" s="310">
        <f t="shared" si="2"/>
        <v>84.5</v>
      </c>
      <c r="H26" s="386">
        <f t="shared" si="13"/>
        <v>1.3194999999999999</v>
      </c>
      <c r="J26" s="387">
        <v>1998</v>
      </c>
      <c r="K26" s="308">
        <f>VLOOKUP(J26,'Basisreihen Destatis 2015'!$B$7:$H$90,3,FALSE)</f>
        <v>90.9</v>
      </c>
      <c r="L26" s="309"/>
      <c r="M26" s="309">
        <f t="shared" si="3"/>
        <v>90.9</v>
      </c>
      <c r="N26" s="309"/>
      <c r="O26" s="310">
        <f t="shared" si="4"/>
        <v>90.9</v>
      </c>
      <c r="P26" s="386">
        <f t="shared" si="5"/>
        <v>1.2112000000000001</v>
      </c>
      <c r="Q26" s="181"/>
      <c r="R26" s="387">
        <v>1998</v>
      </c>
      <c r="S26" s="324">
        <f>VLOOKUP(R26,'Basisreihen Destatis 2015'!$B$7:$H$90,7,FALSE)</f>
        <v>0</v>
      </c>
      <c r="T26" s="318"/>
      <c r="U26" s="318">
        <f>ROUND(IF(S26&gt;0,S26,T26*$S$20/$T$20),1)</f>
        <v>0</v>
      </c>
      <c r="V26" s="318">
        <f>VLOOKUP(R26,'Basisreihen Destatis 2015'!$J$7:$Q$86,3,FALSE)</f>
        <v>96.4</v>
      </c>
      <c r="W26" s="317">
        <f t="shared" si="6"/>
        <v>64.8</v>
      </c>
      <c r="X26" s="317"/>
      <c r="Y26" s="317">
        <f t="shared" si="7"/>
        <v>64.8</v>
      </c>
      <c r="Z26" s="317">
        <f>VLOOKUP(R26,'Basisreihen Destatis 2015'!$B$7:$H$90,3,FALSE)</f>
        <v>90.9</v>
      </c>
      <c r="AA26" s="317"/>
      <c r="AB26" s="317">
        <f t="shared" si="8"/>
        <v>90.9</v>
      </c>
      <c r="AC26" s="317"/>
      <c r="AD26" s="317">
        <f t="shared" si="9"/>
        <v>90.9</v>
      </c>
      <c r="AE26" s="323">
        <f t="shared" si="10"/>
        <v>80.5</v>
      </c>
      <c r="AF26" s="386">
        <f t="shared" si="11"/>
        <v>1.323</v>
      </c>
      <c r="AH26" s="387">
        <v>1998</v>
      </c>
      <c r="AI26" s="348">
        <f>VLOOKUP(AH26,'Basisreihen Destatis 2015'!$B$7:$H$90,6,FALSE)</f>
        <v>83.2</v>
      </c>
      <c r="AJ26" s="344"/>
      <c r="AK26" s="349">
        <f t="shared" si="1"/>
        <v>83.2</v>
      </c>
      <c r="AL26" s="386">
        <f t="shared" si="12"/>
        <v>1.2536</v>
      </c>
    </row>
    <row r="27" spans="2:38">
      <c r="B27" s="387">
        <v>1997</v>
      </c>
      <c r="C27" s="308">
        <f>VLOOKUP(B27,'Basisreihen Destatis 2015'!$B$7:$H$90,2,FALSE)</f>
        <v>84.9</v>
      </c>
      <c r="D27" s="309"/>
      <c r="E27" s="309">
        <f t="shared" si="0"/>
        <v>84.9</v>
      </c>
      <c r="F27" s="309"/>
      <c r="G27" s="310">
        <f t="shared" si="2"/>
        <v>84.9</v>
      </c>
      <c r="H27" s="386">
        <f t="shared" si="13"/>
        <v>1.3132999999999999</v>
      </c>
      <c r="J27" s="387">
        <v>1997</v>
      </c>
      <c r="K27" s="308">
        <f>VLOOKUP(J27,'Basisreihen Destatis 2015'!$B$7:$H$90,3,FALSE)</f>
        <v>92.4</v>
      </c>
      <c r="L27" s="309"/>
      <c r="M27" s="309">
        <f t="shared" si="3"/>
        <v>92.4</v>
      </c>
      <c r="N27" s="309"/>
      <c r="O27" s="310">
        <f t="shared" si="4"/>
        <v>92.4</v>
      </c>
      <c r="P27" s="386">
        <f t="shared" si="5"/>
        <v>1.1916</v>
      </c>
      <c r="Q27" s="181"/>
      <c r="R27" s="387">
        <v>1997</v>
      </c>
      <c r="S27" s="324">
        <f>VLOOKUP(R27,'Basisreihen Destatis 2015'!$B$7:$H$90,7,FALSE)</f>
        <v>0</v>
      </c>
      <c r="T27" s="318"/>
      <c r="U27" s="318">
        <f t="shared" si="15"/>
        <v>0</v>
      </c>
      <c r="V27" s="318">
        <f>VLOOKUP(R27,'Basisreihen Destatis 2015'!$J$7:$Q$86,3,FALSE)</f>
        <v>94.5</v>
      </c>
      <c r="W27" s="317">
        <f>ROUND(IF(U27&gt;0,U27,V27*$U$24/$V$24),1)</f>
        <v>63.5</v>
      </c>
      <c r="X27" s="317"/>
      <c r="Y27" s="317">
        <f t="shared" si="7"/>
        <v>63.5</v>
      </c>
      <c r="Z27" s="317">
        <f>VLOOKUP(R27,'Basisreihen Destatis 2015'!$B$7:$H$90,3,FALSE)</f>
        <v>92.4</v>
      </c>
      <c r="AA27" s="317"/>
      <c r="AB27" s="317">
        <f t="shared" si="8"/>
        <v>92.4</v>
      </c>
      <c r="AC27" s="317"/>
      <c r="AD27" s="317">
        <f t="shared" si="9"/>
        <v>92.4</v>
      </c>
      <c r="AE27" s="323">
        <f t="shared" si="10"/>
        <v>80.8</v>
      </c>
      <c r="AF27" s="386">
        <f t="shared" si="11"/>
        <v>1.3181</v>
      </c>
      <c r="AH27" s="387">
        <v>1997</v>
      </c>
      <c r="AI27" s="348">
        <f>VLOOKUP(AH27,'Basisreihen Destatis 2015'!$B$7:$H$90,6,FALSE)</f>
        <v>83.2</v>
      </c>
      <c r="AJ27" s="344"/>
      <c r="AK27" s="349">
        <f t="shared" si="1"/>
        <v>83.2</v>
      </c>
      <c r="AL27" s="386">
        <f t="shared" si="12"/>
        <v>1.2536</v>
      </c>
    </row>
    <row r="28" spans="2:38">
      <c r="B28" s="387">
        <v>1996</v>
      </c>
      <c r="C28" s="308">
        <f>VLOOKUP(B28,'Basisreihen Destatis 2015'!$B$7:$H$90,2,FALSE)</f>
        <v>85.3</v>
      </c>
      <c r="D28" s="309"/>
      <c r="E28" s="309">
        <f t="shared" si="0"/>
        <v>85.3</v>
      </c>
      <c r="F28" s="309"/>
      <c r="G28" s="310">
        <f t="shared" si="2"/>
        <v>85.3</v>
      </c>
      <c r="H28" s="386">
        <f t="shared" si="13"/>
        <v>1.3071999999999999</v>
      </c>
      <c r="J28" s="387">
        <v>1996</v>
      </c>
      <c r="K28" s="308">
        <f>VLOOKUP(J28,'Basisreihen Destatis 2015'!$B$7:$H$90,3,FALSE)</f>
        <v>94.1</v>
      </c>
      <c r="L28" s="309"/>
      <c r="M28" s="309">
        <f t="shared" si="3"/>
        <v>94.1</v>
      </c>
      <c r="N28" s="309"/>
      <c r="O28" s="310">
        <f t="shared" si="4"/>
        <v>94.1</v>
      </c>
      <c r="P28" s="386">
        <f t="shared" si="5"/>
        <v>1.17</v>
      </c>
      <c r="Q28" s="181"/>
      <c r="R28" s="387">
        <v>1996</v>
      </c>
      <c r="S28" s="324">
        <f>VLOOKUP(R28,'Basisreihen Destatis 2015'!$B$7:$H$90,7,FALSE)</f>
        <v>0</v>
      </c>
      <c r="T28" s="318"/>
      <c r="U28" s="318">
        <f>ROUND(IF(S28&gt;0,S28,T28*$S$20/$T$20),1)</f>
        <v>0</v>
      </c>
      <c r="V28" s="318">
        <f>VLOOKUP(R28,'Basisreihen Destatis 2015'!$J$7:$Q$86,3,FALSE)</f>
        <v>94.9</v>
      </c>
      <c r="W28" s="317">
        <f t="shared" si="6"/>
        <v>63.8</v>
      </c>
      <c r="X28" s="317"/>
      <c r="Y28" s="317">
        <f t="shared" si="7"/>
        <v>63.8</v>
      </c>
      <c r="Z28" s="317">
        <f>VLOOKUP(R28,'Basisreihen Destatis 2015'!$B$7:$H$90,3,FALSE)</f>
        <v>94.1</v>
      </c>
      <c r="AA28" s="317"/>
      <c r="AB28" s="317">
        <f t="shared" si="8"/>
        <v>94.1</v>
      </c>
      <c r="AC28" s="317"/>
      <c r="AD28" s="317">
        <f t="shared" si="9"/>
        <v>94.1</v>
      </c>
      <c r="AE28" s="323">
        <f t="shared" si="10"/>
        <v>82</v>
      </c>
      <c r="AF28" s="386">
        <f t="shared" si="11"/>
        <v>1.2988</v>
      </c>
      <c r="AH28" s="387">
        <v>1996</v>
      </c>
      <c r="AI28" s="348">
        <f>VLOOKUP(AH28,'Basisreihen Destatis 2015'!$B$7:$H$90,6,FALSE)</f>
        <v>82.3</v>
      </c>
      <c r="AJ28" s="344"/>
      <c r="AK28" s="349">
        <f t="shared" si="1"/>
        <v>82.3</v>
      </c>
      <c r="AL28" s="386">
        <f t="shared" si="12"/>
        <v>1.2673000000000001</v>
      </c>
    </row>
    <row r="29" spans="2:38">
      <c r="B29" s="387">
        <v>1995</v>
      </c>
      <c r="C29" s="308">
        <f>VLOOKUP(B29,'Basisreihen Destatis 2015'!$B$7:$H$90,2,FALSE)</f>
        <v>85.1</v>
      </c>
      <c r="D29" s="309"/>
      <c r="E29" s="309">
        <f t="shared" si="0"/>
        <v>85.1</v>
      </c>
      <c r="F29" s="309"/>
      <c r="G29" s="310">
        <f t="shared" si="2"/>
        <v>85.1</v>
      </c>
      <c r="H29" s="386">
        <f t="shared" si="13"/>
        <v>1.3102</v>
      </c>
      <c r="J29" s="387">
        <v>1995</v>
      </c>
      <c r="K29" s="308">
        <f>VLOOKUP(J29,'Basisreihen Destatis 2015'!$B$7:$H$90,3,FALSE)</f>
        <v>95.8</v>
      </c>
      <c r="L29" s="309"/>
      <c r="M29" s="309">
        <f t="shared" si="3"/>
        <v>95.8</v>
      </c>
      <c r="N29" s="309"/>
      <c r="O29" s="310">
        <f t="shared" si="4"/>
        <v>95.8</v>
      </c>
      <c r="P29" s="386">
        <f t="shared" si="5"/>
        <v>1.1493</v>
      </c>
      <c r="Q29" s="181"/>
      <c r="R29" s="387">
        <v>1995</v>
      </c>
      <c r="S29" s="324">
        <f>VLOOKUP(R29,'Basisreihen Destatis 2015'!$B$7:$H$90,7,FALSE)</f>
        <v>0</v>
      </c>
      <c r="T29" s="318"/>
      <c r="U29" s="318">
        <f t="shared" si="15"/>
        <v>0</v>
      </c>
      <c r="V29" s="317">
        <f>VLOOKUP(R29,'Basisreihen Destatis 2015'!$J$7:$Q$86,3,FALSE)</f>
        <v>97.8</v>
      </c>
      <c r="W29" s="317">
        <f t="shared" si="6"/>
        <v>65.7</v>
      </c>
      <c r="X29" s="317"/>
      <c r="Y29" s="317">
        <f t="shared" si="7"/>
        <v>65.7</v>
      </c>
      <c r="Z29" s="317">
        <f>VLOOKUP(R29,'Basisreihen Destatis 2015'!$B$7:$H$90,3,FALSE)</f>
        <v>95.8</v>
      </c>
      <c r="AA29" s="317"/>
      <c r="AB29" s="317">
        <f t="shared" si="8"/>
        <v>95.8</v>
      </c>
      <c r="AC29" s="317"/>
      <c r="AD29" s="317">
        <f t="shared" si="9"/>
        <v>95.8</v>
      </c>
      <c r="AE29" s="323">
        <f t="shared" si="10"/>
        <v>83.8</v>
      </c>
      <c r="AF29" s="386">
        <f t="shared" si="11"/>
        <v>1.2708999999999999</v>
      </c>
      <c r="AH29" s="387">
        <v>1995</v>
      </c>
      <c r="AI29" s="348">
        <f>VLOOKUP(AH29,'Basisreihen Destatis 2015'!$B$7:$H$90,6,FALSE)</f>
        <v>83.6</v>
      </c>
      <c r="AJ29" s="344"/>
      <c r="AK29" s="349">
        <f t="shared" si="1"/>
        <v>83.6</v>
      </c>
      <c r="AL29" s="386">
        <f t="shared" si="12"/>
        <v>1.2476</v>
      </c>
    </row>
    <row r="30" spans="2:38">
      <c r="B30" s="387">
        <v>1994</v>
      </c>
      <c r="C30" s="308">
        <f>VLOOKUP(B30,'Basisreihen Destatis 2015'!$B$7:$H$90,2,FALSE)</f>
        <v>83.2</v>
      </c>
      <c r="D30" s="309"/>
      <c r="E30" s="309">
        <f t="shared" si="0"/>
        <v>83.2</v>
      </c>
      <c r="F30" s="309"/>
      <c r="G30" s="310">
        <f t="shared" si="2"/>
        <v>83.2</v>
      </c>
      <c r="H30" s="386">
        <f t="shared" si="13"/>
        <v>1.3401000000000001</v>
      </c>
      <c r="J30" s="387">
        <v>1994</v>
      </c>
      <c r="K30" s="308">
        <f>VLOOKUP(J30,'Basisreihen Destatis 2015'!$B$7:$H$90,3,FALSE)</f>
        <v>94.8</v>
      </c>
      <c r="L30" s="309"/>
      <c r="M30" s="309">
        <f t="shared" si="3"/>
        <v>94.8</v>
      </c>
      <c r="N30" s="309"/>
      <c r="O30" s="310">
        <f t="shared" si="4"/>
        <v>94.8</v>
      </c>
      <c r="P30" s="386">
        <f t="shared" si="5"/>
        <v>1.1614</v>
      </c>
      <c r="Q30" s="181"/>
      <c r="R30" s="387">
        <v>1994</v>
      </c>
      <c r="S30" s="322"/>
      <c r="T30" s="317"/>
      <c r="U30" s="317"/>
      <c r="V30" s="317">
        <f>VLOOKUP(R30,'Basisreihen Destatis 2015'!$J$7:$Q$86,3,FALSE)</f>
        <v>88.7</v>
      </c>
      <c r="W30" s="317">
        <f t="shared" si="6"/>
        <v>59.6</v>
      </c>
      <c r="X30" s="317"/>
      <c r="Y30" s="317">
        <f t="shared" si="7"/>
        <v>59.6</v>
      </c>
      <c r="Z30" s="317">
        <f>VLOOKUP(R30,'Basisreihen Destatis 2015'!$B$7:$H$90,3,FALSE)</f>
        <v>94.8</v>
      </c>
      <c r="AA30" s="317"/>
      <c r="AB30" s="317">
        <f t="shared" si="8"/>
        <v>94.8</v>
      </c>
      <c r="AC30" s="317"/>
      <c r="AD30" s="317">
        <f t="shared" si="9"/>
        <v>94.8</v>
      </c>
      <c r="AE30" s="323">
        <f t="shared" si="10"/>
        <v>80.7</v>
      </c>
      <c r="AF30" s="386">
        <f t="shared" si="11"/>
        <v>1.3197000000000001</v>
      </c>
      <c r="AH30" s="387">
        <v>1994</v>
      </c>
      <c r="AI30" s="348">
        <f>VLOOKUP(AH30,'Basisreihen Destatis 2015'!$B$7:$H$90,6,FALSE)</f>
        <v>82.2</v>
      </c>
      <c r="AJ30" s="344"/>
      <c r="AK30" s="349">
        <f t="shared" si="1"/>
        <v>82.2</v>
      </c>
      <c r="AL30" s="386">
        <f t="shared" si="12"/>
        <v>1.2688999999999999</v>
      </c>
    </row>
    <row r="31" spans="2:38">
      <c r="B31" s="387">
        <v>1993</v>
      </c>
      <c r="C31" s="308">
        <f>VLOOKUP(B31,'Basisreihen Destatis 2015'!$B$7:$H$90,2,FALSE)</f>
        <v>81.5</v>
      </c>
      <c r="D31" s="309"/>
      <c r="E31" s="309">
        <f t="shared" si="0"/>
        <v>81.5</v>
      </c>
      <c r="F31" s="309"/>
      <c r="G31" s="310">
        <f t="shared" si="2"/>
        <v>81.5</v>
      </c>
      <c r="H31" s="386">
        <f t="shared" si="13"/>
        <v>1.3681000000000001</v>
      </c>
      <c r="J31" s="387">
        <v>1993</v>
      </c>
      <c r="K31" s="308">
        <f>VLOOKUP(J31,'Basisreihen Destatis 2015'!$B$7:$H$90,3,FALSE)</f>
        <v>93.8</v>
      </c>
      <c r="L31" s="309"/>
      <c r="M31" s="309">
        <f t="shared" si="3"/>
        <v>93.8</v>
      </c>
      <c r="N31" s="309"/>
      <c r="O31" s="310">
        <f t="shared" si="4"/>
        <v>93.8</v>
      </c>
      <c r="P31" s="386">
        <f t="shared" si="5"/>
        <v>1.1738</v>
      </c>
      <c r="Q31" s="181"/>
      <c r="R31" s="387">
        <v>1993</v>
      </c>
      <c r="S31" s="322"/>
      <c r="T31" s="317"/>
      <c r="U31" s="317"/>
      <c r="V31" s="317">
        <f>VLOOKUP(R31,'Basisreihen Destatis 2015'!$J$7:$Q$86,3,FALSE)</f>
        <v>87.7</v>
      </c>
      <c r="W31" s="317">
        <f t="shared" si="6"/>
        <v>58.9</v>
      </c>
      <c r="X31" s="317"/>
      <c r="Y31" s="317">
        <f t="shared" si="7"/>
        <v>58.9</v>
      </c>
      <c r="Z31" s="317">
        <f>VLOOKUP(R31,'Basisreihen Destatis 2015'!$B$7:$H$90,3,FALSE)</f>
        <v>93.8</v>
      </c>
      <c r="AA31" s="317"/>
      <c r="AB31" s="317">
        <f t="shared" si="8"/>
        <v>93.8</v>
      </c>
      <c r="AC31" s="317"/>
      <c r="AD31" s="317">
        <f t="shared" si="9"/>
        <v>93.8</v>
      </c>
      <c r="AE31" s="323">
        <f t="shared" si="10"/>
        <v>79.8</v>
      </c>
      <c r="AF31" s="386">
        <f t="shared" si="11"/>
        <v>1.3346</v>
      </c>
      <c r="AH31" s="387">
        <v>1993</v>
      </c>
      <c r="AI31" s="348">
        <f>VLOOKUP(AH31,'Basisreihen Destatis 2015'!$B$7:$H$90,6,FALSE)</f>
        <v>82</v>
      </c>
      <c r="AJ31" s="344"/>
      <c r="AK31" s="349">
        <f t="shared" si="1"/>
        <v>82</v>
      </c>
      <c r="AL31" s="386">
        <f t="shared" si="12"/>
        <v>1.272</v>
      </c>
    </row>
    <row r="32" spans="2:38">
      <c r="B32" s="387">
        <v>1992</v>
      </c>
      <c r="C32" s="308">
        <f>VLOOKUP(B32,'Basisreihen Destatis 2015'!$B$7:$H$90,2,FALSE)</f>
        <v>78.8</v>
      </c>
      <c r="D32" s="309"/>
      <c r="E32" s="309">
        <f t="shared" si="0"/>
        <v>78.8</v>
      </c>
      <c r="F32" s="309"/>
      <c r="G32" s="310">
        <f t="shared" si="2"/>
        <v>78.8</v>
      </c>
      <c r="H32" s="386">
        <f t="shared" si="13"/>
        <v>1.415</v>
      </c>
      <c r="J32" s="387">
        <v>1992</v>
      </c>
      <c r="K32" s="308">
        <f>VLOOKUP(J32,'Basisreihen Destatis 2015'!$B$7:$H$90,3,FALSE)</f>
        <v>91.1</v>
      </c>
      <c r="L32" s="309"/>
      <c r="M32" s="309">
        <f t="shared" si="3"/>
        <v>91.1</v>
      </c>
      <c r="N32" s="309"/>
      <c r="O32" s="310">
        <f t="shared" si="4"/>
        <v>91.1</v>
      </c>
      <c r="P32" s="386">
        <f t="shared" si="5"/>
        <v>1.2085999999999999</v>
      </c>
      <c r="Q32" s="181"/>
      <c r="R32" s="387">
        <v>1992</v>
      </c>
      <c r="S32" s="322"/>
      <c r="T32" s="317"/>
      <c r="U32" s="317"/>
      <c r="V32" s="317">
        <f>VLOOKUP(R32,'Basisreihen Destatis 2015'!$J$7:$Q$86,3,FALSE)</f>
        <v>97.2</v>
      </c>
      <c r="W32" s="317">
        <f t="shared" si="6"/>
        <v>65.3</v>
      </c>
      <c r="X32" s="317"/>
      <c r="Y32" s="317">
        <f t="shared" si="7"/>
        <v>65.3</v>
      </c>
      <c r="Z32" s="317">
        <f>VLOOKUP(R32,'Basisreihen Destatis 2015'!$B$7:$H$90,3,FALSE)</f>
        <v>91.1</v>
      </c>
      <c r="AA32" s="317"/>
      <c r="AB32" s="317">
        <f t="shared" si="8"/>
        <v>91.1</v>
      </c>
      <c r="AC32" s="317"/>
      <c r="AD32" s="317">
        <f t="shared" si="9"/>
        <v>91.1</v>
      </c>
      <c r="AE32" s="323">
        <f t="shared" si="10"/>
        <v>80.8</v>
      </c>
      <c r="AF32" s="386">
        <f t="shared" si="11"/>
        <v>1.3181</v>
      </c>
      <c r="AH32" s="387">
        <v>1992</v>
      </c>
      <c r="AI32" s="348">
        <f>VLOOKUP(AH32,'Basisreihen Destatis 2015'!$B$7:$H$90,6,FALSE)</f>
        <v>81.900000000000006</v>
      </c>
      <c r="AJ32" s="344"/>
      <c r="AK32" s="349">
        <f t="shared" si="1"/>
        <v>81.900000000000006</v>
      </c>
      <c r="AL32" s="386">
        <f t="shared" si="12"/>
        <v>1.2735000000000001</v>
      </c>
    </row>
    <row r="33" spans="2:38">
      <c r="B33" s="387">
        <v>1991</v>
      </c>
      <c r="C33" s="308">
        <f>VLOOKUP(B33,'Basisreihen Destatis 2015'!$B$7:$H$90,2,FALSE)</f>
        <v>74.3</v>
      </c>
      <c r="D33" s="309"/>
      <c r="E33" s="309">
        <f t="shared" si="0"/>
        <v>74.3</v>
      </c>
      <c r="F33" s="309"/>
      <c r="G33" s="310">
        <f t="shared" si="2"/>
        <v>74.3</v>
      </c>
      <c r="H33" s="386">
        <f t="shared" si="13"/>
        <v>1.5006999999999999</v>
      </c>
      <c r="J33" s="387">
        <v>1991</v>
      </c>
      <c r="K33" s="308">
        <f>VLOOKUP(J33,'Basisreihen Destatis 2015'!$B$7:$H$90,3,FALSE)</f>
        <v>85.7</v>
      </c>
      <c r="L33" s="309"/>
      <c r="M33" s="309">
        <f t="shared" si="3"/>
        <v>85.7</v>
      </c>
      <c r="N33" s="309"/>
      <c r="O33" s="310">
        <f t="shared" si="4"/>
        <v>85.7</v>
      </c>
      <c r="P33" s="386">
        <f t="shared" si="5"/>
        <v>1.2847</v>
      </c>
      <c r="Q33" s="181"/>
      <c r="R33" s="387">
        <v>1991</v>
      </c>
      <c r="S33" s="322"/>
      <c r="T33" s="317"/>
      <c r="U33" s="317"/>
      <c r="V33" s="317">
        <f>VLOOKUP(R33,'Basisreihen Destatis 2015'!$J$7:$Q$86,3,FALSE)</f>
        <v>97.5</v>
      </c>
      <c r="W33" s="317">
        <f t="shared" si="6"/>
        <v>65.5</v>
      </c>
      <c r="X33" s="317"/>
      <c r="Y33" s="317">
        <f t="shared" si="7"/>
        <v>65.5</v>
      </c>
      <c r="Z33" s="317">
        <f>VLOOKUP(R33,'Basisreihen Destatis 2015'!$B$7:$H$90,3,FALSE)</f>
        <v>85.7</v>
      </c>
      <c r="AA33" s="317"/>
      <c r="AB33" s="317">
        <f t="shared" si="8"/>
        <v>85.7</v>
      </c>
      <c r="AC33" s="317"/>
      <c r="AD33" s="317">
        <f t="shared" si="9"/>
        <v>85.7</v>
      </c>
      <c r="AE33" s="323">
        <f t="shared" si="10"/>
        <v>77.599999999999994</v>
      </c>
      <c r="AF33" s="386">
        <f t="shared" si="11"/>
        <v>1.3724000000000001</v>
      </c>
      <c r="AH33" s="387">
        <v>1991</v>
      </c>
      <c r="AI33" s="348">
        <f>VLOOKUP(AH33,'Basisreihen Destatis 2015'!$B$7:$H$90,6,FALSE)</f>
        <v>80.7</v>
      </c>
      <c r="AJ33" s="344"/>
      <c r="AK33" s="349">
        <f t="shared" si="1"/>
        <v>80.7</v>
      </c>
      <c r="AL33" s="386">
        <f t="shared" si="12"/>
        <v>1.2924</v>
      </c>
    </row>
    <row r="34" spans="2:38">
      <c r="B34" s="387">
        <v>1990</v>
      </c>
      <c r="C34" s="308">
        <f>VLOOKUP(B34,'Basisreihen Destatis 2015'!$B$7:$H$90,2,FALSE)</f>
        <v>69.900000000000006</v>
      </c>
      <c r="D34" s="309"/>
      <c r="E34" s="309">
        <f t="shared" si="0"/>
        <v>69.900000000000006</v>
      </c>
      <c r="F34" s="309"/>
      <c r="G34" s="310">
        <f t="shared" si="2"/>
        <v>69.900000000000006</v>
      </c>
      <c r="H34" s="386">
        <f t="shared" si="13"/>
        <v>1.5951</v>
      </c>
      <c r="J34" s="387">
        <v>1990</v>
      </c>
      <c r="K34" s="308">
        <f>VLOOKUP(J34,'Basisreihen Destatis 2015'!$B$7:$H$90,3,FALSE)</f>
        <v>79.8</v>
      </c>
      <c r="L34" s="309"/>
      <c r="M34" s="309">
        <f t="shared" si="3"/>
        <v>79.8</v>
      </c>
      <c r="N34" s="309"/>
      <c r="O34" s="310">
        <f t="shared" si="4"/>
        <v>79.8</v>
      </c>
      <c r="P34" s="386">
        <f t="shared" si="5"/>
        <v>1.3796999999999999</v>
      </c>
      <c r="Q34" s="181"/>
      <c r="R34" s="387">
        <v>1990</v>
      </c>
      <c r="S34" s="322"/>
      <c r="T34" s="317"/>
      <c r="U34" s="317"/>
      <c r="V34" s="317">
        <f>VLOOKUP(R34,'Basisreihen Destatis 2015'!$J$7:$Q$86,3,FALSE)</f>
        <v>98.2</v>
      </c>
      <c r="W34" s="317">
        <f t="shared" si="6"/>
        <v>66</v>
      </c>
      <c r="X34" s="317"/>
      <c r="Y34" s="317">
        <f t="shared" si="7"/>
        <v>66</v>
      </c>
      <c r="Z34" s="317">
        <f>VLOOKUP(R34,'Basisreihen Destatis 2015'!$B$7:$H$90,3,FALSE)</f>
        <v>79.8</v>
      </c>
      <c r="AA34" s="317"/>
      <c r="AB34" s="317">
        <f t="shared" si="8"/>
        <v>79.8</v>
      </c>
      <c r="AC34" s="317"/>
      <c r="AD34" s="317">
        <f t="shared" si="9"/>
        <v>79.8</v>
      </c>
      <c r="AE34" s="323">
        <f t="shared" si="10"/>
        <v>74.3</v>
      </c>
      <c r="AF34" s="386">
        <f t="shared" si="11"/>
        <v>1.4334</v>
      </c>
      <c r="AH34" s="387">
        <v>1990</v>
      </c>
      <c r="AI34" s="348">
        <f>VLOOKUP(AH34,'Basisreihen Destatis 2015'!$B$7:$H$90,6,FALSE)</f>
        <v>79</v>
      </c>
      <c r="AJ34" s="344"/>
      <c r="AK34" s="349">
        <f t="shared" si="1"/>
        <v>79</v>
      </c>
      <c r="AL34" s="386">
        <f t="shared" si="12"/>
        <v>1.3203</v>
      </c>
    </row>
    <row r="35" spans="2:38">
      <c r="B35" s="387">
        <v>1989</v>
      </c>
      <c r="C35" s="308">
        <f>VLOOKUP(B35,'Basisreihen Destatis 2015'!$B$7:$H$90,2,FALSE)</f>
        <v>65.900000000000006</v>
      </c>
      <c r="D35" s="309"/>
      <c r="E35" s="309">
        <f t="shared" si="0"/>
        <v>65.900000000000006</v>
      </c>
      <c r="F35" s="309"/>
      <c r="G35" s="310">
        <f t="shared" si="2"/>
        <v>65.900000000000006</v>
      </c>
      <c r="H35" s="386">
        <f t="shared" si="13"/>
        <v>1.6919999999999999</v>
      </c>
      <c r="J35" s="387">
        <v>1989</v>
      </c>
      <c r="K35" s="308">
        <f>VLOOKUP(J35,'Basisreihen Destatis 2015'!$B$7:$H$90,3,FALSE)</f>
        <v>74.7</v>
      </c>
      <c r="L35" s="309"/>
      <c r="M35" s="309">
        <f t="shared" si="3"/>
        <v>74.7</v>
      </c>
      <c r="N35" s="309"/>
      <c r="O35" s="310">
        <f t="shared" si="4"/>
        <v>74.7</v>
      </c>
      <c r="P35" s="386">
        <f t="shared" si="5"/>
        <v>1.4739</v>
      </c>
      <c r="Q35" s="181"/>
      <c r="R35" s="387">
        <v>1989</v>
      </c>
      <c r="S35" s="322"/>
      <c r="T35" s="317"/>
      <c r="U35" s="317"/>
      <c r="V35" s="317">
        <f>VLOOKUP(R35,'Basisreihen Destatis 2015'!$J$7:$Q$86,3,FALSE)</f>
        <v>97.1</v>
      </c>
      <c r="W35" s="317">
        <f t="shared" si="6"/>
        <v>65.3</v>
      </c>
      <c r="X35" s="317"/>
      <c r="Y35" s="317">
        <f t="shared" si="7"/>
        <v>65.3</v>
      </c>
      <c r="Z35" s="317">
        <f>VLOOKUP(R35,'Basisreihen Destatis 2015'!$B$7:$H$90,3,FALSE)</f>
        <v>74.7</v>
      </c>
      <c r="AA35" s="317"/>
      <c r="AB35" s="317">
        <f t="shared" si="8"/>
        <v>74.7</v>
      </c>
      <c r="AC35" s="317"/>
      <c r="AD35" s="317">
        <f t="shared" si="9"/>
        <v>74.7</v>
      </c>
      <c r="AE35" s="323">
        <f t="shared" si="10"/>
        <v>70.900000000000006</v>
      </c>
      <c r="AF35" s="386">
        <f t="shared" si="11"/>
        <v>1.5021</v>
      </c>
      <c r="AH35" s="387">
        <v>1989</v>
      </c>
      <c r="AI35" s="348">
        <f>VLOOKUP(AH35,'Basisreihen Destatis 2015'!$B$7:$H$90,6,FALSE)</f>
        <v>77.8</v>
      </c>
      <c r="AJ35" s="344"/>
      <c r="AK35" s="349">
        <f t="shared" si="1"/>
        <v>77.8</v>
      </c>
      <c r="AL35" s="386">
        <f t="shared" si="12"/>
        <v>1.3406</v>
      </c>
    </row>
    <row r="36" spans="2:38">
      <c r="B36" s="387">
        <v>1988</v>
      </c>
      <c r="C36" s="308">
        <f>VLOOKUP(B36,'Basisreihen Destatis 2015'!$B$7:$H$90,2,FALSE)</f>
        <v>63.7</v>
      </c>
      <c r="D36" s="309"/>
      <c r="E36" s="309">
        <f t="shared" si="0"/>
        <v>63.7</v>
      </c>
      <c r="F36" s="309"/>
      <c r="G36" s="310">
        <f t="shared" si="2"/>
        <v>63.7</v>
      </c>
      <c r="H36" s="386">
        <f t="shared" si="13"/>
        <v>1.7504</v>
      </c>
      <c r="J36" s="387">
        <v>1988</v>
      </c>
      <c r="K36" s="308">
        <f>VLOOKUP(J36,'Basisreihen Destatis 2015'!$B$7:$H$90,3,FALSE)</f>
        <v>72.599999999999994</v>
      </c>
      <c r="L36" s="309"/>
      <c r="M36" s="309">
        <f t="shared" si="3"/>
        <v>72.599999999999994</v>
      </c>
      <c r="N36" s="309"/>
      <c r="O36" s="310">
        <f t="shared" si="4"/>
        <v>72.599999999999994</v>
      </c>
      <c r="P36" s="386">
        <f t="shared" si="5"/>
        <v>1.5165</v>
      </c>
      <c r="Q36" s="181"/>
      <c r="R36" s="387">
        <v>1988</v>
      </c>
      <c r="S36" s="322"/>
      <c r="T36" s="317"/>
      <c r="U36" s="317"/>
      <c r="V36" s="317">
        <f>VLOOKUP(R36,'Basisreihen Destatis 2015'!$J$7:$Q$86,3,FALSE)</f>
        <v>92.7</v>
      </c>
      <c r="W36" s="317">
        <f t="shared" si="6"/>
        <v>62.3</v>
      </c>
      <c r="X36" s="317"/>
      <c r="Y36" s="317">
        <f t="shared" si="7"/>
        <v>62.3</v>
      </c>
      <c r="Z36" s="317">
        <f>VLOOKUP(R36,'Basisreihen Destatis 2015'!$B$7:$H$90,3,FALSE)</f>
        <v>72.599999999999994</v>
      </c>
      <c r="AA36" s="317"/>
      <c r="AB36" s="317">
        <f t="shared" si="8"/>
        <v>72.599999999999994</v>
      </c>
      <c r="AC36" s="317"/>
      <c r="AD36" s="317">
        <f t="shared" si="9"/>
        <v>72.599999999999994</v>
      </c>
      <c r="AE36" s="323">
        <f t="shared" si="10"/>
        <v>68.5</v>
      </c>
      <c r="AF36" s="386">
        <f t="shared" si="11"/>
        <v>1.5547</v>
      </c>
      <c r="AH36" s="387">
        <v>1988</v>
      </c>
      <c r="AI36" s="348">
        <f>VLOOKUP(AH36,'Basisreihen Destatis 2015'!$B$7:$H$90,6,FALSE)</f>
        <v>75.8</v>
      </c>
      <c r="AJ36" s="344"/>
      <c r="AK36" s="349">
        <f t="shared" si="1"/>
        <v>75.8</v>
      </c>
      <c r="AL36" s="386">
        <f t="shared" si="12"/>
        <v>1.3759999999999999</v>
      </c>
    </row>
    <row r="37" spans="2:38">
      <c r="B37" s="387">
        <v>1987</v>
      </c>
      <c r="C37" s="308">
        <f>VLOOKUP(B37,'Basisreihen Destatis 2015'!$B$7:$H$90,2,FALSE)</f>
        <v>62.3</v>
      </c>
      <c r="D37" s="309"/>
      <c r="E37" s="309">
        <f t="shared" si="0"/>
        <v>62.3</v>
      </c>
      <c r="F37" s="309"/>
      <c r="G37" s="310">
        <f t="shared" si="2"/>
        <v>62.3</v>
      </c>
      <c r="H37" s="386">
        <f t="shared" si="13"/>
        <v>1.7897000000000001</v>
      </c>
      <c r="J37" s="387">
        <v>1987</v>
      </c>
      <c r="K37" s="308">
        <f>VLOOKUP(J37,'Basisreihen Destatis 2015'!$B$7:$H$90,3,FALSE)</f>
        <v>71.5</v>
      </c>
      <c r="L37" s="309"/>
      <c r="M37" s="309">
        <f t="shared" si="3"/>
        <v>71.5</v>
      </c>
      <c r="N37" s="309"/>
      <c r="O37" s="310">
        <f t="shared" si="4"/>
        <v>71.5</v>
      </c>
      <c r="P37" s="386">
        <f t="shared" si="5"/>
        <v>1.5399</v>
      </c>
      <c r="Q37" s="181"/>
      <c r="R37" s="387">
        <v>1987</v>
      </c>
      <c r="S37" s="322"/>
      <c r="T37" s="317"/>
      <c r="U37" s="317"/>
      <c r="V37" s="317">
        <f>VLOOKUP(R37,'Basisreihen Destatis 2015'!$J$7:$Q$86,3,FALSE)</f>
        <v>91.2</v>
      </c>
      <c r="W37" s="317">
        <f t="shared" si="6"/>
        <v>61.3</v>
      </c>
      <c r="X37" s="317"/>
      <c r="Y37" s="317">
        <f t="shared" si="7"/>
        <v>61.3</v>
      </c>
      <c r="Z37" s="317">
        <f>VLOOKUP(R37,'Basisreihen Destatis 2015'!$B$7:$H$90,3,FALSE)</f>
        <v>71.5</v>
      </c>
      <c r="AA37" s="317"/>
      <c r="AB37" s="317">
        <f t="shared" si="8"/>
        <v>71.5</v>
      </c>
      <c r="AC37" s="317"/>
      <c r="AD37" s="317">
        <f t="shared" si="9"/>
        <v>71.5</v>
      </c>
      <c r="AE37" s="323">
        <f t="shared" si="10"/>
        <v>67.400000000000006</v>
      </c>
      <c r="AF37" s="386">
        <f t="shared" si="11"/>
        <v>1.5801000000000001</v>
      </c>
      <c r="AH37" s="387">
        <v>1987</v>
      </c>
      <c r="AI37" s="348">
        <f>VLOOKUP(AH37,'Basisreihen Destatis 2015'!$B$7:$H$90,6,FALSE)</f>
        <v>74.7</v>
      </c>
      <c r="AJ37" s="344"/>
      <c r="AK37" s="349">
        <f t="shared" si="1"/>
        <v>74.7</v>
      </c>
      <c r="AL37" s="386">
        <f t="shared" si="12"/>
        <v>1.3963000000000001</v>
      </c>
    </row>
    <row r="38" spans="2:38">
      <c r="B38" s="387">
        <v>1986</v>
      </c>
      <c r="C38" s="308">
        <f>VLOOKUP(B38,'Basisreihen Destatis 2015'!$B$7:$H$90,2,FALSE)</f>
        <v>60.9</v>
      </c>
      <c r="D38" s="309"/>
      <c r="E38" s="309">
        <f t="shared" si="0"/>
        <v>60.9</v>
      </c>
      <c r="F38" s="309"/>
      <c r="G38" s="310">
        <f t="shared" si="2"/>
        <v>60.9</v>
      </c>
      <c r="H38" s="386">
        <f t="shared" si="13"/>
        <v>1.8309</v>
      </c>
      <c r="J38" s="387">
        <v>1986</v>
      </c>
      <c r="K38" s="308">
        <f>VLOOKUP(J38,'Basisreihen Destatis 2015'!$B$7:$H$90,3,FALSE)</f>
        <v>70.3</v>
      </c>
      <c r="L38" s="309"/>
      <c r="M38" s="309">
        <f t="shared" si="3"/>
        <v>70.3</v>
      </c>
      <c r="N38" s="309"/>
      <c r="O38" s="310">
        <f t="shared" si="4"/>
        <v>70.3</v>
      </c>
      <c r="P38" s="386">
        <f t="shared" si="5"/>
        <v>1.5661</v>
      </c>
      <c r="Q38" s="181"/>
      <c r="R38" s="387">
        <v>1986</v>
      </c>
      <c r="S38" s="322"/>
      <c r="T38" s="317"/>
      <c r="U38" s="317"/>
      <c r="V38" s="317">
        <f>VLOOKUP(R38,'Basisreihen Destatis 2015'!$J$7:$Q$86,3,FALSE)</f>
        <v>95.9</v>
      </c>
      <c r="W38" s="317">
        <f t="shared" si="6"/>
        <v>64.400000000000006</v>
      </c>
      <c r="X38" s="317"/>
      <c r="Y38" s="317">
        <f t="shared" si="7"/>
        <v>64.400000000000006</v>
      </c>
      <c r="Z38" s="317">
        <f>VLOOKUP(R38,'Basisreihen Destatis 2015'!$B$7:$H$90,3,FALSE)</f>
        <v>70.3</v>
      </c>
      <c r="AA38" s="317"/>
      <c r="AB38" s="317">
        <f t="shared" si="8"/>
        <v>70.3</v>
      </c>
      <c r="AC38" s="317"/>
      <c r="AD38" s="317">
        <f t="shared" si="9"/>
        <v>70.3</v>
      </c>
      <c r="AE38" s="323">
        <f t="shared" si="10"/>
        <v>67.900000000000006</v>
      </c>
      <c r="AF38" s="386">
        <f t="shared" si="11"/>
        <v>1.5685</v>
      </c>
      <c r="AH38" s="387">
        <v>1986</v>
      </c>
      <c r="AI38" s="348">
        <f>VLOOKUP(AH38,'Basisreihen Destatis 2015'!$B$7:$H$90,6,FALSE)</f>
        <v>76.5</v>
      </c>
      <c r="AJ38" s="344"/>
      <c r="AK38" s="349">
        <f t="shared" si="1"/>
        <v>76.5</v>
      </c>
      <c r="AL38" s="386">
        <f t="shared" si="12"/>
        <v>1.3633999999999999</v>
      </c>
    </row>
    <row r="39" spans="2:38">
      <c r="B39" s="387">
        <v>1985</v>
      </c>
      <c r="C39" s="308">
        <f>VLOOKUP(B39,'Basisreihen Destatis 2015'!$B$7:$H$90,2,FALSE)</f>
        <v>59.7</v>
      </c>
      <c r="D39" s="309"/>
      <c r="E39" s="309">
        <f t="shared" si="0"/>
        <v>59.7</v>
      </c>
      <c r="F39" s="309"/>
      <c r="G39" s="310">
        <f t="shared" si="2"/>
        <v>59.7</v>
      </c>
      <c r="H39" s="386">
        <f t="shared" si="13"/>
        <v>1.8676999999999999</v>
      </c>
      <c r="J39" s="387">
        <v>1985</v>
      </c>
      <c r="K39" s="308">
        <f>VLOOKUP(J39,'Basisreihen Destatis 2015'!$B$7:$H$90,3,FALSE)</f>
        <v>68.7</v>
      </c>
      <c r="L39" s="309"/>
      <c r="M39" s="309">
        <f t="shared" si="3"/>
        <v>68.7</v>
      </c>
      <c r="N39" s="309"/>
      <c r="O39" s="310">
        <f t="shared" si="4"/>
        <v>68.7</v>
      </c>
      <c r="P39" s="386">
        <f t="shared" si="5"/>
        <v>1.6026</v>
      </c>
      <c r="Q39" s="181"/>
      <c r="R39" s="387">
        <v>1985</v>
      </c>
      <c r="S39" s="322"/>
      <c r="T39" s="317"/>
      <c r="U39" s="317"/>
      <c r="V39" s="317">
        <f>VLOOKUP(R39,'Basisreihen Destatis 2015'!$J$7:$Q$86,3,FALSE)</f>
        <v>94.1</v>
      </c>
      <c r="W39" s="317">
        <f>ROUND(IF(U39&gt;0,U39,V39*$U$24/$V$24),1)</f>
        <v>63.2</v>
      </c>
      <c r="X39" s="317"/>
      <c r="Y39" s="317">
        <f t="shared" si="7"/>
        <v>63.2</v>
      </c>
      <c r="Z39" s="317">
        <f>VLOOKUP(R39,'Basisreihen Destatis 2015'!$B$7:$H$90,3,FALSE)</f>
        <v>68.7</v>
      </c>
      <c r="AA39" s="317"/>
      <c r="AB39" s="317">
        <f t="shared" si="8"/>
        <v>68.7</v>
      </c>
      <c r="AC39" s="317"/>
      <c r="AD39" s="317">
        <f t="shared" si="9"/>
        <v>68.7</v>
      </c>
      <c r="AE39" s="323">
        <f t="shared" si="10"/>
        <v>66.5</v>
      </c>
      <c r="AF39" s="386">
        <f t="shared" si="11"/>
        <v>1.6014999999999999</v>
      </c>
      <c r="AH39" s="387">
        <v>1985</v>
      </c>
      <c r="AI39" s="348">
        <f>VLOOKUP(AH39,'Basisreihen Destatis 2015'!$B$7:$H$90,6,FALSE)</f>
        <v>77.099999999999994</v>
      </c>
      <c r="AJ39" s="344"/>
      <c r="AK39" s="349">
        <f>ROUND(IF(AI39&gt;0,AI39,AJ39*$AI$48/$AJ$48),1)</f>
        <v>77.099999999999994</v>
      </c>
      <c r="AL39" s="386">
        <f t="shared" si="12"/>
        <v>1.3528</v>
      </c>
    </row>
    <row r="40" spans="2:38">
      <c r="B40" s="387">
        <v>1984</v>
      </c>
      <c r="C40" s="308">
        <f>VLOOKUP(B40,'Basisreihen Destatis 2015'!$B$7:$H$90,2,FALSE)</f>
        <v>59.3</v>
      </c>
      <c r="D40" s="309"/>
      <c r="E40" s="309">
        <f t="shared" si="0"/>
        <v>59.3</v>
      </c>
      <c r="F40" s="309"/>
      <c r="G40" s="310">
        <f t="shared" si="2"/>
        <v>59.3</v>
      </c>
      <c r="H40" s="386">
        <f t="shared" si="13"/>
        <v>1.8803000000000001</v>
      </c>
      <c r="J40" s="387">
        <v>1984</v>
      </c>
      <c r="K40" s="308">
        <f>VLOOKUP(J40,'Basisreihen Destatis 2015'!$B$7:$H$90,3,FALSE)</f>
        <v>68.599999999999994</v>
      </c>
      <c r="L40" s="309"/>
      <c r="M40" s="309">
        <f t="shared" si="3"/>
        <v>68.599999999999994</v>
      </c>
      <c r="N40" s="309"/>
      <c r="O40" s="310">
        <f t="shared" si="4"/>
        <v>68.599999999999994</v>
      </c>
      <c r="P40" s="386">
        <f t="shared" si="5"/>
        <v>1.605</v>
      </c>
      <c r="Q40" s="181"/>
      <c r="R40" s="387">
        <v>1984</v>
      </c>
      <c r="S40" s="322"/>
      <c r="T40" s="317"/>
      <c r="U40" s="317"/>
      <c r="V40" s="317">
        <f>VLOOKUP(R40,'Basisreihen Destatis 2015'!$J$7:$Q$86,3,FALSE)</f>
        <v>88</v>
      </c>
      <c r="W40" s="317">
        <f t="shared" si="6"/>
        <v>59.1</v>
      </c>
      <c r="X40" s="317"/>
      <c r="Y40" s="317">
        <f t="shared" si="7"/>
        <v>59.1</v>
      </c>
      <c r="Z40" s="317">
        <f>VLOOKUP(R40,'Basisreihen Destatis 2015'!$B$7:$H$90,3,FALSE)</f>
        <v>68.599999999999994</v>
      </c>
      <c r="AA40" s="317"/>
      <c r="AB40" s="317">
        <f t="shared" si="8"/>
        <v>68.599999999999994</v>
      </c>
      <c r="AC40" s="317"/>
      <c r="AD40" s="317">
        <f t="shared" si="9"/>
        <v>68.599999999999994</v>
      </c>
      <c r="AE40" s="323">
        <f t="shared" si="10"/>
        <v>64.8</v>
      </c>
      <c r="AF40" s="386">
        <f t="shared" si="11"/>
        <v>1.6435</v>
      </c>
      <c r="AH40" s="387">
        <v>1984</v>
      </c>
      <c r="AI40" s="348">
        <f>VLOOKUP(AH40,'Basisreihen Destatis 2015'!$B$7:$H$90,6,FALSE)</f>
        <v>75.400000000000006</v>
      </c>
      <c r="AJ40" s="344"/>
      <c r="AK40" s="349">
        <f t="shared" ref="AK40:AK75" si="16">ROUND(IF(AI40&gt;0,AI40,AJ40*$AI$48/$AJ$48),1)</f>
        <v>75.400000000000006</v>
      </c>
      <c r="AL40" s="386">
        <f t="shared" si="12"/>
        <v>1.3833</v>
      </c>
    </row>
    <row r="41" spans="2:38">
      <c r="B41" s="387">
        <v>1983</v>
      </c>
      <c r="C41" s="308">
        <f>VLOOKUP(B41,'Basisreihen Destatis 2015'!$B$7:$H$90,2,FALSE)</f>
        <v>58.1</v>
      </c>
      <c r="D41" s="309"/>
      <c r="E41" s="309">
        <f t="shared" si="0"/>
        <v>58.1</v>
      </c>
      <c r="F41" s="309"/>
      <c r="G41" s="310">
        <f t="shared" si="2"/>
        <v>58.1</v>
      </c>
      <c r="H41" s="386">
        <f t="shared" si="13"/>
        <v>1.9191</v>
      </c>
      <c r="J41" s="387">
        <v>1983</v>
      </c>
      <c r="K41" s="308">
        <f>VLOOKUP(J41,'Basisreihen Destatis 2015'!$B$7:$H$90,3,FALSE)</f>
        <v>67.8</v>
      </c>
      <c r="L41" s="309"/>
      <c r="M41" s="309">
        <f t="shared" si="3"/>
        <v>67.8</v>
      </c>
      <c r="N41" s="309"/>
      <c r="O41" s="310">
        <f t="shared" si="4"/>
        <v>67.8</v>
      </c>
      <c r="P41" s="386">
        <f t="shared" si="5"/>
        <v>1.6238999999999999</v>
      </c>
      <c r="Q41" s="181"/>
      <c r="R41" s="387">
        <v>1983</v>
      </c>
      <c r="S41" s="322"/>
      <c r="T41" s="317"/>
      <c r="U41" s="317"/>
      <c r="V41" s="317">
        <f>VLOOKUP(R41,'Basisreihen Destatis 2015'!$J$7:$Q$86,3,FALSE)</f>
        <v>86.3</v>
      </c>
      <c r="W41" s="317">
        <f t="shared" si="6"/>
        <v>58</v>
      </c>
      <c r="X41" s="317"/>
      <c r="Y41" s="317">
        <f t="shared" si="7"/>
        <v>58</v>
      </c>
      <c r="Z41" s="317">
        <f>VLOOKUP(R41,'Basisreihen Destatis 2015'!$B$7:$H$90,3,FALSE)</f>
        <v>67.8</v>
      </c>
      <c r="AA41" s="317"/>
      <c r="AB41" s="317">
        <f t="shared" si="8"/>
        <v>67.8</v>
      </c>
      <c r="AC41" s="317"/>
      <c r="AD41" s="317">
        <f t="shared" si="9"/>
        <v>67.8</v>
      </c>
      <c r="AE41" s="323">
        <f t="shared" si="10"/>
        <v>63.9</v>
      </c>
      <c r="AF41" s="386">
        <f t="shared" si="11"/>
        <v>1.6667000000000001</v>
      </c>
      <c r="AH41" s="387">
        <v>1983</v>
      </c>
      <c r="AI41" s="348">
        <f>VLOOKUP(AH41,'Basisreihen Destatis 2015'!$B$7:$H$90,6,FALSE)</f>
        <v>73.3</v>
      </c>
      <c r="AJ41" s="344"/>
      <c r="AK41" s="349">
        <f t="shared" si="16"/>
        <v>73.3</v>
      </c>
      <c r="AL41" s="386">
        <f t="shared" si="12"/>
        <v>1.4229000000000001</v>
      </c>
    </row>
    <row r="42" spans="2:38">
      <c r="B42" s="387">
        <v>1982</v>
      </c>
      <c r="C42" s="308">
        <f>VLOOKUP(B42,'Basisreihen Destatis 2015'!$B$7:$H$90,2,FALSE)</f>
        <v>57.1</v>
      </c>
      <c r="D42" s="309"/>
      <c r="E42" s="309">
        <f t="shared" si="0"/>
        <v>57.1</v>
      </c>
      <c r="F42" s="309"/>
      <c r="G42" s="310">
        <f t="shared" si="2"/>
        <v>57.1</v>
      </c>
      <c r="H42" s="386">
        <f t="shared" si="13"/>
        <v>1.9527000000000001</v>
      </c>
      <c r="J42" s="387">
        <v>1982</v>
      </c>
      <c r="K42" s="308">
        <f>VLOOKUP(J42,'Basisreihen Destatis 2015'!$B$7:$H$90,3,FALSE)</f>
        <v>68.099999999999994</v>
      </c>
      <c r="L42" s="309"/>
      <c r="M42" s="309">
        <f t="shared" si="3"/>
        <v>68.099999999999994</v>
      </c>
      <c r="N42" s="309"/>
      <c r="O42" s="310">
        <f t="shared" si="4"/>
        <v>68.099999999999994</v>
      </c>
      <c r="P42" s="386">
        <f t="shared" si="5"/>
        <v>1.6167</v>
      </c>
      <c r="Q42" s="181"/>
      <c r="R42" s="387">
        <v>1982</v>
      </c>
      <c r="S42" s="322"/>
      <c r="T42" s="317"/>
      <c r="U42" s="317"/>
      <c r="V42" s="317">
        <f>VLOOKUP(R42,'Basisreihen Destatis 2015'!$J$7:$Q$86,3,FALSE)</f>
        <v>90.1</v>
      </c>
      <c r="W42" s="317">
        <f t="shared" si="6"/>
        <v>60.5</v>
      </c>
      <c r="X42" s="317"/>
      <c r="Y42" s="317">
        <f t="shared" si="7"/>
        <v>60.5</v>
      </c>
      <c r="Z42" s="317">
        <f>VLOOKUP(R42,'Basisreihen Destatis 2015'!$B$7:$H$90,3,FALSE)</f>
        <v>68.099999999999994</v>
      </c>
      <c r="AA42" s="317"/>
      <c r="AB42" s="317">
        <f t="shared" si="8"/>
        <v>68.099999999999994</v>
      </c>
      <c r="AC42" s="317"/>
      <c r="AD42" s="317">
        <f t="shared" si="9"/>
        <v>68.099999999999994</v>
      </c>
      <c r="AE42" s="323">
        <f t="shared" si="10"/>
        <v>65.099999999999994</v>
      </c>
      <c r="AF42" s="386">
        <f t="shared" si="11"/>
        <v>1.6358999999999999</v>
      </c>
      <c r="AH42" s="387">
        <v>1982</v>
      </c>
      <c r="AI42" s="348">
        <f>VLOOKUP(AH42,'Basisreihen Destatis 2015'!$B$7:$H$90,6,FALSE)</f>
        <v>72</v>
      </c>
      <c r="AJ42" s="344"/>
      <c r="AK42" s="349">
        <f t="shared" si="16"/>
        <v>72</v>
      </c>
      <c r="AL42" s="386">
        <f t="shared" si="12"/>
        <v>1.4486000000000001</v>
      </c>
    </row>
    <row r="43" spans="2:38">
      <c r="B43" s="387">
        <v>1981</v>
      </c>
      <c r="C43" s="308">
        <f>VLOOKUP(B43,'Basisreihen Destatis 2015'!$B$7:$H$90,2,FALSE)</f>
        <v>54.9</v>
      </c>
      <c r="D43" s="309"/>
      <c r="E43" s="309">
        <f t="shared" si="0"/>
        <v>54.9</v>
      </c>
      <c r="F43" s="309"/>
      <c r="G43" s="310">
        <f t="shared" si="2"/>
        <v>54.9</v>
      </c>
      <c r="H43" s="386">
        <f t="shared" si="13"/>
        <v>2.0310000000000001</v>
      </c>
      <c r="J43" s="387">
        <v>1981</v>
      </c>
      <c r="K43" s="308">
        <f>VLOOKUP(J43,'Basisreihen Destatis 2015'!$B$7:$H$90,3,FALSE)</f>
        <v>69.3</v>
      </c>
      <c r="L43" s="309"/>
      <c r="M43" s="309">
        <f t="shared" si="3"/>
        <v>69.3</v>
      </c>
      <c r="N43" s="309"/>
      <c r="O43" s="310">
        <f t="shared" si="4"/>
        <v>69.3</v>
      </c>
      <c r="P43" s="386">
        <f t="shared" si="5"/>
        <v>1.5887</v>
      </c>
      <c r="Q43" s="181"/>
      <c r="R43" s="387">
        <v>1981</v>
      </c>
      <c r="S43" s="322"/>
      <c r="T43" s="317"/>
      <c r="U43" s="317"/>
      <c r="V43" s="317">
        <f>VLOOKUP(R43,'Basisreihen Destatis 2015'!$J$7:$Q$86,3,FALSE)</f>
        <v>78.5</v>
      </c>
      <c r="W43" s="317">
        <f t="shared" si="6"/>
        <v>52.8</v>
      </c>
      <c r="X43" s="317"/>
      <c r="Y43" s="317">
        <f t="shared" si="7"/>
        <v>52.8</v>
      </c>
      <c r="Z43" s="317">
        <f>VLOOKUP(R43,'Basisreihen Destatis 2015'!$B$7:$H$90,3,FALSE)</f>
        <v>69.3</v>
      </c>
      <c r="AA43" s="317"/>
      <c r="AB43" s="317">
        <f t="shared" si="8"/>
        <v>69.3</v>
      </c>
      <c r="AC43" s="317"/>
      <c r="AD43" s="317">
        <f t="shared" si="9"/>
        <v>69.3</v>
      </c>
      <c r="AE43" s="323">
        <f t="shared" si="10"/>
        <v>62.7</v>
      </c>
      <c r="AF43" s="386">
        <f t="shared" si="11"/>
        <v>1.6986000000000001</v>
      </c>
      <c r="AH43" s="387">
        <v>1981</v>
      </c>
      <c r="AI43" s="348">
        <f>VLOOKUP(AH43,'Basisreihen Destatis 2015'!$B$7:$H$90,6,FALSE)</f>
        <v>67.8</v>
      </c>
      <c r="AJ43" s="344"/>
      <c r="AK43" s="349">
        <f t="shared" si="16"/>
        <v>67.8</v>
      </c>
      <c r="AL43" s="386">
        <f t="shared" si="12"/>
        <v>1.5383</v>
      </c>
    </row>
    <row r="44" spans="2:38">
      <c r="B44" s="387">
        <v>1980</v>
      </c>
      <c r="C44" s="308">
        <f>VLOOKUP(B44,'Basisreihen Destatis 2015'!$B$7:$H$90,2,FALSE)</f>
        <v>51.7</v>
      </c>
      <c r="D44" s="309"/>
      <c r="E44" s="309">
        <f t="shared" si="0"/>
        <v>51.7</v>
      </c>
      <c r="F44" s="309"/>
      <c r="G44" s="310">
        <f t="shared" si="2"/>
        <v>51.7</v>
      </c>
      <c r="H44" s="386">
        <f t="shared" si="13"/>
        <v>2.1566999999999998</v>
      </c>
      <c r="J44" s="387">
        <v>1980</v>
      </c>
      <c r="K44" s="308">
        <f>VLOOKUP(J44,'Basisreihen Destatis 2015'!$B$7:$H$90,3,FALSE)</f>
        <v>67.5</v>
      </c>
      <c r="L44" s="309"/>
      <c r="M44" s="309">
        <f t="shared" si="3"/>
        <v>67.5</v>
      </c>
      <c r="N44" s="309"/>
      <c r="O44" s="310">
        <f t="shared" si="4"/>
        <v>67.5</v>
      </c>
      <c r="P44" s="386">
        <f t="shared" si="5"/>
        <v>1.6311</v>
      </c>
      <c r="Q44" s="181"/>
      <c r="R44" s="387">
        <v>1980</v>
      </c>
      <c r="S44" s="322"/>
      <c r="T44" s="317"/>
      <c r="U44" s="317"/>
      <c r="V44" s="317">
        <f>VLOOKUP(R44,'Basisreihen Destatis 2015'!$J$7:$Q$86,3,FALSE)</f>
        <v>77.099999999999994</v>
      </c>
      <c r="W44" s="317">
        <f t="shared" si="6"/>
        <v>51.8</v>
      </c>
      <c r="X44" s="317"/>
      <c r="Y44" s="317">
        <f t="shared" si="7"/>
        <v>51.8</v>
      </c>
      <c r="Z44" s="317">
        <f>VLOOKUP(R44,'Basisreihen Destatis 2015'!$B$7:$H$90,3,FALSE)</f>
        <v>67.5</v>
      </c>
      <c r="AA44" s="317"/>
      <c r="AB44" s="317">
        <f t="shared" si="8"/>
        <v>67.5</v>
      </c>
      <c r="AC44" s="317"/>
      <c r="AD44" s="317">
        <f t="shared" si="9"/>
        <v>67.5</v>
      </c>
      <c r="AE44" s="323">
        <f t="shared" si="10"/>
        <v>61.2</v>
      </c>
      <c r="AF44" s="386">
        <f t="shared" si="11"/>
        <v>1.7402</v>
      </c>
      <c r="AH44" s="387">
        <v>1980</v>
      </c>
      <c r="AI44" s="348">
        <f>VLOOKUP(AH44,'Basisreihen Destatis 2015'!$B$7:$H$90,6,FALSE)</f>
        <v>63.5</v>
      </c>
      <c r="AJ44" s="344"/>
      <c r="AK44" s="349">
        <f t="shared" si="16"/>
        <v>63.5</v>
      </c>
      <c r="AL44" s="386">
        <f t="shared" si="12"/>
        <v>1.6425000000000001</v>
      </c>
    </row>
    <row r="45" spans="2:38">
      <c r="B45" s="387">
        <v>1979</v>
      </c>
      <c r="C45" s="308">
        <f>VLOOKUP(B45,'Basisreihen Destatis 2015'!$B$7:$H$90,2,FALSE)</f>
        <v>47</v>
      </c>
      <c r="D45" s="309"/>
      <c r="E45" s="309">
        <f t="shared" si="0"/>
        <v>47</v>
      </c>
      <c r="F45" s="309"/>
      <c r="G45" s="310">
        <f t="shared" si="2"/>
        <v>47</v>
      </c>
      <c r="H45" s="386">
        <f t="shared" si="13"/>
        <v>2.3723000000000001</v>
      </c>
      <c r="J45" s="387">
        <v>1979</v>
      </c>
      <c r="K45" s="308">
        <f>VLOOKUP(J45,'Basisreihen Destatis 2015'!$B$7:$H$90,3,FALSE)</f>
        <v>61.1</v>
      </c>
      <c r="L45" s="309"/>
      <c r="M45" s="309">
        <f t="shared" si="3"/>
        <v>61.1</v>
      </c>
      <c r="N45" s="309"/>
      <c r="O45" s="310">
        <f t="shared" si="4"/>
        <v>61.1</v>
      </c>
      <c r="P45" s="386">
        <f t="shared" si="5"/>
        <v>1.802</v>
      </c>
      <c r="Q45" s="181"/>
      <c r="R45" s="387">
        <v>1979</v>
      </c>
      <c r="S45" s="322"/>
      <c r="T45" s="317"/>
      <c r="U45" s="317"/>
      <c r="V45" s="317">
        <f>VLOOKUP(R45,'Basisreihen Destatis 2015'!$J$7:$Q$86,3,FALSE)</f>
        <v>76.5</v>
      </c>
      <c r="W45" s="317">
        <f t="shared" si="6"/>
        <v>51.4</v>
      </c>
      <c r="X45" s="317"/>
      <c r="Y45" s="317">
        <f t="shared" si="7"/>
        <v>51.4</v>
      </c>
      <c r="Z45" s="317">
        <f>VLOOKUP(R45,'Basisreihen Destatis 2015'!$B$7:$H$90,3,FALSE)</f>
        <v>61.1</v>
      </c>
      <c r="AA45" s="317"/>
      <c r="AB45" s="317">
        <f t="shared" si="8"/>
        <v>61.1</v>
      </c>
      <c r="AC45" s="317"/>
      <c r="AD45" s="317">
        <f t="shared" si="9"/>
        <v>61.1</v>
      </c>
      <c r="AE45" s="323">
        <f t="shared" si="10"/>
        <v>57.2</v>
      </c>
      <c r="AF45" s="386">
        <f t="shared" si="11"/>
        <v>1.8619000000000001</v>
      </c>
      <c r="AH45" s="387">
        <v>1979</v>
      </c>
      <c r="AI45" s="348">
        <f>VLOOKUP(AH45,'Basisreihen Destatis 2015'!$B$7:$H$90,6,FALSE)</f>
        <v>59.6</v>
      </c>
      <c r="AJ45" s="344"/>
      <c r="AK45" s="349">
        <f t="shared" si="16"/>
        <v>59.6</v>
      </c>
      <c r="AL45" s="386">
        <f t="shared" si="12"/>
        <v>1.75</v>
      </c>
    </row>
    <row r="46" spans="2:38">
      <c r="B46" s="387">
        <v>1978</v>
      </c>
      <c r="C46" s="308">
        <f>VLOOKUP(B46,'Basisreihen Destatis 2015'!$B$7:$H$90,2,FALSE)</f>
        <v>43.7</v>
      </c>
      <c r="D46" s="309"/>
      <c r="E46" s="309">
        <f t="shared" si="0"/>
        <v>43.7</v>
      </c>
      <c r="F46" s="309"/>
      <c r="G46" s="310">
        <f t="shared" si="2"/>
        <v>43.7</v>
      </c>
      <c r="H46" s="386">
        <f t="shared" si="13"/>
        <v>2.5514999999999999</v>
      </c>
      <c r="J46" s="387">
        <v>1978</v>
      </c>
      <c r="K46" s="308">
        <f>VLOOKUP(J46,'Basisreihen Destatis 2015'!$B$7:$H$90,3,FALSE)</f>
        <v>55.6</v>
      </c>
      <c r="L46" s="309"/>
      <c r="M46" s="309">
        <f t="shared" si="3"/>
        <v>55.6</v>
      </c>
      <c r="N46" s="309"/>
      <c r="O46" s="310">
        <f t="shared" si="4"/>
        <v>55.6</v>
      </c>
      <c r="P46" s="386">
        <f t="shared" si="5"/>
        <v>1.9802</v>
      </c>
      <c r="Q46" s="181"/>
      <c r="R46" s="387">
        <v>1978</v>
      </c>
      <c r="S46" s="322"/>
      <c r="T46" s="317"/>
      <c r="U46" s="317"/>
      <c r="V46" s="317">
        <f>VLOOKUP(R46,'Basisreihen Destatis 2015'!$J$7:$Q$86,3,FALSE)</f>
        <v>75.599999999999994</v>
      </c>
      <c r="W46" s="317">
        <f t="shared" si="6"/>
        <v>50.8</v>
      </c>
      <c r="X46" s="317"/>
      <c r="Y46" s="317">
        <f t="shared" si="7"/>
        <v>50.8</v>
      </c>
      <c r="Z46" s="317">
        <f>VLOOKUP(R46,'Basisreihen Destatis 2015'!$B$7:$H$90,3,FALSE)</f>
        <v>55.6</v>
      </c>
      <c r="AA46" s="317"/>
      <c r="AB46" s="317">
        <f t="shared" si="8"/>
        <v>55.6</v>
      </c>
      <c r="AC46" s="317"/>
      <c r="AD46" s="317">
        <f t="shared" si="9"/>
        <v>55.6</v>
      </c>
      <c r="AE46" s="323">
        <f t="shared" si="10"/>
        <v>53.7</v>
      </c>
      <c r="AF46" s="386">
        <f t="shared" si="11"/>
        <v>1.9832000000000001</v>
      </c>
      <c r="AH46" s="387">
        <v>1978</v>
      </c>
      <c r="AI46" s="348">
        <f>VLOOKUP(AH46,'Basisreihen Destatis 2015'!$B$7:$H$90,6,FALSE)</f>
        <v>57.5</v>
      </c>
      <c r="AJ46" s="344"/>
      <c r="AK46" s="349">
        <f t="shared" si="16"/>
        <v>57.5</v>
      </c>
      <c r="AL46" s="386">
        <f t="shared" si="12"/>
        <v>1.8139000000000001</v>
      </c>
    </row>
    <row r="47" spans="2:38">
      <c r="B47" s="387">
        <v>1977</v>
      </c>
      <c r="C47" s="308">
        <f>VLOOKUP(B47,'Basisreihen Destatis 2015'!$B$7:$H$90,2,FALSE)</f>
        <v>41.9</v>
      </c>
      <c r="D47" s="309"/>
      <c r="E47" s="309">
        <f t="shared" si="0"/>
        <v>41.9</v>
      </c>
      <c r="F47" s="309"/>
      <c r="G47" s="310">
        <f t="shared" si="2"/>
        <v>41.9</v>
      </c>
      <c r="H47" s="386">
        <f t="shared" si="13"/>
        <v>2.6610999999999998</v>
      </c>
      <c r="J47" s="387">
        <v>1977</v>
      </c>
      <c r="K47" s="308">
        <f>VLOOKUP(J47,'Basisreihen Destatis 2015'!$B$7:$H$90,3,FALSE)</f>
        <v>52.5</v>
      </c>
      <c r="L47" s="309"/>
      <c r="M47" s="309">
        <f t="shared" si="3"/>
        <v>52.5</v>
      </c>
      <c r="N47" s="309"/>
      <c r="O47" s="310">
        <f t="shared" si="4"/>
        <v>52.5</v>
      </c>
      <c r="P47" s="386">
        <f t="shared" si="5"/>
        <v>2.0971000000000002</v>
      </c>
      <c r="Q47" s="181"/>
      <c r="R47" s="387">
        <v>1977</v>
      </c>
      <c r="S47" s="322"/>
      <c r="T47" s="317"/>
      <c r="U47" s="317"/>
      <c r="V47" s="317">
        <f>VLOOKUP(R47,'Basisreihen Destatis 2015'!$J$7:$Q$86,3,FALSE)</f>
        <v>73.599999999999994</v>
      </c>
      <c r="W47" s="317">
        <f t="shared" si="6"/>
        <v>49.5</v>
      </c>
      <c r="X47" s="317"/>
      <c r="Y47" s="317">
        <f t="shared" si="7"/>
        <v>49.5</v>
      </c>
      <c r="Z47" s="317">
        <f>VLOOKUP(R47,'Basisreihen Destatis 2015'!$B$7:$H$90,3,FALSE)</f>
        <v>52.5</v>
      </c>
      <c r="AA47" s="317"/>
      <c r="AB47" s="317">
        <f t="shared" si="8"/>
        <v>52.5</v>
      </c>
      <c r="AC47" s="317"/>
      <c r="AD47" s="317">
        <f t="shared" si="9"/>
        <v>52.5</v>
      </c>
      <c r="AE47" s="323">
        <f t="shared" si="10"/>
        <v>51.3</v>
      </c>
      <c r="AF47" s="386">
        <f t="shared" si="11"/>
        <v>2.0760000000000001</v>
      </c>
      <c r="AH47" s="387">
        <v>1977</v>
      </c>
      <c r="AI47" s="348">
        <f>VLOOKUP(AH47,'Basisreihen Destatis 2015'!$B$7:$H$90,6,FALSE)</f>
        <v>56.8</v>
      </c>
      <c r="AJ47" s="344"/>
      <c r="AK47" s="349">
        <f t="shared" si="16"/>
        <v>56.8</v>
      </c>
      <c r="AL47" s="386">
        <f t="shared" si="12"/>
        <v>1.8363</v>
      </c>
    </row>
    <row r="48" spans="2:38">
      <c r="B48" s="387">
        <v>1976</v>
      </c>
      <c r="C48" s="308">
        <f>VLOOKUP(B48,'Basisreihen Destatis 2015'!$B$7:$H$90,2,FALSE)</f>
        <v>40.200000000000003</v>
      </c>
      <c r="D48" s="309"/>
      <c r="E48" s="309">
        <f t="shared" si="0"/>
        <v>40.200000000000003</v>
      </c>
      <c r="F48" s="309"/>
      <c r="G48" s="310">
        <f t="shared" si="2"/>
        <v>40.200000000000003</v>
      </c>
      <c r="H48" s="386">
        <f t="shared" si="13"/>
        <v>2.7736000000000001</v>
      </c>
      <c r="J48" s="387">
        <v>1976</v>
      </c>
      <c r="K48" s="308">
        <f>VLOOKUP(J48,'Basisreihen Destatis 2015'!$B$7:$H$90,3,FALSE)</f>
        <v>50.7</v>
      </c>
      <c r="L48" s="309"/>
      <c r="M48" s="309">
        <f t="shared" si="3"/>
        <v>50.7</v>
      </c>
      <c r="N48" s="309"/>
      <c r="O48" s="310">
        <f t="shared" si="4"/>
        <v>50.7</v>
      </c>
      <c r="P48" s="386">
        <f t="shared" si="5"/>
        <v>2.1716000000000002</v>
      </c>
      <c r="Q48" s="181"/>
      <c r="R48" s="387">
        <v>1976</v>
      </c>
      <c r="S48" s="322"/>
      <c r="T48" s="317"/>
      <c r="U48" s="317"/>
      <c r="V48" s="317">
        <f>VLOOKUP(R48,'Basisreihen Destatis 2015'!$J$7:$Q$86,3,FALSE)</f>
        <v>75.5</v>
      </c>
      <c r="W48" s="317">
        <f t="shared" si="6"/>
        <v>50.7</v>
      </c>
      <c r="X48" s="317"/>
      <c r="Y48" s="317">
        <f t="shared" si="7"/>
        <v>50.7</v>
      </c>
      <c r="Z48" s="317">
        <f>VLOOKUP(R48,'Basisreihen Destatis 2015'!$B$7:$H$90,3,FALSE)</f>
        <v>50.7</v>
      </c>
      <c r="AA48" s="317"/>
      <c r="AB48" s="317">
        <f t="shared" si="8"/>
        <v>50.7</v>
      </c>
      <c r="AC48" s="317"/>
      <c r="AD48" s="317">
        <f t="shared" si="9"/>
        <v>50.7</v>
      </c>
      <c r="AE48" s="323">
        <f t="shared" si="10"/>
        <v>50.7</v>
      </c>
      <c r="AF48" s="386">
        <f t="shared" si="11"/>
        <v>2.1006</v>
      </c>
      <c r="AH48" s="387">
        <v>1976</v>
      </c>
      <c r="AI48" s="348">
        <f>VLOOKUP(AH48,'Basisreihen Destatis 2015'!$B$7:$H$90,6,FALSE)</f>
        <v>55.2</v>
      </c>
      <c r="AJ48" s="344">
        <f>VLOOKUP(AH48,'Basisreihen Destatis 2015'!$J$7:$Q$86,8,FALSE)</f>
        <v>53.1</v>
      </c>
      <c r="AK48" s="349">
        <f>ROUND(IF(AI48&gt;0,AI48,AJ48*$AI$48/$AJ$48),1)</f>
        <v>55.2</v>
      </c>
      <c r="AL48" s="386">
        <f t="shared" si="12"/>
        <v>1.8895</v>
      </c>
    </row>
    <row r="49" spans="2:38">
      <c r="B49" s="387">
        <v>1975</v>
      </c>
      <c r="C49" s="308">
        <f>VLOOKUP(B49,'Basisreihen Destatis 2015'!$B$7:$H$90,2,FALSE)</f>
        <v>38.700000000000003</v>
      </c>
      <c r="D49" s="309"/>
      <c r="E49" s="309">
        <f t="shared" si="0"/>
        <v>38.700000000000003</v>
      </c>
      <c r="F49" s="309"/>
      <c r="G49" s="310">
        <f t="shared" si="2"/>
        <v>38.700000000000003</v>
      </c>
      <c r="H49" s="386">
        <f t="shared" si="13"/>
        <v>2.8811</v>
      </c>
      <c r="J49" s="387">
        <v>1975</v>
      </c>
      <c r="K49" s="308">
        <f>VLOOKUP(J49,'Basisreihen Destatis 2015'!$B$7:$H$90,3,FALSE)</f>
        <v>49.7</v>
      </c>
      <c r="L49" s="309"/>
      <c r="M49" s="309">
        <f t="shared" si="3"/>
        <v>49.7</v>
      </c>
      <c r="N49" s="309"/>
      <c r="O49" s="310">
        <f t="shared" si="4"/>
        <v>49.7</v>
      </c>
      <c r="P49" s="386">
        <f t="shared" si="5"/>
        <v>2.2153</v>
      </c>
      <c r="Q49" s="181"/>
      <c r="R49" s="387">
        <v>1975</v>
      </c>
      <c r="S49" s="322"/>
      <c r="T49" s="317"/>
      <c r="U49" s="317"/>
      <c r="V49" s="317">
        <f>VLOOKUP(R49,'Basisreihen Destatis 2015'!$J$7:$Q$86,3,FALSE)</f>
        <v>73.5</v>
      </c>
      <c r="W49" s="317">
        <f t="shared" si="6"/>
        <v>49.4</v>
      </c>
      <c r="X49" s="317"/>
      <c r="Y49" s="317">
        <f t="shared" si="7"/>
        <v>49.4</v>
      </c>
      <c r="Z49" s="317">
        <f>VLOOKUP(R49,'Basisreihen Destatis 2015'!$B$7:$H$90,3,FALSE)</f>
        <v>49.7</v>
      </c>
      <c r="AA49" s="317"/>
      <c r="AB49" s="317">
        <f t="shared" si="8"/>
        <v>49.7</v>
      </c>
      <c r="AC49" s="317"/>
      <c r="AD49" s="317">
        <f t="shared" si="9"/>
        <v>49.7</v>
      </c>
      <c r="AE49" s="323">
        <f t="shared" si="10"/>
        <v>49.6</v>
      </c>
      <c r="AF49" s="386">
        <f t="shared" si="11"/>
        <v>2.1472000000000002</v>
      </c>
      <c r="AH49" s="387">
        <v>1975</v>
      </c>
      <c r="AI49" s="348"/>
      <c r="AJ49" s="344">
        <f>VLOOKUP(AH49,'Basisreihen Destatis 2015'!$J$7:$Q$86,8,FALSE)</f>
        <v>51.2</v>
      </c>
      <c r="AK49" s="349">
        <f>ROUND(IF(AI49&gt;0,AI49,AJ49*$AI$48/$AJ$48),1)</f>
        <v>53.2</v>
      </c>
      <c r="AL49" s="386">
        <f t="shared" si="12"/>
        <v>1.9604999999999999</v>
      </c>
    </row>
    <row r="50" spans="2:38">
      <c r="B50" s="387">
        <v>1974</v>
      </c>
      <c r="C50" s="308">
        <f>VLOOKUP(B50,'Basisreihen Destatis 2015'!$B$7:$H$90,2,FALSE)</f>
        <v>37.700000000000003</v>
      </c>
      <c r="D50" s="309"/>
      <c r="E50" s="309">
        <f t="shared" si="0"/>
        <v>37.700000000000003</v>
      </c>
      <c r="F50" s="309"/>
      <c r="G50" s="310">
        <f t="shared" si="2"/>
        <v>37.700000000000003</v>
      </c>
      <c r="H50" s="386">
        <f t="shared" si="13"/>
        <v>2.9575999999999998</v>
      </c>
      <c r="J50" s="387">
        <v>1974</v>
      </c>
      <c r="K50" s="308">
        <f>VLOOKUP(J50,'Basisreihen Destatis 2015'!$B$7:$H$90,3,FALSE)</f>
        <v>48.9</v>
      </c>
      <c r="L50" s="309"/>
      <c r="M50" s="309">
        <f t="shared" si="3"/>
        <v>48.9</v>
      </c>
      <c r="N50" s="309"/>
      <c r="O50" s="310">
        <f t="shared" si="4"/>
        <v>48.9</v>
      </c>
      <c r="P50" s="386">
        <f t="shared" si="5"/>
        <v>2.2515000000000001</v>
      </c>
      <c r="Q50" s="181"/>
      <c r="R50" s="387">
        <v>1974</v>
      </c>
      <c r="S50" s="322"/>
      <c r="T50" s="317"/>
      <c r="U50" s="317"/>
      <c r="V50" s="317">
        <f>VLOOKUP(R50,'Basisreihen Destatis 2015'!$J$7:$Q$86,3,FALSE)</f>
        <v>76.2</v>
      </c>
      <c r="W50" s="317">
        <f t="shared" si="6"/>
        <v>51.2</v>
      </c>
      <c r="X50" s="317"/>
      <c r="Y50" s="317">
        <f t="shared" si="7"/>
        <v>51.2</v>
      </c>
      <c r="Z50" s="317">
        <f>VLOOKUP(R50,'Basisreihen Destatis 2015'!$B$7:$H$90,3,FALSE)</f>
        <v>48.9</v>
      </c>
      <c r="AA50" s="317"/>
      <c r="AB50" s="317">
        <f t="shared" si="8"/>
        <v>48.9</v>
      </c>
      <c r="AC50" s="317"/>
      <c r="AD50" s="317">
        <f t="shared" si="9"/>
        <v>48.9</v>
      </c>
      <c r="AE50" s="323">
        <f t="shared" si="10"/>
        <v>49.8</v>
      </c>
      <c r="AF50" s="386">
        <f t="shared" si="11"/>
        <v>2.1385999999999998</v>
      </c>
      <c r="AH50" s="387">
        <v>1974</v>
      </c>
      <c r="AI50" s="348"/>
      <c r="AJ50" s="344">
        <f>VLOOKUP(AH50,'Basisreihen Destatis 2015'!$J$7:$Q$86,8,FALSE)</f>
        <v>48.9</v>
      </c>
      <c r="AK50" s="349">
        <f t="shared" si="16"/>
        <v>50.8</v>
      </c>
      <c r="AL50" s="386">
        <f t="shared" si="12"/>
        <v>2.0531000000000001</v>
      </c>
    </row>
    <row r="51" spans="2:38">
      <c r="B51" s="387">
        <v>1973</v>
      </c>
      <c r="C51" s="308">
        <f>VLOOKUP(B51,'Basisreihen Destatis 2015'!$B$7:$H$90,2,FALSE)</f>
        <v>35.6</v>
      </c>
      <c r="D51" s="309"/>
      <c r="E51" s="309">
        <f t="shared" si="0"/>
        <v>35.6</v>
      </c>
      <c r="F51" s="309"/>
      <c r="G51" s="310">
        <f t="shared" si="2"/>
        <v>35.6</v>
      </c>
      <c r="H51" s="386">
        <f t="shared" si="13"/>
        <v>3.1320000000000001</v>
      </c>
      <c r="J51" s="387">
        <v>1973</v>
      </c>
      <c r="K51" s="308">
        <f>VLOOKUP(J51,'Basisreihen Destatis 2015'!$B$7:$H$90,3,FALSE)</f>
        <v>45.8</v>
      </c>
      <c r="L51" s="309"/>
      <c r="M51" s="309">
        <f t="shared" si="3"/>
        <v>45.8</v>
      </c>
      <c r="N51" s="309"/>
      <c r="O51" s="310">
        <f t="shared" si="4"/>
        <v>45.8</v>
      </c>
      <c r="P51" s="386">
        <f t="shared" si="5"/>
        <v>2.4039000000000001</v>
      </c>
      <c r="Q51" s="181"/>
      <c r="R51" s="387">
        <v>1973</v>
      </c>
      <c r="S51" s="322"/>
      <c r="T51" s="317"/>
      <c r="U51" s="317"/>
      <c r="V51" s="317">
        <f>VLOOKUP(R51,'Basisreihen Destatis 2015'!$J$7:$Q$86,3,FALSE)</f>
        <v>67</v>
      </c>
      <c r="W51" s="317">
        <f t="shared" si="6"/>
        <v>45</v>
      </c>
      <c r="X51" s="317"/>
      <c r="Y51" s="317">
        <f t="shared" si="7"/>
        <v>45</v>
      </c>
      <c r="Z51" s="317">
        <f>VLOOKUP(R51,'Basisreihen Destatis 2015'!$B$7:$H$90,3,FALSE)</f>
        <v>45.8</v>
      </c>
      <c r="AA51" s="317"/>
      <c r="AB51" s="317">
        <f t="shared" si="8"/>
        <v>45.8</v>
      </c>
      <c r="AC51" s="317"/>
      <c r="AD51" s="317">
        <f t="shared" si="9"/>
        <v>45.8</v>
      </c>
      <c r="AE51" s="323">
        <f t="shared" si="10"/>
        <v>45.5</v>
      </c>
      <c r="AF51" s="386">
        <f t="shared" si="11"/>
        <v>2.3407</v>
      </c>
      <c r="AH51" s="387">
        <v>1973</v>
      </c>
      <c r="AI51" s="348"/>
      <c r="AJ51" s="344">
        <f>VLOOKUP(AH51,'Basisreihen Destatis 2015'!$J$7:$Q$86,8,FALSE)</f>
        <v>43.1</v>
      </c>
      <c r="AK51" s="349">
        <f t="shared" si="16"/>
        <v>44.8</v>
      </c>
      <c r="AL51" s="386">
        <f t="shared" si="12"/>
        <v>2.3281000000000001</v>
      </c>
    </row>
    <row r="52" spans="2:38">
      <c r="B52" s="387">
        <v>1972</v>
      </c>
      <c r="C52" s="308">
        <f>VLOOKUP(B52,'Basisreihen Destatis 2015'!$B$7:$H$90,2,FALSE)</f>
        <v>33.5</v>
      </c>
      <c r="D52" s="309"/>
      <c r="E52" s="309">
        <f t="shared" si="0"/>
        <v>33.5</v>
      </c>
      <c r="F52" s="309"/>
      <c r="G52" s="310">
        <f t="shared" si="2"/>
        <v>33.5</v>
      </c>
      <c r="H52" s="386">
        <f t="shared" si="13"/>
        <v>3.3283999999999998</v>
      </c>
      <c r="J52" s="387">
        <v>1972</v>
      </c>
      <c r="K52" s="308">
        <f>VLOOKUP(J52,'Basisreihen Destatis 2015'!$B$7:$H$90,3,FALSE)</f>
        <v>44</v>
      </c>
      <c r="L52" s="309"/>
      <c r="M52" s="309">
        <f t="shared" si="3"/>
        <v>44</v>
      </c>
      <c r="N52" s="309"/>
      <c r="O52" s="310">
        <f t="shared" si="4"/>
        <v>44</v>
      </c>
      <c r="P52" s="386">
        <f t="shared" si="5"/>
        <v>2.5023</v>
      </c>
      <c r="Q52" s="181"/>
      <c r="R52" s="387">
        <v>1972</v>
      </c>
      <c r="S52" s="322"/>
      <c r="T52" s="317"/>
      <c r="U52" s="317"/>
      <c r="V52" s="317">
        <f>VLOOKUP(R52,'Basisreihen Destatis 2015'!$J$7:$Q$86,3,FALSE)</f>
        <v>61.6</v>
      </c>
      <c r="W52" s="317">
        <f t="shared" si="6"/>
        <v>41.4</v>
      </c>
      <c r="X52" s="317"/>
      <c r="Y52" s="317">
        <f t="shared" si="7"/>
        <v>41.4</v>
      </c>
      <c r="Z52" s="317">
        <f>VLOOKUP(R52,'Basisreihen Destatis 2015'!$B$7:$H$90,3,FALSE)</f>
        <v>44</v>
      </c>
      <c r="AA52" s="317"/>
      <c r="AB52" s="317">
        <f>ROUND(IF(Z52&gt;0,Z52,AA52*$Z$56/$AA$56),1)</f>
        <v>44</v>
      </c>
      <c r="AC52" s="317"/>
      <c r="AD52" s="317">
        <f t="shared" si="9"/>
        <v>44</v>
      </c>
      <c r="AE52" s="323">
        <f t="shared" si="10"/>
        <v>43</v>
      </c>
      <c r="AF52" s="386">
        <f t="shared" si="11"/>
        <v>2.4767000000000001</v>
      </c>
      <c r="AH52" s="387">
        <v>1972</v>
      </c>
      <c r="AI52" s="348"/>
      <c r="AJ52" s="344">
        <f>VLOOKUP(AH52,'Basisreihen Destatis 2015'!$J$7:$Q$86,8,FALSE)</f>
        <v>40.5</v>
      </c>
      <c r="AK52" s="349">
        <f t="shared" si="16"/>
        <v>42.1</v>
      </c>
      <c r="AL52" s="386">
        <f t="shared" si="12"/>
        <v>2.4773999999999998</v>
      </c>
    </row>
    <row r="53" spans="2:38">
      <c r="B53" s="387">
        <v>1971</v>
      </c>
      <c r="C53" s="308">
        <f>VLOOKUP(B53,'Basisreihen Destatis 2015'!$B$7:$H$90,2,FALSE)</f>
        <v>31.9</v>
      </c>
      <c r="D53" s="309"/>
      <c r="E53" s="309">
        <f t="shared" si="0"/>
        <v>31.9</v>
      </c>
      <c r="F53" s="309"/>
      <c r="G53" s="310">
        <f t="shared" si="2"/>
        <v>31.9</v>
      </c>
      <c r="H53" s="386">
        <f t="shared" si="13"/>
        <v>3.4952999999999999</v>
      </c>
      <c r="J53" s="387">
        <v>1971</v>
      </c>
      <c r="K53" s="308">
        <f>VLOOKUP(J53,'Basisreihen Destatis 2015'!$B$7:$H$90,3,FALSE)</f>
        <v>42.6</v>
      </c>
      <c r="L53" s="309"/>
      <c r="M53" s="309">
        <f t="shared" si="3"/>
        <v>42.6</v>
      </c>
      <c r="N53" s="309"/>
      <c r="O53" s="310">
        <f t="shared" si="4"/>
        <v>42.6</v>
      </c>
      <c r="P53" s="386">
        <f t="shared" si="5"/>
        <v>2.5844999999999998</v>
      </c>
      <c r="Q53" s="181"/>
      <c r="R53" s="387">
        <v>1971</v>
      </c>
      <c r="S53" s="322"/>
      <c r="T53" s="317"/>
      <c r="U53" s="317"/>
      <c r="V53" s="317">
        <f>VLOOKUP(R53,'Basisreihen Destatis 2015'!$J$7:$Q$86,3,FALSE)</f>
        <v>61.6</v>
      </c>
      <c r="W53" s="317">
        <f t="shared" si="6"/>
        <v>41.4</v>
      </c>
      <c r="X53" s="317"/>
      <c r="Y53" s="317">
        <f t="shared" si="7"/>
        <v>41.4</v>
      </c>
      <c r="Z53" s="317">
        <f>VLOOKUP(R53,'Basisreihen Destatis 2015'!$B$7:$H$90,3,FALSE)</f>
        <v>42.6</v>
      </c>
      <c r="AA53" s="317"/>
      <c r="AB53" s="317">
        <f t="shared" si="8"/>
        <v>42.6</v>
      </c>
      <c r="AC53" s="317"/>
      <c r="AD53" s="317">
        <f t="shared" si="9"/>
        <v>42.6</v>
      </c>
      <c r="AE53" s="323">
        <f t="shared" si="10"/>
        <v>42.1</v>
      </c>
      <c r="AF53" s="386">
        <f t="shared" si="11"/>
        <v>2.5297000000000001</v>
      </c>
      <c r="AH53" s="387">
        <v>1971</v>
      </c>
      <c r="AI53" s="348"/>
      <c r="AJ53" s="344">
        <f>VLOOKUP(AH53,'Basisreihen Destatis 2015'!$J$7:$Q$86,8,FALSE)</f>
        <v>39.4</v>
      </c>
      <c r="AK53" s="349">
        <f t="shared" si="16"/>
        <v>41</v>
      </c>
      <c r="AL53" s="386">
        <f t="shared" si="12"/>
        <v>2.5438999999999998</v>
      </c>
    </row>
    <row r="54" spans="2:38">
      <c r="B54" s="387">
        <v>1970</v>
      </c>
      <c r="C54" s="308">
        <f>VLOOKUP(B54,'Basisreihen Destatis 2015'!$B$7:$H$90,2,FALSE)</f>
        <v>28.8</v>
      </c>
      <c r="D54" s="309"/>
      <c r="E54" s="309">
        <f t="shared" si="0"/>
        <v>28.8</v>
      </c>
      <c r="F54" s="309"/>
      <c r="G54" s="310">
        <f t="shared" si="2"/>
        <v>28.8</v>
      </c>
      <c r="H54" s="386">
        <f t="shared" si="13"/>
        <v>3.8715000000000002</v>
      </c>
      <c r="J54" s="387">
        <v>1970</v>
      </c>
      <c r="K54" s="308">
        <f>VLOOKUP(J54,'Basisreihen Destatis 2015'!$B$7:$H$90,3,FALSE)</f>
        <v>39.299999999999997</v>
      </c>
      <c r="L54" s="309"/>
      <c r="M54" s="309">
        <f t="shared" si="3"/>
        <v>39.299999999999997</v>
      </c>
      <c r="N54" s="309"/>
      <c r="O54" s="310">
        <f t="shared" si="4"/>
        <v>39.299999999999997</v>
      </c>
      <c r="P54" s="386">
        <f t="shared" si="5"/>
        <v>2.8014999999999999</v>
      </c>
      <c r="Q54" s="181"/>
      <c r="R54" s="387">
        <v>1970</v>
      </c>
      <c r="S54" s="322"/>
      <c r="T54" s="317"/>
      <c r="U54" s="317"/>
      <c r="V54" s="317">
        <f>VLOOKUP(R54,'Basisreihen Destatis 2015'!$J$7:$Q$86,3,FALSE)</f>
        <v>60.6</v>
      </c>
      <c r="W54" s="317">
        <f t="shared" si="6"/>
        <v>40.700000000000003</v>
      </c>
      <c r="X54" s="317"/>
      <c r="Y54" s="317">
        <f t="shared" si="7"/>
        <v>40.700000000000003</v>
      </c>
      <c r="Z54" s="317">
        <f>VLOOKUP(R54,'Basisreihen Destatis 2015'!$B$7:$H$90,3,FALSE)</f>
        <v>39.299999999999997</v>
      </c>
      <c r="AA54" s="317"/>
      <c r="AB54" s="317">
        <f t="shared" si="8"/>
        <v>39.299999999999997</v>
      </c>
      <c r="AC54" s="317"/>
      <c r="AD54" s="317">
        <f t="shared" si="9"/>
        <v>39.299999999999997</v>
      </c>
      <c r="AE54" s="323">
        <f t="shared" si="10"/>
        <v>39.9</v>
      </c>
      <c r="AF54" s="386">
        <f t="shared" si="11"/>
        <v>2.6692</v>
      </c>
      <c r="AH54" s="387">
        <v>1970</v>
      </c>
      <c r="AI54" s="348"/>
      <c r="AJ54" s="344">
        <f>VLOOKUP(AH54,'Basisreihen Destatis 2015'!$J$7:$Q$86,8,FALSE)</f>
        <v>37.799999999999997</v>
      </c>
      <c r="AK54" s="349">
        <f t="shared" si="16"/>
        <v>39.299999999999997</v>
      </c>
      <c r="AL54" s="386">
        <f t="shared" si="12"/>
        <v>2.6539000000000001</v>
      </c>
    </row>
    <row r="55" spans="2:38">
      <c r="B55" s="387">
        <v>1969</v>
      </c>
      <c r="C55" s="308">
        <f>VLOOKUP(B55,'Basisreihen Destatis 2015'!$B$7:$H$90,2,FALSE)</f>
        <v>24.4</v>
      </c>
      <c r="D55" s="309"/>
      <c r="E55" s="309">
        <f t="shared" si="0"/>
        <v>24.4</v>
      </c>
      <c r="F55" s="309"/>
      <c r="G55" s="310">
        <f t="shared" si="2"/>
        <v>24.4</v>
      </c>
      <c r="H55" s="386">
        <f t="shared" si="13"/>
        <v>4.5697000000000001</v>
      </c>
      <c r="J55" s="387">
        <v>1969</v>
      </c>
      <c r="K55" s="308">
        <f>VLOOKUP(J55,'Basisreihen Destatis 2015'!$B$7:$H$90,3,FALSE)</f>
        <v>33.700000000000003</v>
      </c>
      <c r="L55" s="309"/>
      <c r="M55" s="309">
        <f t="shared" si="3"/>
        <v>33.700000000000003</v>
      </c>
      <c r="N55" s="309"/>
      <c r="O55" s="310">
        <f t="shared" si="4"/>
        <v>33.700000000000003</v>
      </c>
      <c r="P55" s="386">
        <f t="shared" si="5"/>
        <v>3.2671000000000001</v>
      </c>
      <c r="Q55" s="181"/>
      <c r="R55" s="387">
        <v>1969</v>
      </c>
      <c r="S55" s="322"/>
      <c r="T55" s="317"/>
      <c r="U55" s="317"/>
      <c r="V55" s="317">
        <f>VLOOKUP(R55,'Basisreihen Destatis 2015'!$J$7:$Q$86,3,FALSE)</f>
        <v>56.7</v>
      </c>
      <c r="W55" s="317">
        <f t="shared" si="6"/>
        <v>38.1</v>
      </c>
      <c r="X55" s="317"/>
      <c r="Y55" s="317">
        <f t="shared" si="7"/>
        <v>38.1</v>
      </c>
      <c r="Z55" s="317">
        <f>VLOOKUP(R55,'Basisreihen Destatis 2015'!$B$7:$H$90,3,FALSE)</f>
        <v>33.700000000000003</v>
      </c>
      <c r="AA55" s="317"/>
      <c r="AB55" s="317">
        <f t="shared" si="8"/>
        <v>33.700000000000003</v>
      </c>
      <c r="AC55" s="317"/>
      <c r="AD55" s="317">
        <f t="shared" si="9"/>
        <v>33.700000000000003</v>
      </c>
      <c r="AE55" s="323">
        <f t="shared" si="10"/>
        <v>35.5</v>
      </c>
      <c r="AF55" s="386">
        <f t="shared" si="11"/>
        <v>3</v>
      </c>
      <c r="AH55" s="387">
        <v>1969</v>
      </c>
      <c r="AI55" s="348"/>
      <c r="AJ55" s="344">
        <f>VLOOKUP(AH55,'Basisreihen Destatis 2015'!$J$7:$Q$86,8,FALSE)</f>
        <v>36</v>
      </c>
      <c r="AK55" s="349">
        <f t="shared" si="16"/>
        <v>37.4</v>
      </c>
      <c r="AL55" s="386">
        <f t="shared" si="12"/>
        <v>2.7888000000000002</v>
      </c>
    </row>
    <row r="56" spans="2:38">
      <c r="B56" s="387">
        <v>1968</v>
      </c>
      <c r="C56" s="308">
        <f>VLOOKUP(B56,'Basisreihen Destatis 2015'!$B$7:$H$90,2,FALSE)</f>
        <v>22.6</v>
      </c>
      <c r="D56" s="311">
        <f>VLOOKUP(B56,'Basisreihen Destatis 2015'!$S$7:$V$120,2,FALSE)</f>
        <v>24.2</v>
      </c>
      <c r="E56" s="309">
        <f>ROUND(IF(C56&gt;0,C56,D56*$C$56/$D$56),1)</f>
        <v>22.6</v>
      </c>
      <c r="F56" s="309"/>
      <c r="G56" s="310">
        <f t="shared" si="2"/>
        <v>22.6</v>
      </c>
      <c r="H56" s="386">
        <f t="shared" si="13"/>
        <v>4.9336000000000002</v>
      </c>
      <c r="J56" s="387">
        <v>1968</v>
      </c>
      <c r="K56" s="308">
        <f>VLOOKUP(J56,'Basisreihen Destatis 2015'!$B$7:$H$90,3,FALSE)</f>
        <v>32.200000000000003</v>
      </c>
      <c r="L56" s="311">
        <f>VLOOKUP(J56,'Basisreihen Destatis 2015'!$S$7:$V$120,3,FALSE)</f>
        <v>34.1</v>
      </c>
      <c r="M56" s="309">
        <f t="shared" si="3"/>
        <v>32.200000000000003</v>
      </c>
      <c r="N56" s="309"/>
      <c r="O56" s="310">
        <f t="shared" si="4"/>
        <v>32.200000000000003</v>
      </c>
      <c r="P56" s="386">
        <f t="shared" si="5"/>
        <v>3.4192999999999998</v>
      </c>
      <c r="Q56" s="181"/>
      <c r="R56" s="387">
        <v>1968</v>
      </c>
      <c r="S56" s="322"/>
      <c r="T56" s="317"/>
      <c r="U56" s="317"/>
      <c r="V56" s="317">
        <f>VLOOKUP(R56,'Basisreihen Destatis 2015'!$J$7:$Q$86,3,FALSE)</f>
        <v>55</v>
      </c>
      <c r="W56" s="317">
        <f t="shared" si="6"/>
        <v>37</v>
      </c>
      <c r="X56" s="317">
        <f>VLOOKUP(R56,'Basisreihen Destatis 2015'!$J$7:$Q$86,4,FALSE)</f>
        <v>56.9</v>
      </c>
      <c r="Y56" s="317">
        <f t="shared" si="7"/>
        <v>37</v>
      </c>
      <c r="Z56" s="317">
        <f>VLOOKUP(R56,'Basisreihen Destatis 2015'!$B$7:$H$90,3,FALSE)</f>
        <v>32.200000000000003</v>
      </c>
      <c r="AA56" s="319">
        <f>VLOOKUP(R56,'Basisreihen Destatis 2015'!$S$7:$V$120,3,FALSE)</f>
        <v>34.1</v>
      </c>
      <c r="AB56" s="317">
        <f>ROUND(IF(Z56&gt;0,Z56,AA56*$Z$56/$AA$56),1)</f>
        <v>32.200000000000003</v>
      </c>
      <c r="AC56" s="317"/>
      <c r="AD56" s="317">
        <f t="shared" si="9"/>
        <v>32.200000000000003</v>
      </c>
      <c r="AE56" s="323">
        <f t="shared" si="10"/>
        <v>34.1</v>
      </c>
      <c r="AF56" s="386">
        <f t="shared" si="11"/>
        <v>3.1232000000000002</v>
      </c>
      <c r="AH56" s="387">
        <v>1968</v>
      </c>
      <c r="AI56" s="348"/>
      <c r="AJ56" s="344">
        <f>VLOOKUP(AH56,'Basisreihen Destatis 2015'!$J$7:$Q$86,8,FALSE)</f>
        <v>35.4</v>
      </c>
      <c r="AK56" s="349">
        <f t="shared" si="16"/>
        <v>36.799999999999997</v>
      </c>
      <c r="AL56" s="386">
        <f t="shared" si="12"/>
        <v>2.8342000000000001</v>
      </c>
    </row>
    <row r="57" spans="2:38">
      <c r="B57" s="387">
        <v>1967</v>
      </c>
      <c r="C57" s="308"/>
      <c r="D57" s="311">
        <f>VLOOKUP(B57,'Basisreihen Destatis 2015'!$S$7:$V$120,2,FALSE)</f>
        <v>23</v>
      </c>
      <c r="E57" s="309">
        <f>ROUND(IF(C57&gt;0,C57,D57*$C$56/$D$56),1)</f>
        <v>21.5</v>
      </c>
      <c r="F57" s="309"/>
      <c r="G57" s="310">
        <f t="shared" si="2"/>
        <v>21.5</v>
      </c>
      <c r="H57" s="386">
        <f t="shared" si="13"/>
        <v>5.1859999999999999</v>
      </c>
      <c r="J57" s="387">
        <v>1967</v>
      </c>
      <c r="K57" s="308"/>
      <c r="L57" s="311">
        <f>VLOOKUP(J57,'Basisreihen Destatis 2015'!$S$7:$V$120,3,FALSE)</f>
        <v>32.4</v>
      </c>
      <c r="M57" s="309">
        <f t="shared" si="3"/>
        <v>30.6</v>
      </c>
      <c r="N57" s="309"/>
      <c r="O57" s="310">
        <f t="shared" si="4"/>
        <v>30.6</v>
      </c>
      <c r="P57" s="386">
        <f t="shared" si="5"/>
        <v>3.5979999999999999</v>
      </c>
      <c r="Q57" s="181"/>
      <c r="R57" s="387">
        <v>1967</v>
      </c>
      <c r="S57" s="322"/>
      <c r="T57" s="317"/>
      <c r="U57" s="317"/>
      <c r="V57" s="317"/>
      <c r="W57" s="317"/>
      <c r="X57" s="317">
        <f>VLOOKUP(R57,'Basisreihen Destatis 2015'!$J$7:$Q$86,4,FALSE)</f>
        <v>57.8</v>
      </c>
      <c r="Y57" s="317">
        <f t="shared" si="7"/>
        <v>37.6</v>
      </c>
      <c r="Z57" s="317"/>
      <c r="AA57" s="319">
        <f>VLOOKUP(R57,'Basisreihen Destatis 2015'!$S$7:$V$120,3,FALSE)</f>
        <v>32.4</v>
      </c>
      <c r="AB57" s="317">
        <f>ROUND(IF(Z57&gt;0,Z57,AA57*$Z$56/$AA$56),1)</f>
        <v>30.6</v>
      </c>
      <c r="AC57" s="317"/>
      <c r="AD57" s="317">
        <f t="shared" si="9"/>
        <v>30.6</v>
      </c>
      <c r="AE57" s="323">
        <f t="shared" si="10"/>
        <v>33.4</v>
      </c>
      <c r="AF57" s="386">
        <f t="shared" si="11"/>
        <v>3.1886000000000001</v>
      </c>
      <c r="AH57" s="387">
        <v>1967</v>
      </c>
      <c r="AI57" s="348"/>
      <c r="AJ57" s="344">
        <f>VLOOKUP(AH57,'Basisreihen Destatis 2015'!$J$7:$Q$86,8,FALSE)</f>
        <v>35.5</v>
      </c>
      <c r="AK57" s="349">
        <f t="shared" si="16"/>
        <v>36.9</v>
      </c>
      <c r="AL57" s="386">
        <f t="shared" si="12"/>
        <v>2.8266</v>
      </c>
    </row>
    <row r="58" spans="2:38">
      <c r="B58" s="387">
        <v>1966</v>
      </c>
      <c r="C58" s="308"/>
      <c r="D58" s="311">
        <f>VLOOKUP(B58,'Basisreihen Destatis 2015'!$S$7:$V$120,2,FALSE)</f>
        <v>24.2</v>
      </c>
      <c r="E58" s="309">
        <f t="shared" ref="E58:E66" si="17">ROUND(IF(C58&gt;0,C58,D58*$C$56/$D$56),1)</f>
        <v>22.6</v>
      </c>
      <c r="F58" s="309"/>
      <c r="G58" s="310">
        <f t="shared" si="2"/>
        <v>22.6</v>
      </c>
      <c r="H58" s="386">
        <f t="shared" si="13"/>
        <v>4.9336000000000002</v>
      </c>
      <c r="J58" s="387">
        <v>1966</v>
      </c>
      <c r="K58" s="308"/>
      <c r="L58" s="311">
        <f>VLOOKUP(J58,'Basisreihen Destatis 2015'!$S$7:$V$120,3,FALSE)</f>
        <v>33.799999999999997</v>
      </c>
      <c r="M58" s="309">
        <f t="shared" si="3"/>
        <v>31.9</v>
      </c>
      <c r="N58" s="309"/>
      <c r="O58" s="310">
        <f t="shared" si="4"/>
        <v>31.9</v>
      </c>
      <c r="P58" s="386">
        <f t="shared" si="5"/>
        <v>3.4514</v>
      </c>
      <c r="Q58" s="181"/>
      <c r="R58" s="387">
        <v>1966</v>
      </c>
      <c r="S58" s="322"/>
      <c r="T58" s="317"/>
      <c r="U58" s="317"/>
      <c r="V58" s="317"/>
      <c r="W58" s="317"/>
      <c r="X58" s="317">
        <f>VLOOKUP(R58,'Basisreihen Destatis 2015'!$J$7:$Q$86,4,FALSE)</f>
        <v>61.7</v>
      </c>
      <c r="Y58" s="317">
        <f t="shared" si="7"/>
        <v>40.1</v>
      </c>
      <c r="Z58" s="317"/>
      <c r="AA58" s="319">
        <f>VLOOKUP(R58,'Basisreihen Destatis 2015'!$S$7:$V$120,3,FALSE)</f>
        <v>33.799999999999997</v>
      </c>
      <c r="AB58" s="317">
        <f t="shared" si="8"/>
        <v>31.9</v>
      </c>
      <c r="AC58" s="317"/>
      <c r="AD58" s="317">
        <f t="shared" si="9"/>
        <v>31.9</v>
      </c>
      <c r="AE58" s="323">
        <f t="shared" si="10"/>
        <v>35.200000000000003</v>
      </c>
      <c r="AF58" s="386">
        <f t="shared" si="11"/>
        <v>3.0255999999999998</v>
      </c>
      <c r="AH58" s="387">
        <v>1966</v>
      </c>
      <c r="AI58" s="348"/>
      <c r="AJ58" s="344">
        <f>VLOOKUP(AH58,'Basisreihen Destatis 2015'!$J$7:$Q$86,8,FALSE)</f>
        <v>35.9</v>
      </c>
      <c r="AK58" s="349">
        <f>ROUND(IF(AI58&gt;0,AI58,AJ58*$AI$48/$AJ$48),1)</f>
        <v>37.299999999999997</v>
      </c>
      <c r="AL58" s="386">
        <f t="shared" si="12"/>
        <v>2.7961999999999998</v>
      </c>
    </row>
    <row r="59" spans="2:38">
      <c r="B59" s="387">
        <v>1965</v>
      </c>
      <c r="C59" s="308"/>
      <c r="D59" s="311">
        <f>VLOOKUP(B59,'Basisreihen Destatis 2015'!$S$7:$V$120,2,FALSE)</f>
        <v>23.5</v>
      </c>
      <c r="E59" s="309">
        <f t="shared" si="17"/>
        <v>21.9</v>
      </c>
      <c r="F59" s="309"/>
      <c r="G59" s="310">
        <f t="shared" si="2"/>
        <v>21.9</v>
      </c>
      <c r="H59" s="386">
        <f t="shared" si="13"/>
        <v>5.0913000000000004</v>
      </c>
      <c r="J59" s="387">
        <v>1965</v>
      </c>
      <c r="K59" s="308"/>
      <c r="L59" s="311">
        <f>VLOOKUP(J59,'Basisreihen Destatis 2015'!$S$7:$V$120,3,FALSE)</f>
        <v>33.6</v>
      </c>
      <c r="M59" s="309">
        <f>ROUND(IF(K59&gt;0,K59,L59*$K$56/$L$56),1)</f>
        <v>31.7</v>
      </c>
      <c r="N59" s="309"/>
      <c r="O59" s="310">
        <f t="shared" si="4"/>
        <v>31.7</v>
      </c>
      <c r="P59" s="386">
        <f t="shared" si="5"/>
        <v>3.4731999999999998</v>
      </c>
      <c r="Q59" s="181"/>
      <c r="R59" s="387">
        <v>1965</v>
      </c>
      <c r="S59" s="322"/>
      <c r="T59" s="317"/>
      <c r="U59" s="317"/>
      <c r="V59" s="317"/>
      <c r="W59" s="317"/>
      <c r="X59" s="317">
        <f>VLOOKUP(R59,'Basisreihen Destatis 2015'!$J$7:$Q$86,4,FALSE)</f>
        <v>61.6</v>
      </c>
      <c r="Y59" s="317">
        <f t="shared" si="7"/>
        <v>40.1</v>
      </c>
      <c r="Z59" s="317"/>
      <c r="AA59" s="319">
        <f>VLOOKUP(R59,'Basisreihen Destatis 2015'!$S$7:$V$120,3,FALSE)</f>
        <v>33.6</v>
      </c>
      <c r="AB59" s="317">
        <f t="shared" si="8"/>
        <v>31.7</v>
      </c>
      <c r="AC59" s="317"/>
      <c r="AD59" s="317">
        <f t="shared" si="9"/>
        <v>31.7</v>
      </c>
      <c r="AE59" s="323">
        <f t="shared" si="10"/>
        <v>35.1</v>
      </c>
      <c r="AF59" s="386">
        <f t="shared" si="11"/>
        <v>3.0341999999999998</v>
      </c>
      <c r="AH59" s="387">
        <v>1965</v>
      </c>
      <c r="AI59" s="348"/>
      <c r="AJ59" s="344">
        <f>VLOOKUP(AH59,'Basisreihen Destatis 2015'!$J$7:$Q$86,8,FALSE)</f>
        <v>35.4</v>
      </c>
      <c r="AK59" s="349">
        <f t="shared" si="16"/>
        <v>36.799999999999997</v>
      </c>
      <c r="AL59" s="386">
        <f t="shared" si="12"/>
        <v>2.8342000000000001</v>
      </c>
    </row>
    <row r="60" spans="2:38">
      <c r="B60" s="387">
        <v>1964</v>
      </c>
      <c r="C60" s="308"/>
      <c r="D60" s="311">
        <f>VLOOKUP(B60,'Basisreihen Destatis 2015'!$S$7:$V$120,2,FALSE)</f>
        <v>22.7</v>
      </c>
      <c r="E60" s="309">
        <f t="shared" si="17"/>
        <v>21.2</v>
      </c>
      <c r="F60" s="309"/>
      <c r="G60" s="310">
        <f t="shared" si="2"/>
        <v>21.2</v>
      </c>
      <c r="H60" s="386">
        <f t="shared" si="13"/>
        <v>5.2594000000000003</v>
      </c>
      <c r="J60" s="387">
        <v>1964</v>
      </c>
      <c r="K60" s="308"/>
      <c r="L60" s="311">
        <f>VLOOKUP(J60,'Basisreihen Destatis 2015'!$S$7:$V$120,3,FALSE)</f>
        <v>34.4</v>
      </c>
      <c r="M60" s="309">
        <f t="shared" si="3"/>
        <v>32.5</v>
      </c>
      <c r="N60" s="309"/>
      <c r="O60" s="310">
        <f>ROUND(IF(M60&gt;0,M60,N60*$M$66/$N$66),1)</f>
        <v>32.5</v>
      </c>
      <c r="P60" s="386">
        <f t="shared" si="5"/>
        <v>3.3877000000000002</v>
      </c>
      <c r="Q60" s="181"/>
      <c r="R60" s="387">
        <v>1964</v>
      </c>
      <c r="S60" s="322"/>
      <c r="T60" s="317"/>
      <c r="U60" s="317"/>
      <c r="V60" s="317"/>
      <c r="W60" s="317"/>
      <c r="X60" s="317">
        <f>VLOOKUP(R60,'Basisreihen Destatis 2015'!$J$7:$Q$86,4,FALSE)</f>
        <v>61.9</v>
      </c>
      <c r="Y60" s="317">
        <f t="shared" si="7"/>
        <v>40.299999999999997</v>
      </c>
      <c r="Z60" s="317"/>
      <c r="AA60" s="319">
        <f>VLOOKUP(R60,'Basisreihen Destatis 2015'!$S$7:$V$120,3,FALSE)</f>
        <v>34.4</v>
      </c>
      <c r="AB60" s="317">
        <f t="shared" si="8"/>
        <v>32.5</v>
      </c>
      <c r="AC60" s="317"/>
      <c r="AD60" s="317">
        <f t="shared" si="9"/>
        <v>32.5</v>
      </c>
      <c r="AE60" s="323">
        <f t="shared" si="10"/>
        <v>35.6</v>
      </c>
      <c r="AF60" s="386">
        <f t="shared" si="11"/>
        <v>2.9916</v>
      </c>
      <c r="AH60" s="387">
        <v>1964</v>
      </c>
      <c r="AI60" s="348"/>
      <c r="AJ60" s="344">
        <f>VLOOKUP(AH60,'Basisreihen Destatis 2015'!$J$7:$Q$86,8,FALSE)</f>
        <v>34.6</v>
      </c>
      <c r="AK60" s="349">
        <f t="shared" si="16"/>
        <v>36</v>
      </c>
      <c r="AL60" s="386">
        <f t="shared" si="12"/>
        <v>2.8972000000000002</v>
      </c>
    </row>
    <row r="61" spans="2:38">
      <c r="B61" s="387">
        <v>1963</v>
      </c>
      <c r="C61" s="308"/>
      <c r="D61" s="311">
        <f>VLOOKUP(B61,'Basisreihen Destatis 2015'!$S$7:$V$120,2,FALSE)</f>
        <v>21.8</v>
      </c>
      <c r="E61" s="309">
        <f t="shared" si="17"/>
        <v>20.399999999999999</v>
      </c>
      <c r="F61" s="309"/>
      <c r="G61" s="310">
        <f t="shared" si="2"/>
        <v>20.399999999999999</v>
      </c>
      <c r="H61" s="386">
        <f t="shared" si="13"/>
        <v>5.4657</v>
      </c>
      <c r="J61" s="387">
        <v>1963</v>
      </c>
      <c r="K61" s="308"/>
      <c r="L61" s="311">
        <f>VLOOKUP(J61,'Basisreihen Destatis 2015'!$S$7:$V$120,3,FALSE)</f>
        <v>33.799999999999997</v>
      </c>
      <c r="M61" s="309">
        <f t="shared" si="3"/>
        <v>31.9</v>
      </c>
      <c r="N61" s="309"/>
      <c r="O61" s="310">
        <f t="shared" si="4"/>
        <v>31.9</v>
      </c>
      <c r="P61" s="386">
        <f t="shared" si="5"/>
        <v>3.4514</v>
      </c>
      <c r="Q61" s="181"/>
      <c r="R61" s="387">
        <v>1963</v>
      </c>
      <c r="S61" s="322"/>
      <c r="T61" s="317"/>
      <c r="U61" s="317"/>
      <c r="V61" s="317"/>
      <c r="W61" s="317"/>
      <c r="X61" s="317">
        <f>VLOOKUP(R61,'Basisreihen Destatis 2015'!$J$7:$Q$86,4,FALSE)</f>
        <v>61.9</v>
      </c>
      <c r="Y61" s="317">
        <f t="shared" si="7"/>
        <v>40.299999999999997</v>
      </c>
      <c r="Z61" s="317"/>
      <c r="AA61" s="319">
        <f>VLOOKUP(R61,'Basisreihen Destatis 2015'!$S$7:$V$120,3,FALSE)</f>
        <v>33.799999999999997</v>
      </c>
      <c r="AB61" s="317">
        <f t="shared" si="8"/>
        <v>31.9</v>
      </c>
      <c r="AC61" s="317"/>
      <c r="AD61" s="317">
        <f t="shared" si="9"/>
        <v>31.9</v>
      </c>
      <c r="AE61" s="323">
        <f t="shared" si="10"/>
        <v>35.299999999999997</v>
      </c>
      <c r="AF61" s="386">
        <f t="shared" si="11"/>
        <v>3.0169999999999999</v>
      </c>
      <c r="AH61" s="387">
        <v>1963</v>
      </c>
      <c r="AI61" s="348"/>
      <c r="AJ61" s="344">
        <f>VLOOKUP(AH61,'Basisreihen Destatis 2015'!$J$7:$Q$86,8,FALSE)</f>
        <v>34.1</v>
      </c>
      <c r="AK61" s="349">
        <f t="shared" si="16"/>
        <v>35.4</v>
      </c>
      <c r="AL61" s="386">
        <f t="shared" si="12"/>
        <v>2.9462999999999999</v>
      </c>
    </row>
    <row r="62" spans="2:38">
      <c r="B62" s="387">
        <v>1962</v>
      </c>
      <c r="C62" s="308"/>
      <c r="D62" s="311">
        <f>VLOOKUP(B62,'Basisreihen Destatis 2015'!$S$7:$V$120,2,FALSE)</f>
        <v>20.9</v>
      </c>
      <c r="E62" s="309">
        <f t="shared" si="17"/>
        <v>19.5</v>
      </c>
      <c r="F62" s="309"/>
      <c r="G62" s="310">
        <f t="shared" si="2"/>
        <v>19.5</v>
      </c>
      <c r="H62" s="386">
        <f t="shared" si="13"/>
        <v>5.7179000000000002</v>
      </c>
      <c r="J62" s="387">
        <v>1962</v>
      </c>
      <c r="K62" s="308"/>
      <c r="L62" s="311">
        <f>VLOOKUP(J62,'Basisreihen Destatis 2015'!$S$7:$V$120,3,FALSE)</f>
        <v>32.4</v>
      </c>
      <c r="M62" s="309">
        <f t="shared" si="3"/>
        <v>30.6</v>
      </c>
      <c r="N62" s="309"/>
      <c r="O62" s="310">
        <f t="shared" si="4"/>
        <v>30.6</v>
      </c>
      <c r="P62" s="386">
        <f t="shared" si="5"/>
        <v>3.5979999999999999</v>
      </c>
      <c r="Q62" s="181"/>
      <c r="R62" s="387">
        <v>1962</v>
      </c>
      <c r="S62" s="322"/>
      <c r="T62" s="317"/>
      <c r="U62" s="317"/>
      <c r="V62" s="317"/>
      <c r="W62" s="317"/>
      <c r="X62" s="317">
        <f>VLOOKUP(R62,'Basisreihen Destatis 2015'!$J$7:$Q$86,4,FALSE)</f>
        <v>62.8</v>
      </c>
      <c r="Y62" s="317">
        <f t="shared" si="7"/>
        <v>40.799999999999997</v>
      </c>
      <c r="Z62" s="317"/>
      <c r="AA62" s="319">
        <f>VLOOKUP(R62,'Basisreihen Destatis 2015'!$S$7:$V$120,3,FALSE)</f>
        <v>32.4</v>
      </c>
      <c r="AB62" s="317">
        <f t="shared" si="8"/>
        <v>30.6</v>
      </c>
      <c r="AC62" s="317"/>
      <c r="AD62" s="317">
        <f t="shared" si="9"/>
        <v>30.6</v>
      </c>
      <c r="AE62" s="323">
        <f t="shared" si="10"/>
        <v>34.700000000000003</v>
      </c>
      <c r="AF62" s="386">
        <f t="shared" si="11"/>
        <v>3.0691999999999999</v>
      </c>
      <c r="AH62" s="387">
        <v>1962</v>
      </c>
      <c r="AI62" s="348"/>
      <c r="AJ62" s="344">
        <f>VLOOKUP(AH62,'Basisreihen Destatis 2015'!$J$7:$Q$86,8,FALSE)</f>
        <v>33.9</v>
      </c>
      <c r="AK62" s="349">
        <f t="shared" si="16"/>
        <v>35.200000000000003</v>
      </c>
      <c r="AL62" s="386">
        <f t="shared" si="12"/>
        <v>2.9630999999999998</v>
      </c>
    </row>
    <row r="63" spans="2:38">
      <c r="B63" s="387">
        <v>1961</v>
      </c>
      <c r="C63" s="308"/>
      <c r="D63" s="311">
        <f>VLOOKUP(B63,'Basisreihen Destatis 2015'!$S$7:$V$120,2,FALSE)</f>
        <v>19.399999999999999</v>
      </c>
      <c r="E63" s="309">
        <f t="shared" si="17"/>
        <v>18.100000000000001</v>
      </c>
      <c r="F63" s="309"/>
      <c r="G63" s="310">
        <f t="shared" si="2"/>
        <v>18.100000000000001</v>
      </c>
      <c r="H63" s="386">
        <f t="shared" si="13"/>
        <v>6.1601999999999997</v>
      </c>
      <c r="J63" s="387">
        <v>1961</v>
      </c>
      <c r="K63" s="308"/>
      <c r="L63" s="311">
        <f>VLOOKUP(J63,'Basisreihen Destatis 2015'!$S$7:$V$120,3,FALSE)</f>
        <v>30.4</v>
      </c>
      <c r="M63" s="309">
        <f t="shared" si="3"/>
        <v>28.7</v>
      </c>
      <c r="N63" s="309"/>
      <c r="O63" s="310">
        <f t="shared" si="4"/>
        <v>28.7</v>
      </c>
      <c r="P63" s="386">
        <f t="shared" si="5"/>
        <v>3.8361999999999998</v>
      </c>
      <c r="Q63" s="181"/>
      <c r="R63" s="387">
        <v>1961</v>
      </c>
      <c r="S63" s="322"/>
      <c r="T63" s="317"/>
      <c r="U63" s="317"/>
      <c r="V63" s="317"/>
      <c r="W63" s="317"/>
      <c r="X63" s="317">
        <f>VLOOKUP(R63,'Basisreihen Destatis 2015'!$J$7:$Q$86,4,FALSE)</f>
        <v>63.5</v>
      </c>
      <c r="Y63" s="317">
        <f t="shared" si="7"/>
        <v>41.3</v>
      </c>
      <c r="Z63" s="317"/>
      <c r="AA63" s="319">
        <f>VLOOKUP(R63,'Basisreihen Destatis 2015'!$S$7:$V$120,3,FALSE)</f>
        <v>30.4</v>
      </c>
      <c r="AB63" s="317">
        <f t="shared" si="8"/>
        <v>28.7</v>
      </c>
      <c r="AC63" s="317"/>
      <c r="AD63" s="317">
        <f t="shared" si="9"/>
        <v>28.7</v>
      </c>
      <c r="AE63" s="323">
        <f t="shared" si="10"/>
        <v>33.700000000000003</v>
      </c>
      <c r="AF63" s="386">
        <f t="shared" si="11"/>
        <v>3.1602000000000001</v>
      </c>
      <c r="AH63" s="387">
        <v>1961</v>
      </c>
      <c r="AI63" s="348"/>
      <c r="AJ63" s="344">
        <f>VLOOKUP(AH63,'Basisreihen Destatis 2015'!$J$7:$Q$86,8,FALSE)</f>
        <v>33.700000000000003</v>
      </c>
      <c r="AK63" s="349">
        <f t="shared" si="16"/>
        <v>35</v>
      </c>
      <c r="AL63" s="386">
        <f t="shared" si="12"/>
        <v>2.98</v>
      </c>
    </row>
    <row r="64" spans="2:38">
      <c r="B64" s="387">
        <v>1960</v>
      </c>
      <c r="C64" s="308"/>
      <c r="D64" s="311">
        <f>VLOOKUP(B64,'Basisreihen Destatis 2015'!$S$7:$V$120,2,FALSE)</f>
        <v>18.3</v>
      </c>
      <c r="E64" s="309">
        <f t="shared" si="17"/>
        <v>17.100000000000001</v>
      </c>
      <c r="F64" s="309"/>
      <c r="G64" s="310">
        <f t="shared" si="2"/>
        <v>17.100000000000001</v>
      </c>
      <c r="H64" s="386">
        <f t="shared" si="13"/>
        <v>6.5205000000000002</v>
      </c>
      <c r="J64" s="387">
        <v>1960</v>
      </c>
      <c r="K64" s="308"/>
      <c r="L64" s="311">
        <f>VLOOKUP(J64,'Basisreihen Destatis 2015'!$S$7:$V$120,3,FALSE)</f>
        <v>28.3</v>
      </c>
      <c r="M64" s="309">
        <f t="shared" si="3"/>
        <v>26.7</v>
      </c>
      <c r="N64" s="309"/>
      <c r="O64" s="310">
        <f t="shared" si="4"/>
        <v>26.7</v>
      </c>
      <c r="P64" s="386">
        <f t="shared" si="5"/>
        <v>4.1235999999999997</v>
      </c>
      <c r="Q64" s="181"/>
      <c r="R64" s="387">
        <v>1960</v>
      </c>
      <c r="S64" s="322"/>
      <c r="T64" s="317"/>
      <c r="U64" s="317"/>
      <c r="V64" s="317"/>
      <c r="W64" s="317"/>
      <c r="X64" s="317">
        <f>VLOOKUP(R64,'Basisreihen Destatis 2015'!$J$7:$Q$86,4,FALSE)</f>
        <v>64.099999999999994</v>
      </c>
      <c r="Y64" s="317">
        <f t="shared" si="7"/>
        <v>41.7</v>
      </c>
      <c r="Z64" s="317"/>
      <c r="AA64" s="319">
        <f>VLOOKUP(R64,'Basisreihen Destatis 2015'!$S$7:$V$120,3,FALSE)</f>
        <v>28.3</v>
      </c>
      <c r="AB64" s="317">
        <f t="shared" si="8"/>
        <v>26.7</v>
      </c>
      <c r="AC64" s="317"/>
      <c r="AD64" s="317">
        <f t="shared" si="9"/>
        <v>26.7</v>
      </c>
      <c r="AE64" s="323">
        <f t="shared" si="10"/>
        <v>32.700000000000003</v>
      </c>
      <c r="AF64" s="386">
        <f t="shared" si="11"/>
        <v>3.2568999999999999</v>
      </c>
      <c r="AH64" s="387">
        <v>1960</v>
      </c>
      <c r="AI64" s="348"/>
      <c r="AJ64" s="344">
        <f>VLOOKUP(AH64,'Basisreihen Destatis 2015'!$J$7:$Q$86,8,FALSE)</f>
        <v>33.200000000000003</v>
      </c>
      <c r="AK64" s="349">
        <f t="shared" si="16"/>
        <v>34.5</v>
      </c>
      <c r="AL64" s="386">
        <f t="shared" si="12"/>
        <v>3.0232000000000001</v>
      </c>
    </row>
    <row r="65" spans="2:38">
      <c r="B65" s="387">
        <v>1959</v>
      </c>
      <c r="C65" s="308"/>
      <c r="D65" s="311">
        <f>VLOOKUP(B65,'Basisreihen Destatis 2015'!$S$7:$V$120,2,FALSE)</f>
        <v>17.100000000000001</v>
      </c>
      <c r="E65" s="309">
        <f t="shared" si="17"/>
        <v>16</v>
      </c>
      <c r="F65" s="309"/>
      <c r="G65" s="310">
        <f t="shared" si="2"/>
        <v>16</v>
      </c>
      <c r="H65" s="386">
        <f t="shared" si="13"/>
        <v>6.9687999999999999</v>
      </c>
      <c r="J65" s="387">
        <v>1959</v>
      </c>
      <c r="K65" s="308"/>
      <c r="L65" s="311">
        <f>VLOOKUP(J65,'Basisreihen Destatis 2015'!$S$7:$V$120,3,FALSE)</f>
        <v>26.2</v>
      </c>
      <c r="M65" s="309">
        <f>ROUND(IF(K65&gt;0,K65,L65*$K$56/$L$56),1)</f>
        <v>24.7</v>
      </c>
      <c r="N65" s="309"/>
      <c r="O65" s="310">
        <f t="shared" si="4"/>
        <v>24.7</v>
      </c>
      <c r="P65" s="386">
        <f t="shared" si="5"/>
        <v>4.4574999999999996</v>
      </c>
      <c r="Q65" s="181"/>
      <c r="R65" s="387">
        <v>1959</v>
      </c>
      <c r="S65" s="322"/>
      <c r="T65" s="317"/>
      <c r="U65" s="317"/>
      <c r="V65" s="317"/>
      <c r="W65" s="317"/>
      <c r="X65" s="317">
        <f>VLOOKUP(R65,'Basisreihen Destatis 2015'!$J$7:$Q$86,4,FALSE)</f>
        <v>64.099999999999994</v>
      </c>
      <c r="Y65" s="317">
        <f t="shared" si="7"/>
        <v>41.7</v>
      </c>
      <c r="Z65" s="317"/>
      <c r="AA65" s="319">
        <f>VLOOKUP(R65,'Basisreihen Destatis 2015'!$S$7:$V$120,3,FALSE)</f>
        <v>26.2</v>
      </c>
      <c r="AB65" s="317">
        <f>ROUND(IF(Z65&gt;0,Z65,AA65*$Z$56/$AA$56),1)</f>
        <v>24.7</v>
      </c>
      <c r="AC65" s="317"/>
      <c r="AD65" s="317">
        <f>ROUND(IF(AB65&gt;0,AB65,AC65*$AB$66/$AC$66),1)</f>
        <v>24.7</v>
      </c>
      <c r="AE65" s="323">
        <f t="shared" si="10"/>
        <v>31.5</v>
      </c>
      <c r="AF65" s="386">
        <f t="shared" si="11"/>
        <v>3.3809999999999998</v>
      </c>
      <c r="AH65" s="387">
        <v>1959</v>
      </c>
      <c r="AI65" s="348"/>
      <c r="AJ65" s="344">
        <f>VLOOKUP(AH65,'Basisreihen Destatis 2015'!$J$7:$Q$86,8,FALSE)</f>
        <v>32.799999999999997</v>
      </c>
      <c r="AK65" s="349">
        <f t="shared" si="16"/>
        <v>34.1</v>
      </c>
      <c r="AL65" s="386">
        <f t="shared" si="12"/>
        <v>3.0587</v>
      </c>
    </row>
    <row r="66" spans="2:38">
      <c r="B66" s="387">
        <v>1958</v>
      </c>
      <c r="C66" s="308"/>
      <c r="D66" s="311">
        <f>VLOOKUP(B66,'Basisreihen Destatis 2015'!$S$7:$V$120,2,FALSE)</f>
        <v>16.5</v>
      </c>
      <c r="E66" s="309">
        <f t="shared" si="17"/>
        <v>15.4</v>
      </c>
      <c r="F66" s="311">
        <f>VLOOKUP(B66,'Basisreihen Destatis 2015'!$S$7:$V$120,4,FALSE)</f>
        <v>3.4689999999999999</v>
      </c>
      <c r="G66" s="310">
        <f t="shared" si="2"/>
        <v>15.4</v>
      </c>
      <c r="H66" s="386">
        <f t="shared" si="13"/>
        <v>7.2403000000000004</v>
      </c>
      <c r="J66" s="387">
        <v>1958</v>
      </c>
      <c r="K66" s="308"/>
      <c r="L66" s="311">
        <f>VLOOKUP(J66,'Basisreihen Destatis 2015'!$S$7:$V$120,3,FALSE)</f>
        <v>24.3</v>
      </c>
      <c r="M66" s="309">
        <f t="shared" si="3"/>
        <v>22.9</v>
      </c>
      <c r="N66" s="311">
        <f>VLOOKUP(J66,'Basisreihen Destatis 2015'!$S$7:$V$120,4,FALSE)</f>
        <v>3.4689999999999999</v>
      </c>
      <c r="O66" s="310">
        <f>ROUND(IF(M66&gt;0,M66,N66*$M$66/$N$66),1)</f>
        <v>22.9</v>
      </c>
      <c r="P66" s="386">
        <f t="shared" si="5"/>
        <v>4.8079000000000001</v>
      </c>
      <c r="Q66" s="181"/>
      <c r="R66" s="387">
        <v>1958</v>
      </c>
      <c r="S66" s="322"/>
      <c r="T66" s="317"/>
      <c r="U66" s="317"/>
      <c r="V66" s="317"/>
      <c r="W66" s="317"/>
      <c r="X66" s="317">
        <f>VLOOKUP(R66,'Basisreihen Destatis 2015'!$J$7:$Q$86,4,FALSE)</f>
        <v>64.5</v>
      </c>
      <c r="Y66" s="317">
        <f t="shared" si="7"/>
        <v>41.9</v>
      </c>
      <c r="Z66" s="317"/>
      <c r="AA66" s="319">
        <f>VLOOKUP(R66,'Basisreihen Destatis 2015'!$S$7:$V$120,3,FALSE)</f>
        <v>24.3</v>
      </c>
      <c r="AB66" s="317">
        <f t="shared" si="8"/>
        <v>22.9</v>
      </c>
      <c r="AC66" s="319">
        <f>VLOOKUP(R66,'Basisreihen Destatis 2015'!$S$7:$V$120,4,FALSE)</f>
        <v>3.4689999999999999</v>
      </c>
      <c r="AD66" s="317">
        <f t="shared" si="9"/>
        <v>22.9</v>
      </c>
      <c r="AE66" s="323">
        <f t="shared" si="10"/>
        <v>30.5</v>
      </c>
      <c r="AF66" s="386">
        <f t="shared" si="11"/>
        <v>3.4918</v>
      </c>
      <c r="AH66" s="387">
        <v>1958</v>
      </c>
      <c r="AI66" s="348"/>
      <c r="AJ66" s="344">
        <f>VLOOKUP(AH66,'Basisreihen Destatis 2015'!$J$7:$Q$86,8,FALSE)</f>
        <v>33</v>
      </c>
      <c r="AK66" s="349">
        <f t="shared" si="16"/>
        <v>34.299999999999997</v>
      </c>
      <c r="AL66" s="386">
        <f t="shared" si="12"/>
        <v>3.0407999999999999</v>
      </c>
    </row>
    <row r="67" spans="2:38">
      <c r="B67" s="387">
        <v>1957</v>
      </c>
      <c r="C67" s="308"/>
      <c r="D67" s="309"/>
      <c r="E67" s="309"/>
      <c r="F67" s="311">
        <f>VLOOKUP(B67,'Basisreihen Destatis 2015'!$S$7:$V$120,4,FALSE)</f>
        <v>3.3610000000000002</v>
      </c>
      <c r="G67" s="310">
        <f t="shared" si="2"/>
        <v>14.9</v>
      </c>
      <c r="H67" s="386">
        <f t="shared" si="13"/>
        <v>7.4832000000000001</v>
      </c>
      <c r="J67" s="387">
        <v>1957</v>
      </c>
      <c r="K67" s="308"/>
      <c r="L67" s="309"/>
      <c r="M67" s="309"/>
      <c r="N67" s="311">
        <f>VLOOKUP(J67,'Basisreihen Destatis 2015'!$S$7:$V$120,4,FALSE)</f>
        <v>3.3610000000000002</v>
      </c>
      <c r="O67" s="310">
        <f>ROUND(IF(M67&gt;0,M67,N67*$M$66/$N$66),1)</f>
        <v>22.2</v>
      </c>
      <c r="P67" s="386">
        <f t="shared" si="5"/>
        <v>4.9595000000000002</v>
      </c>
      <c r="R67" s="387">
        <v>1957</v>
      </c>
      <c r="S67" s="322"/>
      <c r="T67" s="317"/>
      <c r="U67" s="317"/>
      <c r="V67" s="317"/>
      <c r="W67" s="317"/>
      <c r="X67" s="317">
        <f>VLOOKUP(R67,'Basisreihen Destatis 2015'!$J$7:$Q$86,4,FALSE)</f>
        <v>63.4</v>
      </c>
      <c r="Y67" s="317">
        <f t="shared" si="7"/>
        <v>41.2</v>
      </c>
      <c r="Z67" s="317"/>
      <c r="AA67" s="317"/>
      <c r="AB67" s="317"/>
      <c r="AC67" s="319">
        <f>VLOOKUP(R67,'Basisreihen Destatis 2015'!$S$7:$V$120,4,FALSE)</f>
        <v>3.3610000000000002</v>
      </c>
      <c r="AD67" s="317">
        <f>ROUND(IF(AB67&gt;0,AB67,AC67*$AB$66/$AC$66),1)</f>
        <v>22.2</v>
      </c>
      <c r="AE67" s="323">
        <f t="shared" si="10"/>
        <v>29.8</v>
      </c>
      <c r="AF67" s="386">
        <f t="shared" si="11"/>
        <v>3.5737999999999999</v>
      </c>
      <c r="AH67" s="387">
        <v>1957</v>
      </c>
      <c r="AI67" s="348"/>
      <c r="AJ67" s="344">
        <f>VLOOKUP(AH67,'Basisreihen Destatis 2015'!$J$7:$Q$86,8,FALSE)</f>
        <v>33.200000000000003</v>
      </c>
      <c r="AK67" s="349">
        <f t="shared" si="16"/>
        <v>34.5</v>
      </c>
      <c r="AL67" s="386">
        <f t="shared" si="12"/>
        <v>3.0232000000000001</v>
      </c>
    </row>
    <row r="68" spans="2:38">
      <c r="B68" s="387">
        <v>1956</v>
      </c>
      <c r="C68" s="308"/>
      <c r="D68" s="309"/>
      <c r="E68" s="309"/>
      <c r="F68" s="311">
        <f>VLOOKUP(B68,'Basisreihen Destatis 2015'!$S$7:$V$120,4,FALSE)</f>
        <v>3.2450000000000001</v>
      </c>
      <c r="G68" s="310">
        <f>ROUND(IF(E68&gt;0,E68,F68*$E$66/$F$66),1)</f>
        <v>14.4</v>
      </c>
      <c r="H68" s="386">
        <f t="shared" si="13"/>
        <v>7.7431000000000001</v>
      </c>
      <c r="J68" s="387">
        <v>1956</v>
      </c>
      <c r="K68" s="308"/>
      <c r="L68" s="309"/>
      <c r="M68" s="309"/>
      <c r="N68" s="311">
        <f>VLOOKUP(J68,'Basisreihen Destatis 2015'!$S$7:$V$120,4,FALSE)</f>
        <v>3.2450000000000001</v>
      </c>
      <c r="O68" s="310">
        <f>ROUND(IF(M68&gt;0,M68,N68*$M$66/$N$66),1)</f>
        <v>21.4</v>
      </c>
      <c r="P68" s="386">
        <f t="shared" si="5"/>
        <v>5.1448999999999998</v>
      </c>
      <c r="R68" s="387">
        <v>1956</v>
      </c>
      <c r="S68" s="322"/>
      <c r="T68" s="317"/>
      <c r="U68" s="317"/>
      <c r="V68" s="317"/>
      <c r="W68" s="317"/>
      <c r="X68" s="317">
        <f>VLOOKUP(R68,'Basisreihen Destatis 2015'!$J$7:$Q$86,4,FALSE)</f>
        <v>59.9</v>
      </c>
      <c r="Y68" s="317">
        <f t="shared" si="7"/>
        <v>39</v>
      </c>
      <c r="Z68" s="317"/>
      <c r="AA68" s="317"/>
      <c r="AB68" s="317"/>
      <c r="AC68" s="319">
        <f>VLOOKUP(R68,'Basisreihen Destatis 2015'!$S$7:$V$120,4,FALSE)</f>
        <v>3.2450000000000001</v>
      </c>
      <c r="AD68" s="317">
        <f t="shared" si="9"/>
        <v>21.4</v>
      </c>
      <c r="AE68" s="323">
        <f t="shared" si="10"/>
        <v>28.4</v>
      </c>
      <c r="AF68" s="386">
        <f t="shared" si="11"/>
        <v>3.75</v>
      </c>
      <c r="AH68" s="387">
        <v>1956</v>
      </c>
      <c r="AI68" s="348"/>
      <c r="AJ68" s="344">
        <f>VLOOKUP(AH68,'Basisreihen Destatis 2015'!$J$7:$Q$86,8,FALSE)</f>
        <v>32.6</v>
      </c>
      <c r="AK68" s="349">
        <f t="shared" si="16"/>
        <v>33.9</v>
      </c>
      <c r="AL68" s="386">
        <f t="shared" si="12"/>
        <v>3.0767000000000002</v>
      </c>
    </row>
    <row r="69" spans="2:38">
      <c r="B69" s="387">
        <v>1955</v>
      </c>
      <c r="C69" s="308"/>
      <c r="D69" s="309"/>
      <c r="E69" s="309"/>
      <c r="F69" s="311">
        <f>VLOOKUP(B69,'Basisreihen Destatis 2015'!$S$7:$V$120,4,FALSE)</f>
        <v>3.1629999999999998</v>
      </c>
      <c r="G69" s="310">
        <f t="shared" si="2"/>
        <v>14</v>
      </c>
      <c r="H69" s="386">
        <f t="shared" si="13"/>
        <v>7.9642999999999997</v>
      </c>
      <c r="J69" s="387">
        <v>1955</v>
      </c>
      <c r="K69" s="308"/>
      <c r="L69" s="309"/>
      <c r="M69" s="309"/>
      <c r="N69" s="311">
        <f>VLOOKUP(J69,'Basisreihen Destatis 2015'!$S$7:$V$120,4,FALSE)</f>
        <v>3.1629999999999998</v>
      </c>
      <c r="O69" s="310">
        <f t="shared" si="4"/>
        <v>20.9</v>
      </c>
      <c r="P69" s="386">
        <f t="shared" si="5"/>
        <v>5.2679</v>
      </c>
      <c r="R69" s="387">
        <v>1955</v>
      </c>
      <c r="S69" s="322"/>
      <c r="T69" s="317"/>
      <c r="U69" s="317"/>
      <c r="V69" s="317"/>
      <c r="W69" s="317"/>
      <c r="X69" s="317">
        <f>VLOOKUP(R69,'Basisreihen Destatis 2015'!$J$7:$Q$86,4,FALSE)</f>
        <v>58.3</v>
      </c>
      <c r="Y69" s="317">
        <f t="shared" si="7"/>
        <v>37.9</v>
      </c>
      <c r="Z69" s="317"/>
      <c r="AA69" s="317"/>
      <c r="AB69" s="317"/>
      <c r="AC69" s="319">
        <f>VLOOKUP(R69,'Basisreihen Destatis 2015'!$S$7:$V$120,4,FALSE)</f>
        <v>3.1629999999999998</v>
      </c>
      <c r="AD69" s="317">
        <f t="shared" si="9"/>
        <v>20.9</v>
      </c>
      <c r="AE69" s="323">
        <f t="shared" si="10"/>
        <v>27.7</v>
      </c>
      <c r="AF69" s="386">
        <f t="shared" si="11"/>
        <v>3.8448000000000002</v>
      </c>
      <c r="AH69" s="387">
        <v>1955</v>
      </c>
      <c r="AI69" s="348"/>
      <c r="AJ69" s="344">
        <f>VLOOKUP(AH69,'Basisreihen Destatis 2015'!$J$7:$Q$86,8,FALSE)</f>
        <v>32.1</v>
      </c>
      <c r="AK69" s="349">
        <f t="shared" si="16"/>
        <v>33.4</v>
      </c>
      <c r="AL69" s="386">
        <f t="shared" si="12"/>
        <v>3.1227999999999998</v>
      </c>
    </row>
    <row r="70" spans="2:38">
      <c r="B70" s="387">
        <v>1954</v>
      </c>
      <c r="C70" s="308"/>
      <c r="D70" s="309"/>
      <c r="E70" s="309"/>
      <c r="F70" s="311">
        <f>VLOOKUP(B70,'Basisreihen Destatis 2015'!$S$7:$V$120,4,FALSE)</f>
        <v>3</v>
      </c>
      <c r="G70" s="310">
        <f t="shared" si="2"/>
        <v>13.3</v>
      </c>
      <c r="H70" s="386">
        <f t="shared" si="13"/>
        <v>8.3834999999999997</v>
      </c>
      <c r="J70" s="387">
        <v>1954</v>
      </c>
      <c r="K70" s="308"/>
      <c r="L70" s="309"/>
      <c r="M70" s="309"/>
      <c r="N70" s="311">
        <f>VLOOKUP(J70,'Basisreihen Destatis 2015'!$S$7:$V$120,4,FALSE)</f>
        <v>3</v>
      </c>
      <c r="O70" s="310">
        <f t="shared" si="4"/>
        <v>19.8</v>
      </c>
      <c r="P70" s="386">
        <f t="shared" si="5"/>
        <v>5.5606</v>
      </c>
      <c r="R70" s="387">
        <v>1954</v>
      </c>
      <c r="S70" s="322"/>
      <c r="T70" s="317"/>
      <c r="U70" s="317"/>
      <c r="V70" s="317"/>
      <c r="W70" s="317"/>
      <c r="X70" s="317">
        <f>VLOOKUP(R70,'Basisreihen Destatis 2015'!$J$7:$Q$86,4,FALSE)</f>
        <v>56.5</v>
      </c>
      <c r="Y70" s="317">
        <f t="shared" si="7"/>
        <v>36.700000000000003</v>
      </c>
      <c r="Z70" s="317"/>
      <c r="AA70" s="317"/>
      <c r="AB70" s="317"/>
      <c r="AC70" s="319">
        <f>VLOOKUP(R70,'Basisreihen Destatis 2015'!$S$7:$V$120,4,FALSE)</f>
        <v>3</v>
      </c>
      <c r="AD70" s="317">
        <f t="shared" si="9"/>
        <v>19.8</v>
      </c>
      <c r="AE70" s="323">
        <f t="shared" si="10"/>
        <v>26.6</v>
      </c>
      <c r="AF70" s="386">
        <f t="shared" si="11"/>
        <v>4.0038</v>
      </c>
      <c r="AH70" s="387">
        <v>1954</v>
      </c>
      <c r="AI70" s="348"/>
      <c r="AJ70" s="344">
        <f>VLOOKUP(AH70,'Basisreihen Destatis 2015'!$J$7:$Q$86,8,FALSE)</f>
        <v>31.5</v>
      </c>
      <c r="AK70" s="349">
        <f t="shared" si="16"/>
        <v>32.700000000000003</v>
      </c>
      <c r="AL70" s="386">
        <f t="shared" si="12"/>
        <v>3.1896</v>
      </c>
    </row>
    <row r="71" spans="2:38">
      <c r="B71" s="387">
        <v>1953</v>
      </c>
      <c r="C71" s="308"/>
      <c r="D71" s="309"/>
      <c r="E71" s="309"/>
      <c r="F71" s="311">
        <f>VLOOKUP(B71,'Basisreihen Destatis 2015'!$S$7:$V$120,4,FALSE)</f>
        <v>2.9860000000000002</v>
      </c>
      <c r="G71" s="310">
        <f t="shared" si="2"/>
        <v>13.3</v>
      </c>
      <c r="H71" s="386">
        <f t="shared" si="13"/>
        <v>8.3834999999999997</v>
      </c>
      <c r="J71" s="387">
        <v>1953</v>
      </c>
      <c r="K71" s="308"/>
      <c r="L71" s="309"/>
      <c r="M71" s="309"/>
      <c r="N71" s="311">
        <f>VLOOKUP(J71,'Basisreihen Destatis 2015'!$S$7:$V$120,4,FALSE)</f>
        <v>2.9860000000000002</v>
      </c>
      <c r="O71" s="310">
        <f t="shared" si="4"/>
        <v>19.7</v>
      </c>
      <c r="P71" s="386">
        <f t="shared" si="5"/>
        <v>5.5888</v>
      </c>
      <c r="R71" s="387">
        <v>1953</v>
      </c>
      <c r="S71" s="322"/>
      <c r="T71" s="317"/>
      <c r="U71" s="317"/>
      <c r="V71" s="317"/>
      <c r="W71" s="317"/>
      <c r="X71" s="317">
        <f>VLOOKUP(R71,'Basisreihen Destatis 2015'!$J$7:$Q$86,4,FALSE)</f>
        <v>58.3</v>
      </c>
      <c r="Y71" s="317">
        <f t="shared" si="7"/>
        <v>37.9</v>
      </c>
      <c r="Z71" s="317"/>
      <c r="AA71" s="317"/>
      <c r="AB71" s="317"/>
      <c r="AC71" s="319">
        <f>VLOOKUP(R71,'Basisreihen Destatis 2015'!$S$7:$V$120,4,FALSE)</f>
        <v>2.9860000000000002</v>
      </c>
      <c r="AD71" s="317">
        <f t="shared" si="9"/>
        <v>19.7</v>
      </c>
      <c r="AE71" s="323">
        <f t="shared" si="10"/>
        <v>27</v>
      </c>
      <c r="AF71" s="386">
        <f t="shared" si="11"/>
        <v>3.9443999999999999</v>
      </c>
      <c r="AH71" s="387">
        <v>1953</v>
      </c>
      <c r="AI71" s="348"/>
      <c r="AJ71" s="344">
        <f>VLOOKUP(AH71,'Basisreihen Destatis 2015'!$J$7:$Q$86,8,FALSE)</f>
        <v>32</v>
      </c>
      <c r="AK71" s="349">
        <f t="shared" si="16"/>
        <v>33.299999999999997</v>
      </c>
      <c r="AL71" s="386">
        <f t="shared" si="12"/>
        <v>3.1320999999999999</v>
      </c>
    </row>
    <row r="72" spans="2:38">
      <c r="B72" s="387">
        <v>1952</v>
      </c>
      <c r="C72" s="308"/>
      <c r="D72" s="309"/>
      <c r="E72" s="309"/>
      <c r="F72" s="311">
        <f>VLOOKUP(B72,'Basisreihen Destatis 2015'!$S$7:$V$120,4,FALSE)</f>
        <v>3.0880000000000001</v>
      </c>
      <c r="G72" s="310">
        <f t="shared" si="2"/>
        <v>13.7</v>
      </c>
      <c r="H72" s="386">
        <f t="shared" si="13"/>
        <v>8.1387</v>
      </c>
      <c r="J72" s="387">
        <v>1952</v>
      </c>
      <c r="K72" s="308"/>
      <c r="L72" s="309"/>
      <c r="M72" s="309"/>
      <c r="N72" s="311">
        <f>VLOOKUP(J72,'Basisreihen Destatis 2015'!$S$7:$V$120,4,FALSE)</f>
        <v>3.0880000000000001</v>
      </c>
      <c r="O72" s="310">
        <f t="shared" si="4"/>
        <v>20.399999999999999</v>
      </c>
      <c r="P72" s="386">
        <f t="shared" si="5"/>
        <v>5.3971</v>
      </c>
      <c r="R72" s="387">
        <v>1952</v>
      </c>
      <c r="S72" s="322"/>
      <c r="T72" s="317"/>
      <c r="U72" s="317"/>
      <c r="V72" s="317"/>
      <c r="W72" s="317"/>
      <c r="X72" s="317">
        <f>VLOOKUP(R72,'Basisreihen Destatis 2015'!$J$7:$Q$86,4,FALSE)</f>
        <v>56</v>
      </c>
      <c r="Y72" s="317">
        <f t="shared" si="7"/>
        <v>36.4</v>
      </c>
      <c r="Z72" s="317"/>
      <c r="AA72" s="317"/>
      <c r="AB72" s="317"/>
      <c r="AC72" s="319">
        <f>VLOOKUP(R72,'Basisreihen Destatis 2015'!$S$7:$V$120,4,FALSE)</f>
        <v>3.0880000000000001</v>
      </c>
      <c r="AD72" s="317">
        <f t="shared" si="9"/>
        <v>20.399999999999999</v>
      </c>
      <c r="AE72" s="323">
        <f t="shared" si="10"/>
        <v>26.8</v>
      </c>
      <c r="AF72" s="386">
        <f t="shared" si="11"/>
        <v>3.9739</v>
      </c>
      <c r="AH72" s="387">
        <v>1952</v>
      </c>
      <c r="AI72" s="348"/>
      <c r="AJ72" s="344">
        <f>VLOOKUP(AH72,'Basisreihen Destatis 2015'!$J$7:$Q$86,8,FALSE)</f>
        <v>32.799999999999997</v>
      </c>
      <c r="AK72" s="349">
        <f t="shared" si="16"/>
        <v>34.1</v>
      </c>
      <c r="AL72" s="386">
        <f t="shared" si="12"/>
        <v>3.0587</v>
      </c>
    </row>
    <row r="73" spans="2:38">
      <c r="B73" s="387">
        <v>1951</v>
      </c>
      <c r="C73" s="308"/>
      <c r="D73" s="309"/>
      <c r="E73" s="309"/>
      <c r="F73" s="311">
        <f>VLOOKUP(B73,'Basisreihen Destatis 2015'!$S$7:$V$120,4,FALSE)</f>
        <v>2.8980000000000001</v>
      </c>
      <c r="G73" s="310">
        <f t="shared" si="2"/>
        <v>12.9</v>
      </c>
      <c r="H73" s="386">
        <f t="shared" si="13"/>
        <v>8.6433999999999997</v>
      </c>
      <c r="J73" s="387">
        <v>1951</v>
      </c>
      <c r="K73" s="308"/>
      <c r="L73" s="309"/>
      <c r="M73" s="309"/>
      <c r="N73" s="311">
        <f>VLOOKUP(J73,'Basisreihen Destatis 2015'!$S$7:$V$120,4,FALSE)</f>
        <v>2.8980000000000001</v>
      </c>
      <c r="O73" s="310">
        <f t="shared" si="4"/>
        <v>19.100000000000001</v>
      </c>
      <c r="P73" s="386">
        <f t="shared" si="5"/>
        <v>5.7644000000000002</v>
      </c>
      <c r="R73" s="387">
        <v>1951</v>
      </c>
      <c r="S73" s="322"/>
      <c r="T73" s="317"/>
      <c r="U73" s="317"/>
      <c r="V73" s="317"/>
      <c r="W73" s="317"/>
      <c r="X73" s="317">
        <f>VLOOKUP(R73,'Basisreihen Destatis 2015'!$J$7:$Q$86,4,FALSE)</f>
        <v>40.200000000000003</v>
      </c>
      <c r="Y73" s="317">
        <f t="shared" si="7"/>
        <v>26.1</v>
      </c>
      <c r="Z73" s="317"/>
      <c r="AA73" s="317"/>
      <c r="AB73" s="317"/>
      <c r="AC73" s="319">
        <f>VLOOKUP(R73,'Basisreihen Destatis 2015'!$S$7:$V$120,4,FALSE)</f>
        <v>2.8980000000000001</v>
      </c>
      <c r="AD73" s="317">
        <f t="shared" si="9"/>
        <v>19.100000000000001</v>
      </c>
      <c r="AE73" s="323">
        <f t="shared" si="10"/>
        <v>21.9</v>
      </c>
      <c r="AF73" s="386">
        <f t="shared" si="11"/>
        <v>4.8630000000000004</v>
      </c>
      <c r="AH73" s="387">
        <v>1951</v>
      </c>
      <c r="AI73" s="348"/>
      <c r="AJ73" s="344">
        <f>VLOOKUP(AH73,'Basisreihen Destatis 2015'!$J$7:$Q$86,8,FALSE)</f>
        <v>32.1</v>
      </c>
      <c r="AK73" s="349">
        <f t="shared" si="16"/>
        <v>33.4</v>
      </c>
      <c r="AL73" s="386">
        <f t="shared" si="12"/>
        <v>3.1227999999999998</v>
      </c>
    </row>
    <row r="74" spans="2:38">
      <c r="B74" s="387">
        <v>1950</v>
      </c>
      <c r="C74" s="308"/>
      <c r="D74" s="309"/>
      <c r="E74" s="309"/>
      <c r="F74" s="311">
        <f>VLOOKUP(B74,'Basisreihen Destatis 2015'!$S$7:$V$120,4,FALSE)</f>
        <v>2.5030000000000001</v>
      </c>
      <c r="G74" s="310">
        <f t="shared" ref="G74:G80" si="18">ROUND(IF(E74&gt;0,E74,F74*$E$66/$F$66),1)</f>
        <v>11.1</v>
      </c>
      <c r="H74" s="386">
        <f t="shared" si="13"/>
        <v>10.045</v>
      </c>
      <c r="J74" s="387">
        <v>1950</v>
      </c>
      <c r="K74" s="308"/>
      <c r="L74" s="309"/>
      <c r="M74" s="309"/>
      <c r="N74" s="311">
        <f>VLOOKUP(J74,'Basisreihen Destatis 2015'!$S$7:$V$120,4,FALSE)</f>
        <v>2.5030000000000001</v>
      </c>
      <c r="O74" s="310">
        <f>ROUND(IF(M74&gt;0,M74,N74*$M$66/$N$66),1)</f>
        <v>16.5</v>
      </c>
      <c r="P74" s="386">
        <f>ROUND($O$9/O74,4)</f>
        <v>6.6726999999999999</v>
      </c>
      <c r="R74" s="387">
        <v>1950</v>
      </c>
      <c r="S74" s="322"/>
      <c r="T74" s="317"/>
      <c r="U74" s="317"/>
      <c r="V74" s="317"/>
      <c r="W74" s="317"/>
      <c r="X74" s="317">
        <f>VLOOKUP(R74,'Basisreihen Destatis 2015'!$J$7:$Q$86,4,FALSE)</f>
        <v>32.9</v>
      </c>
      <c r="Y74" s="317">
        <f>ROUND(IF(W74&gt;0,W74,X74*$W$56/$X$56),1)</f>
        <v>21.4</v>
      </c>
      <c r="Z74" s="317"/>
      <c r="AA74" s="317"/>
      <c r="AB74" s="317"/>
      <c r="AC74" s="319">
        <f>VLOOKUP(R74,'Basisreihen Destatis 2015'!$S$7:$V$120,4,FALSE)</f>
        <v>2.5030000000000001</v>
      </c>
      <c r="AD74" s="317">
        <f>ROUND(IF(AB74&gt;0,AB74,AC74*$AB$66/$AC$66),1)</f>
        <v>16.5</v>
      </c>
      <c r="AE74" s="323">
        <f>ROUND(0.4*Y74+0.6*AD74,1)</f>
        <v>18.5</v>
      </c>
      <c r="AF74" s="386">
        <f>ROUND($AE$9/AE74,4)</f>
        <v>5.7568000000000001</v>
      </c>
      <c r="AH74" s="387">
        <v>1950</v>
      </c>
      <c r="AI74" s="348"/>
      <c r="AJ74" s="344">
        <f>VLOOKUP(AH74,'Basisreihen Destatis 2015'!$J$7:$Q$86,8,FALSE)</f>
        <v>27.1</v>
      </c>
      <c r="AK74" s="349">
        <f t="shared" si="16"/>
        <v>28.2</v>
      </c>
      <c r="AL74" s="386">
        <f>ROUND($AK$9/AK74,4)</f>
        <v>3.6985999999999999</v>
      </c>
    </row>
    <row r="75" spans="2:38">
      <c r="B75" s="387">
        <v>1949</v>
      </c>
      <c r="C75" s="308"/>
      <c r="D75" s="309"/>
      <c r="E75" s="309"/>
      <c r="F75" s="311">
        <f>VLOOKUP(B75,'Basisreihen Destatis 2015'!$S$7:$V$120,4,FALSE)</f>
        <v>2.6259999999999999</v>
      </c>
      <c r="G75" s="310">
        <f t="shared" si="18"/>
        <v>11.7</v>
      </c>
      <c r="H75" s="386">
        <f t="shared" ref="H75:H80" si="19">ROUND($G$9/G75,4)</f>
        <v>9.5298999999999996</v>
      </c>
      <c r="J75" s="388">
        <v>1949</v>
      </c>
      <c r="K75" s="389"/>
      <c r="L75" s="390"/>
      <c r="M75" s="390"/>
      <c r="N75" s="391">
        <f>VLOOKUP(J75,'Basisreihen Destatis 2015'!$S$7:$V$120,4,FALSE)</f>
        <v>2.6259999999999999</v>
      </c>
      <c r="O75" s="392">
        <f>ROUND(IF(M75&gt;0,M75,N75*$M$66/$N$66),1)</f>
        <v>17.3</v>
      </c>
      <c r="P75" s="393">
        <f>ROUND($O$9/O75,4)</f>
        <v>6.3642000000000003</v>
      </c>
      <c r="R75" s="388">
        <v>1949</v>
      </c>
      <c r="S75" s="389"/>
      <c r="T75" s="390"/>
      <c r="U75" s="390"/>
      <c r="V75" s="390"/>
      <c r="W75" s="390"/>
      <c r="X75" s="400">
        <f>VLOOKUP(R75,'Basisreihen Destatis 2015'!$J$7:$Q$86,4,FALSE)</f>
        <v>0</v>
      </c>
      <c r="Y75" s="390">
        <v>20.6</v>
      </c>
      <c r="Z75" s="390"/>
      <c r="AA75" s="390"/>
      <c r="AB75" s="390"/>
      <c r="AC75" s="401">
        <f>VLOOKUP(R75,'Basisreihen Destatis 2015'!$S$7:$V$120,4,FALSE)</f>
        <v>2.6259999999999999</v>
      </c>
      <c r="AD75" s="390">
        <f>ROUND(IF(AB75&gt;0,AB75,AC75*$AB$66/$AC$66),1)</f>
        <v>17.3</v>
      </c>
      <c r="AE75" s="392">
        <f>ROUND(0.4*Y75+0.6*AD75,1)</f>
        <v>18.600000000000001</v>
      </c>
      <c r="AF75" s="393">
        <f>ROUND($AE$9/AE75,4)</f>
        <v>5.7257999999999996</v>
      </c>
      <c r="AH75" s="388">
        <v>1949</v>
      </c>
      <c r="AI75" s="389"/>
      <c r="AJ75" s="458">
        <f>VLOOKUP(AH75,'Basisreihen Destatis 2015'!$J$7:$Q$86,8,FALSE)</f>
        <v>27.8</v>
      </c>
      <c r="AK75" s="459">
        <f t="shared" si="16"/>
        <v>28.9</v>
      </c>
      <c r="AL75" s="393">
        <f>ROUND($AK$9/AK75,4)</f>
        <v>3.609</v>
      </c>
    </row>
    <row r="76" spans="2:38">
      <c r="B76" s="387">
        <v>1948</v>
      </c>
      <c r="C76" s="308"/>
      <c r="D76" s="309"/>
      <c r="E76" s="309"/>
      <c r="F76" s="311">
        <f>VLOOKUP(B76,'Basisreihen Destatis 2015'!$S$7:$V$120,4,FALSE)</f>
        <v>2.3199999999999998</v>
      </c>
      <c r="G76" s="310">
        <f t="shared" si="18"/>
        <v>10.3</v>
      </c>
      <c r="H76" s="386">
        <f>ROUND($G$9/G76,4)</f>
        <v>10.825200000000001</v>
      </c>
      <c r="N76" s="181"/>
      <c r="O76" s="181"/>
      <c r="P76" s="160"/>
      <c r="AC76" s="160"/>
      <c r="AJ76" s="160"/>
      <c r="AL76" s="182"/>
    </row>
    <row r="77" spans="2:38">
      <c r="B77" s="387">
        <v>1947</v>
      </c>
      <c r="C77" s="308"/>
      <c r="D77" s="309"/>
      <c r="E77" s="309"/>
      <c r="F77" s="311">
        <f>VLOOKUP(B77,'Basisreihen Destatis 2015'!$S$7:$V$120,4,FALSE)</f>
        <v>2.129</v>
      </c>
      <c r="G77" s="310">
        <f t="shared" si="18"/>
        <v>9.5</v>
      </c>
      <c r="H77" s="386">
        <f t="shared" si="19"/>
        <v>11.736800000000001</v>
      </c>
      <c r="N77" s="181"/>
      <c r="O77" s="181"/>
      <c r="AL77" s="181"/>
    </row>
    <row r="78" spans="2:38">
      <c r="B78" s="387">
        <v>1946</v>
      </c>
      <c r="C78" s="308"/>
      <c r="D78" s="309"/>
      <c r="E78" s="309"/>
      <c r="F78" s="311">
        <f>VLOOKUP(B78,'Basisreihen Destatis 2015'!$S$7:$V$120,4,FALSE)</f>
        <v>1.823</v>
      </c>
      <c r="G78" s="310">
        <f t="shared" si="18"/>
        <v>8.1</v>
      </c>
      <c r="H78" s="386">
        <f t="shared" si="19"/>
        <v>13.7654</v>
      </c>
      <c r="N78" s="181"/>
      <c r="O78" s="181"/>
      <c r="X78" s="181"/>
      <c r="Y78" s="181"/>
      <c r="Z78" s="181"/>
      <c r="AA78" s="181"/>
      <c r="AB78" s="181"/>
      <c r="AC78" s="181"/>
      <c r="AD78" s="181"/>
      <c r="AE78" s="181"/>
      <c r="AL78" s="181"/>
    </row>
    <row r="79" spans="2:38">
      <c r="B79" s="387">
        <v>1945</v>
      </c>
      <c r="C79" s="308"/>
      <c r="D79" s="309"/>
      <c r="E79" s="309"/>
      <c r="F79" s="311">
        <f>VLOOKUP(B79,'Basisreihen Destatis 2015'!$S$7:$V$120,4,FALSE)</f>
        <v>1.7070000000000001</v>
      </c>
      <c r="G79" s="310">
        <f t="shared" si="18"/>
        <v>7.6</v>
      </c>
      <c r="H79" s="386">
        <f t="shared" si="19"/>
        <v>14.671099999999999</v>
      </c>
      <c r="N79" s="181"/>
      <c r="O79" s="181"/>
      <c r="X79" s="181"/>
      <c r="Y79" s="181"/>
      <c r="Z79" s="181"/>
      <c r="AA79" s="181"/>
      <c r="AB79" s="181"/>
      <c r="AC79" s="181"/>
      <c r="AD79" s="181"/>
      <c r="AE79" s="181"/>
      <c r="AL79" s="181"/>
    </row>
    <row r="80" spans="2:38">
      <c r="B80" s="388">
        <v>1944</v>
      </c>
      <c r="C80" s="389"/>
      <c r="D80" s="390"/>
      <c r="E80" s="390"/>
      <c r="F80" s="391">
        <f>VLOOKUP(B80,'Basisreihen Destatis 2015'!$S$7:$V$120,4,FALSE)</f>
        <v>1.653</v>
      </c>
      <c r="G80" s="392">
        <f t="shared" si="18"/>
        <v>7.3</v>
      </c>
      <c r="H80" s="393">
        <f t="shared" si="19"/>
        <v>15.273999999999999</v>
      </c>
      <c r="N80" s="181"/>
      <c r="O80" s="181"/>
      <c r="X80" s="181"/>
      <c r="Y80" s="181"/>
      <c r="Z80" s="181"/>
      <c r="AA80" s="181"/>
      <c r="AB80" s="181"/>
      <c r="AC80" s="181"/>
      <c r="AD80" s="181"/>
      <c r="AE80" s="181"/>
      <c r="AL80" s="181"/>
    </row>
    <row r="81" spans="8:12">
      <c r="H81" s="160"/>
    </row>
    <row r="82" spans="8:12">
      <c r="L82" s="183"/>
    </row>
    <row r="83" spans="8:12">
      <c r="L83" s="183"/>
    </row>
    <row r="84" spans="8:12">
      <c r="L84" s="183"/>
    </row>
    <row r="85" spans="8:12">
      <c r="L85" s="183"/>
    </row>
    <row r="86" spans="8:12">
      <c r="L86" s="183"/>
    </row>
    <row r="87" spans="8:12">
      <c r="L87" s="183"/>
    </row>
    <row r="88" spans="8:12">
      <c r="L88" s="183"/>
    </row>
    <row r="89" spans="8:12">
      <c r="L89" s="183"/>
    </row>
    <row r="90" spans="8:12">
      <c r="L90" s="183"/>
    </row>
    <row r="91" spans="8:12">
      <c r="L91" s="183"/>
    </row>
    <row r="92" spans="8:12">
      <c r="L92" s="183"/>
    </row>
    <row r="93" spans="8:12">
      <c r="L93" s="183"/>
    </row>
    <row r="94" spans="8:12">
      <c r="L94" s="183"/>
    </row>
    <row r="95" spans="8:12">
      <c r="L95" s="183"/>
    </row>
    <row r="96" spans="8:12">
      <c r="L96" s="183"/>
    </row>
    <row r="97" spans="12:12">
      <c r="L97" s="183"/>
    </row>
  </sheetData>
  <sheetProtection algorithmName="SHA-512" hashValue="540OvvrACvQtfnb0J1I6VePWeCKq6V+XYVO/3A0lkgblDYG1Bp3NSUUJetLaGml3O2fxbY1rzYd0EVNp5W/UZA==" saltValue="2UhaMsXg98NjrCZxNldhOA==" spinCount="100000" sheet="1" objects="1" scenarios="1"/>
  <mergeCells count="1">
    <mergeCell ref="A1:A2"/>
  </mergeCells>
  <hyperlinks>
    <hyperlink ref="A1:A2" location="Start!A1" display="Start" xr:uid="{8FA0460F-95D9-474B-BD9D-CFC42691DDE3}"/>
  </hyperlinks>
  <pageMargins left="0.70866141732283472" right="0.70866141732283472" top="0.74803149606299213" bottom="0.74803149606299213" header="0.31496062992125984" footer="0.31496062992125984"/>
  <pageSetup paperSize="9" scale="24" orientation="landscape" r:id="rId1"/>
  <headerFooter>
    <oddHeader>&amp;R&amp;"Arial,Standard"&amp;8&amp;K00-048©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2FC4-A722-4D3E-BB43-A3A1C6CBF11F}">
  <sheetPr>
    <tabColor theme="0" tint="-0.14999847407452621"/>
    <pageSetUpPr fitToPage="1"/>
  </sheetPr>
  <dimension ref="A1:V109"/>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11.42578125" style="156"/>
    <col min="10" max="10" width="9.7109375" style="156" customWidth="1"/>
    <col min="11" max="17" width="20.7109375" style="156" customWidth="1"/>
    <col min="18" max="18" width="11.42578125" style="156"/>
    <col min="19" max="19" width="9.7109375" style="156" customWidth="1"/>
    <col min="20" max="22" width="20.7109375" style="156" customWidth="1"/>
    <col min="23" max="16384" width="11.42578125" style="156"/>
  </cols>
  <sheetData>
    <row r="1" spans="1:22">
      <c r="A1" s="484" t="s">
        <v>72</v>
      </c>
    </row>
    <row r="2" spans="1:22">
      <c r="A2" s="484"/>
      <c r="G2" s="171"/>
      <c r="H2" s="172"/>
    </row>
    <row r="3" spans="1:22">
      <c r="A3" s="173"/>
      <c r="S3" s="490"/>
      <c r="T3" s="491"/>
    </row>
    <row r="4" spans="1:22">
      <c r="A4" s="173"/>
      <c r="S4" s="174"/>
      <c r="T4" s="175"/>
    </row>
    <row r="5" spans="1:22">
      <c r="A5" s="173"/>
      <c r="B5" s="2" t="s">
        <v>235</v>
      </c>
      <c r="S5" s="174"/>
      <c r="T5" s="175"/>
    </row>
    <row r="6" spans="1:22">
      <c r="A6" s="173"/>
      <c r="B6" s="176"/>
      <c r="C6" s="160"/>
      <c r="E6" s="160"/>
      <c r="F6" s="160"/>
      <c r="G6" s="160"/>
      <c r="H6" s="160"/>
      <c r="S6" s="492"/>
      <c r="T6" s="493"/>
    </row>
    <row r="7" spans="1:22">
      <c r="A7" s="173"/>
      <c r="B7" s="441"/>
      <c r="C7" s="398"/>
      <c r="D7" s="442" t="s">
        <v>186</v>
      </c>
      <c r="E7" s="398"/>
      <c r="F7" s="398"/>
      <c r="G7" s="398" t="s">
        <v>187</v>
      </c>
      <c r="H7" s="443"/>
      <c r="J7" s="426"/>
      <c r="K7" s="427"/>
      <c r="L7" s="427"/>
      <c r="M7" s="428" t="s">
        <v>218</v>
      </c>
      <c r="N7" s="427"/>
      <c r="O7" s="427"/>
      <c r="P7" s="427"/>
      <c r="Q7" s="429"/>
      <c r="S7" s="413"/>
      <c r="T7" s="414"/>
      <c r="U7" s="414" t="s">
        <v>219</v>
      </c>
      <c r="V7" s="415"/>
    </row>
    <row r="8" spans="1:22" s="161" customFormat="1" ht="79.900000000000006" customHeight="1">
      <c r="B8" s="444" t="s">
        <v>5</v>
      </c>
      <c r="C8" s="303" t="str">
        <f>Übersicht!$B$10</f>
        <v>Gewerbliche Betriebsgebäude, Bauleistungen am Bauwerk ohne USt</v>
      </c>
      <c r="D8" s="307" t="str">
        <f>Übersicht!$B$11</f>
        <v>Ortskanäle, Bauleistungen am Bauwerk (Tiefbau), ohne USt</v>
      </c>
      <c r="E8" s="307" t="str">
        <f>Übersicht!$B$12</f>
        <v>Andere elektrische Leiter für eine Spannung von mehr als 1 000 Volt</v>
      </c>
      <c r="F8" s="307" t="str">
        <f>Übersicht!$B$13</f>
        <v>Türme und Gittermaste, aus Eisen oder Stahl</v>
      </c>
      <c r="G8" s="307" t="str">
        <f>Übersicht!$B$14</f>
        <v>Erzeugerpreise gewerblicher Produkte gesamt (ohne Mineralölerz.)</v>
      </c>
      <c r="H8" s="445" t="str">
        <f>Übersicht!$B$15</f>
        <v>Stahlrohre, Rohrform-, Rohrverschluss- und Rohrverbindungsstücke aus Eisen und Stahl</v>
      </c>
      <c r="J8" s="430" t="s">
        <v>5</v>
      </c>
      <c r="K8" s="303" t="str">
        <f>CONCATENATE(Übersicht!$B$24,"
Basis ",Übersicht!$H$24," = 100")</f>
        <v>Rohre aus Eisen oder Stahl
Basis 2000 = 100</v>
      </c>
      <c r="L8" s="307" t="str">
        <f>CONCATENATE(Übersicht!$B$25,"
Basis ",Übersicht!$H$25," = 100")</f>
        <v>Präzisionsstahlrohre, nahtlos und geschweißt
Basis 2000 = 100</v>
      </c>
      <c r="M8" s="307" t="str">
        <f>CONCATENATE(Übersicht!$B$26,"
 Basis ",Übersicht!$H$26," = 100")</f>
        <v>Eisen und Stahl
 Basis 1991 = 100</v>
      </c>
      <c r="N8" s="307" t="str">
        <f>CONCATENATE(Übersicht!$B$27,"
 Basis ",Übersicht!$H$27," = 100")</f>
        <v>Kabel
 Basis 1991 = 100</v>
      </c>
      <c r="O8" s="307" t="str">
        <f>CONCATENATE(Übersicht!$B$28,"
Basis ",Übersicht!$H$28," = 100")</f>
        <v>Isolierte Drähte und Leitungen
Basis 1991 = 100</v>
      </c>
      <c r="P8" s="307" t="str">
        <f>CONCATENATE(Übersicht!$B$29,"
 Basis ",Übersicht!$H$29," = 100")</f>
        <v>Fertigteilbauten überwiegend aus Metall, Konstruktionen aus Stahl und Aluminium
 Basis 1991 = 100</v>
      </c>
      <c r="Q8" s="431" t="str">
        <f>CONCATENATE(Übersicht!$B$30,"
Basis ",Übersicht!$H$30," = 100")</f>
        <v>Erzeugerpreise gewerblicher Produkte gesamt
Basis 2010 = 100</v>
      </c>
      <c r="S8" s="416" t="s">
        <v>5</v>
      </c>
      <c r="T8" s="326" t="str">
        <f>CONCATENATE(Übersicht!$B$19,"
Basis ",Übersicht!$J$19,"  = 100")</f>
        <v>Gewerbliche Betriebsgebäude, Bauleistungen am Bauwerk, mit USt
Basis 2005  = 100</v>
      </c>
      <c r="U8" s="327" t="str">
        <f>CONCATENATE(Übersicht!$B$20,"
Basis ",Übersicht!$J$20,"  = 100")</f>
        <v>Ortskanäle, Bauleistungen am Bauwerk (Tiefbau), mit USt
Basis 2005  = 100</v>
      </c>
      <c r="V8" s="417" t="str">
        <f>CONCATENATE(Übersicht!$B$21,"
Basis ",Übersicht!$H$21," = 1 DM")</f>
        <v>Wiederherstellungswerte für 1913/1914 erstellte Wohngebäude
Basis 1913 = 1 DM</v>
      </c>
    </row>
    <row r="9" spans="1:22">
      <c r="B9" s="446">
        <v>2015</v>
      </c>
      <c r="C9" s="341">
        <v>111.5</v>
      </c>
      <c r="D9" s="328">
        <v>110.1</v>
      </c>
      <c r="E9" s="351"/>
      <c r="F9" s="351"/>
      <c r="G9" s="328">
        <v>104.3</v>
      </c>
      <c r="H9" s="447">
        <v>101</v>
      </c>
      <c r="J9" s="432">
        <f>$B$9</f>
        <v>2015</v>
      </c>
      <c r="K9" s="338"/>
      <c r="L9" s="331"/>
      <c r="M9" s="331"/>
      <c r="N9" s="351"/>
      <c r="O9" s="351"/>
      <c r="P9" s="351"/>
      <c r="Q9" s="462">
        <v>103.9</v>
      </c>
      <c r="S9" s="418">
        <f>$B$9</f>
        <v>2015</v>
      </c>
      <c r="T9" s="337"/>
      <c r="U9" s="332"/>
      <c r="V9" s="419">
        <v>27.852</v>
      </c>
    </row>
    <row r="10" spans="1:22">
      <c r="B10" s="448">
        <v>2014</v>
      </c>
      <c r="C10" s="340">
        <v>109.7</v>
      </c>
      <c r="D10" s="329">
        <v>108</v>
      </c>
      <c r="E10" s="342"/>
      <c r="F10" s="342"/>
      <c r="G10" s="329">
        <v>105.6</v>
      </c>
      <c r="H10" s="449">
        <v>103.2</v>
      </c>
      <c r="J10" s="434">
        <f>$B$10</f>
        <v>2014</v>
      </c>
      <c r="K10" s="339"/>
      <c r="L10" s="330"/>
      <c r="M10" s="330"/>
      <c r="N10" s="330"/>
      <c r="O10" s="330"/>
      <c r="P10" s="330"/>
      <c r="Q10" s="463">
        <v>105.8</v>
      </c>
      <c r="S10" s="420">
        <f>$B$10</f>
        <v>2014</v>
      </c>
      <c r="T10" s="335"/>
      <c r="U10" s="333"/>
      <c r="V10" s="421">
        <v>27.413</v>
      </c>
    </row>
    <row r="11" spans="1:22">
      <c r="B11" s="448">
        <v>2013</v>
      </c>
      <c r="C11" s="340">
        <v>107.8</v>
      </c>
      <c r="D11" s="329">
        <v>106.4</v>
      </c>
      <c r="E11" s="342"/>
      <c r="F11" s="342"/>
      <c r="G11" s="329">
        <v>106.4</v>
      </c>
      <c r="H11" s="449">
        <v>104.5</v>
      </c>
      <c r="J11" s="434">
        <f>$B$11</f>
        <v>2013</v>
      </c>
      <c r="K11" s="339"/>
      <c r="L11" s="330"/>
      <c r="M11" s="330"/>
      <c r="N11" s="330"/>
      <c r="O11" s="330"/>
      <c r="P11" s="330"/>
      <c r="Q11" s="463">
        <v>106.9</v>
      </c>
      <c r="S11" s="420">
        <f>$B$11</f>
        <v>2013</v>
      </c>
      <c r="T11" s="335"/>
      <c r="U11" s="333"/>
      <c r="V11" s="421">
        <v>26.95</v>
      </c>
    </row>
    <row r="12" spans="1:22">
      <c r="B12" s="448">
        <v>2012</v>
      </c>
      <c r="C12" s="340">
        <v>105.8</v>
      </c>
      <c r="D12" s="329">
        <v>104.5</v>
      </c>
      <c r="E12" s="342"/>
      <c r="F12" s="342"/>
      <c r="G12" s="329">
        <v>106.2</v>
      </c>
      <c r="H12" s="449">
        <v>109.4</v>
      </c>
      <c r="J12" s="434">
        <f>$B$12</f>
        <v>2012</v>
      </c>
      <c r="K12" s="339"/>
      <c r="L12" s="330"/>
      <c r="M12" s="330"/>
      <c r="N12" s="330"/>
      <c r="O12" s="330"/>
      <c r="P12" s="330"/>
      <c r="Q12" s="463">
        <v>107</v>
      </c>
      <c r="S12" s="420">
        <f>$B$12</f>
        <v>2012</v>
      </c>
      <c r="T12" s="340"/>
      <c r="U12" s="329"/>
      <c r="V12" s="449">
        <v>26.420999999999999</v>
      </c>
    </row>
    <row r="13" spans="1:22">
      <c r="B13" s="448">
        <v>2011</v>
      </c>
      <c r="C13" s="340">
        <v>103.2</v>
      </c>
      <c r="D13" s="329">
        <v>101.9</v>
      </c>
      <c r="E13" s="342"/>
      <c r="F13" s="342"/>
      <c r="G13" s="329">
        <v>104.8</v>
      </c>
      <c r="H13" s="449">
        <v>108.8</v>
      </c>
      <c r="J13" s="434">
        <f>$B$13</f>
        <v>2011</v>
      </c>
      <c r="K13" s="339"/>
      <c r="L13" s="330"/>
      <c r="M13" s="330"/>
      <c r="N13" s="330"/>
      <c r="O13" s="330"/>
      <c r="P13" s="330"/>
      <c r="Q13" s="463">
        <v>105.3</v>
      </c>
      <c r="S13" s="420">
        <f>$B$13</f>
        <v>2011</v>
      </c>
      <c r="T13" s="340"/>
      <c r="U13" s="329"/>
      <c r="V13" s="449">
        <v>25.748999999999999</v>
      </c>
    </row>
    <row r="14" spans="1:22">
      <c r="B14" s="448">
        <v>2010</v>
      </c>
      <c r="C14" s="340">
        <v>100</v>
      </c>
      <c r="D14" s="329">
        <v>100</v>
      </c>
      <c r="E14" s="342"/>
      <c r="F14" s="342"/>
      <c r="G14" s="329">
        <v>100</v>
      </c>
      <c r="H14" s="449">
        <v>100</v>
      </c>
      <c r="J14" s="434">
        <f>$B$14</f>
        <v>2010</v>
      </c>
      <c r="K14" s="339"/>
      <c r="L14" s="330"/>
      <c r="M14" s="330"/>
      <c r="N14" s="330"/>
      <c r="O14" s="330"/>
      <c r="P14" s="330"/>
      <c r="Q14" s="463">
        <v>100</v>
      </c>
      <c r="S14" s="420">
        <f>$B$14</f>
        <v>2010</v>
      </c>
      <c r="T14" s="340"/>
      <c r="U14" s="329"/>
      <c r="V14" s="449">
        <v>25.056000000000001</v>
      </c>
    </row>
    <row r="15" spans="1:22">
      <c r="B15" s="448">
        <v>2009</v>
      </c>
      <c r="C15" s="340">
        <v>99</v>
      </c>
      <c r="D15" s="329">
        <v>99.5</v>
      </c>
      <c r="E15" s="342"/>
      <c r="F15" s="342"/>
      <c r="G15" s="329">
        <v>99.2</v>
      </c>
      <c r="H15" s="449">
        <v>101.8</v>
      </c>
      <c r="J15" s="434">
        <f>$B$15</f>
        <v>2009</v>
      </c>
      <c r="K15" s="339"/>
      <c r="L15" s="330"/>
      <c r="M15" s="330"/>
      <c r="N15" s="330"/>
      <c r="O15" s="330"/>
      <c r="P15" s="330"/>
      <c r="Q15" s="463">
        <v>98.5</v>
      </c>
      <c r="S15" s="420">
        <f>$B$15</f>
        <v>2009</v>
      </c>
      <c r="T15" s="340"/>
      <c r="U15" s="329"/>
      <c r="V15" s="449">
        <v>24.808</v>
      </c>
    </row>
    <row r="16" spans="1:22">
      <c r="B16" s="448">
        <v>2008</v>
      </c>
      <c r="C16" s="340">
        <v>97.9</v>
      </c>
      <c r="D16" s="329">
        <v>97.8</v>
      </c>
      <c r="E16" s="342"/>
      <c r="F16" s="342"/>
      <c r="G16" s="329">
        <v>102.6</v>
      </c>
      <c r="H16" s="449">
        <v>112.2</v>
      </c>
      <c r="J16" s="434">
        <f>$B$16</f>
        <v>2008</v>
      </c>
      <c r="K16" s="339"/>
      <c r="L16" s="330"/>
      <c r="M16" s="330"/>
      <c r="N16" s="330"/>
      <c r="O16" s="330"/>
      <c r="P16" s="330"/>
      <c r="Q16" s="463">
        <v>102.8</v>
      </c>
      <c r="S16" s="420">
        <f>$B$16</f>
        <v>2008</v>
      </c>
      <c r="T16" s="340"/>
      <c r="U16" s="329"/>
      <c r="V16" s="449">
        <v>24.599</v>
      </c>
    </row>
    <row r="17" spans="2:22">
      <c r="B17" s="448">
        <v>2007</v>
      </c>
      <c r="C17" s="340">
        <v>94.4</v>
      </c>
      <c r="D17" s="329">
        <v>95</v>
      </c>
      <c r="E17" s="342"/>
      <c r="F17" s="342"/>
      <c r="G17" s="329">
        <v>97.6</v>
      </c>
      <c r="H17" s="449">
        <v>103.9</v>
      </c>
      <c r="J17" s="434">
        <f>$B$17</f>
        <v>2007</v>
      </c>
      <c r="K17" s="339"/>
      <c r="L17" s="330"/>
      <c r="M17" s="330"/>
      <c r="N17" s="330"/>
      <c r="O17" s="330"/>
      <c r="P17" s="330"/>
      <c r="Q17" s="463">
        <v>97.5</v>
      </c>
      <c r="S17" s="420">
        <f>$B$17</f>
        <v>2007</v>
      </c>
      <c r="T17" s="340"/>
      <c r="U17" s="329"/>
      <c r="V17" s="449">
        <v>23.917000000000002</v>
      </c>
    </row>
    <row r="18" spans="2:22">
      <c r="B18" s="448">
        <v>2006</v>
      </c>
      <c r="C18" s="340">
        <v>90.4</v>
      </c>
      <c r="D18" s="329">
        <v>92.1</v>
      </c>
      <c r="E18" s="342"/>
      <c r="F18" s="342"/>
      <c r="G18" s="329">
        <v>96.4</v>
      </c>
      <c r="H18" s="449">
        <v>94.2</v>
      </c>
      <c r="J18" s="434">
        <f>$B$18</f>
        <v>2006</v>
      </c>
      <c r="K18" s="339"/>
      <c r="L18" s="330"/>
      <c r="M18" s="330"/>
      <c r="N18" s="330"/>
      <c r="O18" s="330"/>
      <c r="P18" s="330"/>
      <c r="Q18" s="463">
        <v>96.2</v>
      </c>
      <c r="S18" s="420">
        <f>$B$18</f>
        <v>2006</v>
      </c>
      <c r="T18" s="340"/>
      <c r="U18" s="329"/>
      <c r="V18" s="449">
        <v>22.420999999999999</v>
      </c>
    </row>
    <row r="19" spans="2:22">
      <c r="B19" s="448">
        <v>2005</v>
      </c>
      <c r="C19" s="340">
        <v>88.4</v>
      </c>
      <c r="D19" s="329">
        <v>89.9</v>
      </c>
      <c r="E19" s="342"/>
      <c r="F19" s="342"/>
      <c r="G19" s="329">
        <v>91.6</v>
      </c>
      <c r="H19" s="449">
        <v>92.2</v>
      </c>
      <c r="J19" s="434">
        <f>$B$19</f>
        <v>2005</v>
      </c>
      <c r="K19" s="340">
        <v>137.19999999999999</v>
      </c>
      <c r="L19" s="330"/>
      <c r="M19" s="330"/>
      <c r="N19" s="330"/>
      <c r="O19" s="330"/>
      <c r="P19" s="330"/>
      <c r="Q19" s="463">
        <v>91.2</v>
      </c>
      <c r="S19" s="420">
        <f>$B$19</f>
        <v>2005</v>
      </c>
      <c r="T19" s="340"/>
      <c r="U19" s="329"/>
      <c r="V19" s="449">
        <v>22.003</v>
      </c>
    </row>
    <row r="20" spans="2:22">
      <c r="B20" s="448">
        <v>2004</v>
      </c>
      <c r="C20" s="340">
        <v>86.6</v>
      </c>
      <c r="D20" s="329">
        <v>89.8</v>
      </c>
      <c r="E20" s="342"/>
      <c r="F20" s="342"/>
      <c r="G20" s="329">
        <v>88.2</v>
      </c>
      <c r="H20" s="449">
        <v>82</v>
      </c>
      <c r="J20" s="434">
        <f>$B$20</f>
        <v>2004</v>
      </c>
      <c r="K20" s="340">
        <v>122.1</v>
      </c>
      <c r="L20" s="330"/>
      <c r="M20" s="330"/>
      <c r="N20" s="330"/>
      <c r="O20" s="330"/>
      <c r="P20" s="330"/>
      <c r="Q20" s="463">
        <v>87.4</v>
      </c>
      <c r="S20" s="420">
        <f>$B$20</f>
        <v>2004</v>
      </c>
      <c r="T20" s="340"/>
      <c r="U20" s="329"/>
      <c r="V20" s="449">
        <v>21.809000000000001</v>
      </c>
    </row>
    <row r="21" spans="2:22">
      <c r="B21" s="448">
        <v>2003</v>
      </c>
      <c r="C21" s="340">
        <v>85.3</v>
      </c>
      <c r="D21" s="329">
        <v>89.8</v>
      </c>
      <c r="E21" s="342"/>
      <c r="F21" s="342"/>
      <c r="G21" s="329">
        <v>87</v>
      </c>
      <c r="H21" s="460"/>
      <c r="J21" s="434">
        <f>$B$21</f>
        <v>2003</v>
      </c>
      <c r="K21" s="340">
        <v>107.2</v>
      </c>
      <c r="L21" s="330"/>
      <c r="M21" s="330"/>
      <c r="N21" s="330"/>
      <c r="O21" s="330"/>
      <c r="P21" s="330"/>
      <c r="Q21" s="463">
        <v>86</v>
      </c>
      <c r="S21" s="420">
        <f>$B$21</f>
        <v>2003</v>
      </c>
      <c r="T21" s="340"/>
      <c r="U21" s="329"/>
      <c r="V21" s="449">
        <v>21.529</v>
      </c>
    </row>
    <row r="22" spans="2:22">
      <c r="B22" s="448">
        <v>2002</v>
      </c>
      <c r="C22" s="340">
        <v>85.1</v>
      </c>
      <c r="D22" s="329">
        <v>90.2</v>
      </c>
      <c r="E22" s="342"/>
      <c r="F22" s="342"/>
      <c r="G22" s="329">
        <v>85.7</v>
      </c>
      <c r="H22" s="460"/>
      <c r="J22" s="434">
        <f>$B$22</f>
        <v>2002</v>
      </c>
      <c r="K22" s="340">
        <v>104.1</v>
      </c>
      <c r="L22" s="330"/>
      <c r="M22" s="330"/>
      <c r="N22" s="330"/>
      <c r="O22" s="330"/>
      <c r="P22" s="330"/>
      <c r="Q22" s="463">
        <v>84.6</v>
      </c>
      <c r="S22" s="420">
        <f>$B$22</f>
        <v>2002</v>
      </c>
      <c r="T22" s="340"/>
      <c r="U22" s="329"/>
      <c r="V22" s="449">
        <v>21.518000000000001</v>
      </c>
    </row>
    <row r="23" spans="2:22">
      <c r="B23" s="448">
        <v>2001</v>
      </c>
      <c r="C23" s="340">
        <v>84.9</v>
      </c>
      <c r="D23" s="329">
        <v>90.4</v>
      </c>
      <c r="E23" s="342"/>
      <c r="F23" s="342"/>
      <c r="G23" s="329">
        <v>86.2</v>
      </c>
      <c r="H23" s="460"/>
      <c r="J23" s="434">
        <f>$B$23</f>
        <v>2001</v>
      </c>
      <c r="K23" s="340">
        <v>104.4</v>
      </c>
      <c r="L23" s="330"/>
      <c r="M23" s="330"/>
      <c r="N23" s="330"/>
      <c r="O23" s="330"/>
      <c r="P23" s="330"/>
      <c r="Q23" s="463">
        <v>85.1</v>
      </c>
      <c r="S23" s="420">
        <f>$B$23</f>
        <v>2001</v>
      </c>
      <c r="T23" s="340"/>
      <c r="U23" s="329"/>
      <c r="V23" s="449">
        <v>21.529</v>
      </c>
    </row>
    <row r="24" spans="2:22">
      <c r="B24" s="448">
        <v>2000</v>
      </c>
      <c r="C24" s="340">
        <v>84.6</v>
      </c>
      <c r="D24" s="329">
        <v>90.6</v>
      </c>
      <c r="E24" s="342"/>
      <c r="F24" s="342"/>
      <c r="G24" s="329">
        <v>83.5</v>
      </c>
      <c r="H24" s="460"/>
      <c r="J24" s="434">
        <f>$B$24</f>
        <v>2000</v>
      </c>
      <c r="K24" s="340">
        <v>100</v>
      </c>
      <c r="L24" s="329">
        <v>100</v>
      </c>
      <c r="M24" s="330"/>
      <c r="N24" s="330"/>
      <c r="O24" s="330"/>
      <c r="P24" s="330"/>
      <c r="Q24" s="463">
        <v>82.6</v>
      </c>
      <c r="S24" s="420">
        <f>$B$24</f>
        <v>2000</v>
      </c>
      <c r="T24" s="340"/>
      <c r="U24" s="329"/>
      <c r="V24" s="449">
        <v>21.545000000000002</v>
      </c>
    </row>
    <row r="25" spans="2:22">
      <c r="B25" s="448">
        <v>1999</v>
      </c>
      <c r="C25" s="340">
        <v>84</v>
      </c>
      <c r="D25" s="329">
        <v>90.4</v>
      </c>
      <c r="E25" s="342"/>
      <c r="F25" s="342"/>
      <c r="G25" s="329">
        <v>82</v>
      </c>
      <c r="H25" s="460"/>
      <c r="J25" s="434">
        <f>$B$25</f>
        <v>1999</v>
      </c>
      <c r="K25" s="339"/>
      <c r="L25" s="329">
        <v>93.2</v>
      </c>
      <c r="M25" s="330"/>
      <c r="N25" s="330"/>
      <c r="O25" s="330"/>
      <c r="P25" s="330"/>
      <c r="Q25" s="463">
        <v>80.2</v>
      </c>
      <c r="S25" s="420">
        <f>$B$25</f>
        <v>1999</v>
      </c>
      <c r="T25" s="340"/>
      <c r="U25" s="329"/>
      <c r="V25" s="449">
        <v>21.474</v>
      </c>
    </row>
    <row r="26" spans="2:22">
      <c r="B26" s="448">
        <v>1998</v>
      </c>
      <c r="C26" s="340">
        <v>84.5</v>
      </c>
      <c r="D26" s="329">
        <v>90.9</v>
      </c>
      <c r="E26" s="342"/>
      <c r="F26" s="342"/>
      <c r="G26" s="329">
        <v>83.2</v>
      </c>
      <c r="H26" s="460"/>
      <c r="J26" s="434">
        <f>$B$26</f>
        <v>1998</v>
      </c>
      <c r="K26" s="339"/>
      <c r="L26" s="329">
        <v>96.4</v>
      </c>
      <c r="M26" s="330"/>
      <c r="N26" s="330"/>
      <c r="O26" s="330"/>
      <c r="P26" s="330"/>
      <c r="Q26" s="463">
        <v>81</v>
      </c>
      <c r="S26" s="420">
        <f>$B$26</f>
        <v>1998</v>
      </c>
      <c r="T26" s="340"/>
      <c r="U26" s="329"/>
      <c r="V26" s="449">
        <v>21.550999999999998</v>
      </c>
    </row>
    <row r="27" spans="2:22">
      <c r="B27" s="448">
        <v>1997</v>
      </c>
      <c r="C27" s="340">
        <v>84.9</v>
      </c>
      <c r="D27" s="329">
        <v>92.4</v>
      </c>
      <c r="E27" s="342"/>
      <c r="F27" s="342"/>
      <c r="G27" s="329">
        <v>83.2</v>
      </c>
      <c r="H27" s="460"/>
      <c r="J27" s="434">
        <f>$B$27</f>
        <v>1997</v>
      </c>
      <c r="K27" s="339"/>
      <c r="L27" s="329">
        <v>94.5</v>
      </c>
      <c r="M27" s="330"/>
      <c r="N27" s="330"/>
      <c r="O27" s="330"/>
      <c r="P27" s="330"/>
      <c r="Q27" s="463">
        <v>81.400000000000006</v>
      </c>
      <c r="S27" s="420">
        <f>$B$27</f>
        <v>1997</v>
      </c>
      <c r="T27" s="340"/>
      <c r="U27" s="329"/>
      <c r="V27" s="449">
        <v>21.626999999999999</v>
      </c>
    </row>
    <row r="28" spans="2:22">
      <c r="B28" s="448">
        <v>1996</v>
      </c>
      <c r="C28" s="340">
        <v>85.3</v>
      </c>
      <c r="D28" s="329">
        <v>94.1</v>
      </c>
      <c r="E28" s="342"/>
      <c r="F28" s="342"/>
      <c r="G28" s="329">
        <v>82.3</v>
      </c>
      <c r="H28" s="460"/>
      <c r="J28" s="434">
        <f>$B$28</f>
        <v>1996</v>
      </c>
      <c r="K28" s="339"/>
      <c r="L28" s="329">
        <v>94.9</v>
      </c>
      <c r="M28" s="330"/>
      <c r="N28" s="330"/>
      <c r="O28" s="330"/>
      <c r="P28" s="330"/>
      <c r="Q28" s="463">
        <v>80.400000000000006</v>
      </c>
      <c r="S28" s="420">
        <f>$B$28</f>
        <v>1996</v>
      </c>
      <c r="T28" s="340"/>
      <c r="U28" s="329"/>
      <c r="V28" s="449">
        <v>21.791</v>
      </c>
    </row>
    <row r="29" spans="2:22">
      <c r="B29" s="448">
        <v>1995</v>
      </c>
      <c r="C29" s="340">
        <v>85.1</v>
      </c>
      <c r="D29" s="329">
        <v>95.8</v>
      </c>
      <c r="E29" s="342"/>
      <c r="F29" s="342"/>
      <c r="G29" s="329">
        <v>83.6</v>
      </c>
      <c r="H29" s="460"/>
      <c r="J29" s="434">
        <f>$B$29</f>
        <v>1995</v>
      </c>
      <c r="K29" s="339"/>
      <c r="L29" s="329">
        <v>97.8</v>
      </c>
      <c r="M29" s="330"/>
      <c r="N29" s="329">
        <v>82.7</v>
      </c>
      <c r="O29" s="329">
        <v>99.2</v>
      </c>
      <c r="P29" s="330"/>
      <c r="Q29" s="463">
        <v>81.400000000000006</v>
      </c>
      <c r="S29" s="420">
        <f>$B$29</f>
        <v>1995</v>
      </c>
      <c r="T29" s="340"/>
      <c r="U29" s="329"/>
      <c r="V29" s="449">
        <v>21.829000000000001</v>
      </c>
    </row>
    <row r="30" spans="2:22">
      <c r="B30" s="448">
        <v>1994</v>
      </c>
      <c r="C30" s="340">
        <v>83.2</v>
      </c>
      <c r="D30" s="329">
        <v>94.8</v>
      </c>
      <c r="E30" s="342"/>
      <c r="F30" s="342"/>
      <c r="G30" s="329">
        <v>82.2</v>
      </c>
      <c r="H30" s="460"/>
      <c r="J30" s="434">
        <f>$B$30</f>
        <v>1994</v>
      </c>
      <c r="K30" s="339"/>
      <c r="L30" s="329">
        <v>88.7</v>
      </c>
      <c r="M30" s="330"/>
      <c r="N30" s="329">
        <v>86.7</v>
      </c>
      <c r="O30" s="329">
        <v>96.6</v>
      </c>
      <c r="P30" s="330"/>
      <c r="Q30" s="463">
        <v>80</v>
      </c>
      <c r="S30" s="420">
        <f>$B$30</f>
        <v>1994</v>
      </c>
      <c r="T30" s="340"/>
      <c r="U30" s="329"/>
      <c r="V30" s="449">
        <v>21.329000000000001</v>
      </c>
    </row>
    <row r="31" spans="2:22">
      <c r="B31" s="448">
        <v>1993</v>
      </c>
      <c r="C31" s="340">
        <v>81.5</v>
      </c>
      <c r="D31" s="329">
        <v>93.8</v>
      </c>
      <c r="E31" s="342"/>
      <c r="F31" s="342"/>
      <c r="G31" s="329">
        <v>82</v>
      </c>
      <c r="H31" s="450"/>
      <c r="J31" s="434">
        <f>$B$31</f>
        <v>1993</v>
      </c>
      <c r="K31" s="339"/>
      <c r="L31" s="329">
        <v>87.7</v>
      </c>
      <c r="M31" s="330"/>
      <c r="N31" s="329">
        <v>90.2</v>
      </c>
      <c r="O31" s="329">
        <v>96.5</v>
      </c>
      <c r="P31" s="330"/>
      <c r="Q31" s="463">
        <v>79.599999999999994</v>
      </c>
      <c r="S31" s="420">
        <f>$B$31</f>
        <v>1993</v>
      </c>
      <c r="T31" s="340"/>
      <c r="U31" s="329"/>
      <c r="V31" s="449">
        <v>20.83</v>
      </c>
    </row>
    <row r="32" spans="2:22">
      <c r="B32" s="448">
        <v>1992</v>
      </c>
      <c r="C32" s="340">
        <v>78.8</v>
      </c>
      <c r="D32" s="329">
        <v>91.1</v>
      </c>
      <c r="E32" s="342"/>
      <c r="F32" s="342"/>
      <c r="G32" s="329">
        <v>81.900000000000006</v>
      </c>
      <c r="H32" s="450"/>
      <c r="J32" s="434">
        <f>$B$32</f>
        <v>1992</v>
      </c>
      <c r="K32" s="339"/>
      <c r="L32" s="329">
        <v>97.2</v>
      </c>
      <c r="M32" s="330"/>
      <c r="N32" s="329">
        <v>96.2</v>
      </c>
      <c r="O32" s="329">
        <v>99.2</v>
      </c>
      <c r="P32" s="330"/>
      <c r="Q32" s="463">
        <v>79.599999999999994</v>
      </c>
      <c r="S32" s="420">
        <f>$B$32</f>
        <v>1992</v>
      </c>
      <c r="T32" s="340"/>
      <c r="U32" s="329"/>
      <c r="V32" s="449">
        <v>19.850000000000001</v>
      </c>
    </row>
    <row r="33" spans="2:22">
      <c r="B33" s="448">
        <v>1991</v>
      </c>
      <c r="C33" s="340">
        <v>74.3</v>
      </c>
      <c r="D33" s="329">
        <v>85.7</v>
      </c>
      <c r="E33" s="342"/>
      <c r="F33" s="342"/>
      <c r="G33" s="329">
        <v>80.7</v>
      </c>
      <c r="H33" s="450"/>
      <c r="J33" s="434">
        <f>$B$33</f>
        <v>1991</v>
      </c>
      <c r="K33" s="339"/>
      <c r="L33" s="329">
        <v>97.5</v>
      </c>
      <c r="M33" s="330"/>
      <c r="N33" s="329">
        <v>100</v>
      </c>
      <c r="O33" s="329">
        <v>100</v>
      </c>
      <c r="P33" s="330"/>
      <c r="Q33" s="463">
        <v>78.5</v>
      </c>
      <c r="S33" s="420">
        <f>$B$33</f>
        <v>1991</v>
      </c>
      <c r="T33" s="340"/>
      <c r="U33" s="329"/>
      <c r="V33" s="449">
        <v>18.655999999999999</v>
      </c>
    </row>
    <row r="34" spans="2:22">
      <c r="B34" s="448">
        <v>1990</v>
      </c>
      <c r="C34" s="340">
        <v>69.900000000000006</v>
      </c>
      <c r="D34" s="329">
        <v>79.8</v>
      </c>
      <c r="E34" s="342"/>
      <c r="F34" s="342"/>
      <c r="G34" s="329">
        <v>79</v>
      </c>
      <c r="H34" s="450"/>
      <c r="J34" s="434">
        <f>$B$34</f>
        <v>1990</v>
      </c>
      <c r="K34" s="339"/>
      <c r="L34" s="329">
        <v>98.2</v>
      </c>
      <c r="M34" s="330"/>
      <c r="N34" s="329">
        <v>102</v>
      </c>
      <c r="O34" s="329">
        <v>100</v>
      </c>
      <c r="P34" s="330"/>
      <c r="Q34" s="463">
        <v>76.7</v>
      </c>
      <c r="S34" s="420">
        <f>$B$34</f>
        <v>1990</v>
      </c>
      <c r="T34" s="340"/>
      <c r="U34" s="329"/>
      <c r="V34" s="449">
        <v>17.445</v>
      </c>
    </row>
    <row r="35" spans="2:22">
      <c r="B35" s="448">
        <v>1989</v>
      </c>
      <c r="C35" s="340">
        <v>65.900000000000006</v>
      </c>
      <c r="D35" s="329">
        <v>74.7</v>
      </c>
      <c r="E35" s="342"/>
      <c r="F35" s="342"/>
      <c r="G35" s="329">
        <v>77.8</v>
      </c>
      <c r="H35" s="450"/>
      <c r="J35" s="434">
        <f>$B$35</f>
        <v>1989</v>
      </c>
      <c r="K35" s="339"/>
      <c r="L35" s="329">
        <v>97.1</v>
      </c>
      <c r="M35" s="330"/>
      <c r="N35" s="329">
        <v>109.4</v>
      </c>
      <c r="O35" s="329">
        <v>101.5</v>
      </c>
      <c r="P35" s="330"/>
      <c r="Q35" s="463">
        <v>75.3</v>
      </c>
      <c r="S35" s="420">
        <f>$B$35</f>
        <v>1989</v>
      </c>
      <c r="T35" s="340"/>
      <c r="U35" s="329"/>
      <c r="V35" s="449">
        <v>16.388999999999999</v>
      </c>
    </row>
    <row r="36" spans="2:22">
      <c r="B36" s="448">
        <v>1988</v>
      </c>
      <c r="C36" s="340">
        <v>63.7</v>
      </c>
      <c r="D36" s="329">
        <v>72.599999999999994</v>
      </c>
      <c r="E36" s="342"/>
      <c r="F36" s="342"/>
      <c r="G36" s="329">
        <v>75.8</v>
      </c>
      <c r="H36" s="450"/>
      <c r="J36" s="434">
        <f>$B$36</f>
        <v>1988</v>
      </c>
      <c r="K36" s="339"/>
      <c r="L36" s="329">
        <v>92.7</v>
      </c>
      <c r="M36" s="330"/>
      <c r="N36" s="329">
        <v>106.1</v>
      </c>
      <c r="O36" s="329">
        <v>97.3</v>
      </c>
      <c r="P36" s="330"/>
      <c r="Q36" s="463">
        <v>73</v>
      </c>
      <c r="S36" s="420">
        <f>$B$36</f>
        <v>1988</v>
      </c>
      <c r="T36" s="340"/>
      <c r="U36" s="329"/>
      <c r="V36" s="449">
        <v>15.811</v>
      </c>
    </row>
    <row r="37" spans="2:22">
      <c r="B37" s="448">
        <v>1987</v>
      </c>
      <c r="C37" s="340">
        <v>62.3</v>
      </c>
      <c r="D37" s="329">
        <v>71.5</v>
      </c>
      <c r="E37" s="342"/>
      <c r="F37" s="342"/>
      <c r="G37" s="329">
        <v>74.7</v>
      </c>
      <c r="H37" s="450"/>
      <c r="J37" s="434">
        <f>$B$37</f>
        <v>1987</v>
      </c>
      <c r="K37" s="339"/>
      <c r="L37" s="329">
        <v>91.2</v>
      </c>
      <c r="M37" s="330"/>
      <c r="N37" s="329">
        <v>99</v>
      </c>
      <c r="O37" s="329">
        <v>91.8</v>
      </c>
      <c r="P37" s="330"/>
      <c r="Q37" s="463">
        <v>72.2</v>
      </c>
      <c r="S37" s="420">
        <f>$B$37</f>
        <v>1987</v>
      </c>
      <c r="T37" s="340"/>
      <c r="U37" s="329"/>
      <c r="V37" s="449">
        <v>15.481999999999999</v>
      </c>
    </row>
    <row r="38" spans="2:22">
      <c r="B38" s="448">
        <v>1986</v>
      </c>
      <c r="C38" s="340">
        <v>60.9</v>
      </c>
      <c r="D38" s="329">
        <v>70.3</v>
      </c>
      <c r="E38" s="342"/>
      <c r="F38" s="342"/>
      <c r="G38" s="329">
        <v>76.5</v>
      </c>
      <c r="H38" s="450"/>
      <c r="J38" s="434">
        <f>$B$38</f>
        <v>1986</v>
      </c>
      <c r="K38" s="339"/>
      <c r="L38" s="329">
        <v>95.9</v>
      </c>
      <c r="M38" s="330"/>
      <c r="N38" s="329">
        <v>98.3</v>
      </c>
      <c r="O38" s="329">
        <v>90.3</v>
      </c>
      <c r="P38" s="330"/>
      <c r="Q38" s="463">
        <v>73.900000000000006</v>
      </c>
      <c r="S38" s="420">
        <f>$B$38</f>
        <v>1986</v>
      </c>
      <c r="T38" s="340"/>
      <c r="U38" s="329"/>
      <c r="V38" s="449">
        <v>15.193</v>
      </c>
    </row>
    <row r="39" spans="2:22">
      <c r="B39" s="448">
        <v>1985</v>
      </c>
      <c r="C39" s="340">
        <v>59.7</v>
      </c>
      <c r="D39" s="329">
        <v>68.7</v>
      </c>
      <c r="E39" s="342"/>
      <c r="F39" s="342"/>
      <c r="G39" s="329">
        <v>77.099999999999994</v>
      </c>
      <c r="H39" s="450"/>
      <c r="J39" s="434">
        <f>$B$39</f>
        <v>1985</v>
      </c>
      <c r="K39" s="339"/>
      <c r="L39" s="329">
        <v>94.1</v>
      </c>
      <c r="M39" s="330"/>
      <c r="N39" s="329">
        <v>102.9</v>
      </c>
      <c r="O39" s="329">
        <v>93.2</v>
      </c>
      <c r="P39" s="330"/>
      <c r="Q39" s="463">
        <v>75.8</v>
      </c>
      <c r="S39" s="420">
        <f>$B$39</f>
        <v>1985</v>
      </c>
      <c r="T39" s="340"/>
      <c r="U39" s="329"/>
      <c r="V39" s="449">
        <v>14.987</v>
      </c>
    </row>
    <row r="40" spans="2:22">
      <c r="B40" s="448">
        <v>1984</v>
      </c>
      <c r="C40" s="340">
        <v>59.3</v>
      </c>
      <c r="D40" s="329">
        <v>68.599999999999994</v>
      </c>
      <c r="E40" s="342"/>
      <c r="F40" s="342"/>
      <c r="G40" s="329">
        <v>75.400000000000006</v>
      </c>
      <c r="H40" s="450"/>
      <c r="J40" s="434">
        <f>$B$40</f>
        <v>1984</v>
      </c>
      <c r="K40" s="339"/>
      <c r="L40" s="329">
        <v>88</v>
      </c>
      <c r="M40" s="330"/>
      <c r="N40" s="329">
        <v>100.3</v>
      </c>
      <c r="O40" s="329">
        <v>92.3</v>
      </c>
      <c r="P40" s="330"/>
      <c r="Q40" s="463">
        <v>74.099999999999994</v>
      </c>
      <c r="S40" s="420">
        <f>$B$40</f>
        <v>1984</v>
      </c>
      <c r="T40" s="340"/>
      <c r="U40" s="329"/>
      <c r="V40" s="449">
        <v>14.923999999999999</v>
      </c>
    </row>
    <row r="41" spans="2:22">
      <c r="B41" s="448">
        <v>1983</v>
      </c>
      <c r="C41" s="340">
        <v>58.1</v>
      </c>
      <c r="D41" s="329">
        <v>67.8</v>
      </c>
      <c r="E41" s="342"/>
      <c r="F41" s="342"/>
      <c r="G41" s="329">
        <v>73.3</v>
      </c>
      <c r="H41" s="450"/>
      <c r="J41" s="434">
        <f>$B$41</f>
        <v>1983</v>
      </c>
      <c r="K41" s="339"/>
      <c r="L41" s="329">
        <v>86.3</v>
      </c>
      <c r="M41" s="330"/>
      <c r="N41" s="329">
        <v>97.4</v>
      </c>
      <c r="O41" s="329">
        <v>93.2</v>
      </c>
      <c r="P41" s="330"/>
      <c r="Q41" s="463">
        <v>72</v>
      </c>
      <c r="S41" s="420">
        <f>$B$41</f>
        <v>1983</v>
      </c>
      <c r="T41" s="340"/>
      <c r="U41" s="329"/>
      <c r="V41" s="449">
        <v>14.564</v>
      </c>
    </row>
    <row r="42" spans="2:22">
      <c r="B42" s="448">
        <v>1982</v>
      </c>
      <c r="C42" s="340">
        <v>57.1</v>
      </c>
      <c r="D42" s="329">
        <v>68.099999999999994</v>
      </c>
      <c r="E42" s="342"/>
      <c r="F42" s="342"/>
      <c r="G42" s="329">
        <v>72</v>
      </c>
      <c r="H42" s="450"/>
      <c r="J42" s="434">
        <f>$B$42</f>
        <v>1982</v>
      </c>
      <c r="K42" s="339"/>
      <c r="L42" s="329">
        <v>90.1</v>
      </c>
      <c r="M42" s="330"/>
      <c r="N42" s="329">
        <v>92</v>
      </c>
      <c r="O42" s="329">
        <v>93.9</v>
      </c>
      <c r="P42" s="330"/>
      <c r="Q42" s="463">
        <v>70.900000000000006</v>
      </c>
      <c r="S42" s="420">
        <f>$B$42</f>
        <v>1982</v>
      </c>
      <c r="T42" s="340"/>
      <c r="U42" s="329"/>
      <c r="V42" s="449">
        <v>14.263</v>
      </c>
    </row>
    <row r="43" spans="2:22">
      <c r="B43" s="448">
        <v>1981</v>
      </c>
      <c r="C43" s="340">
        <v>54.9</v>
      </c>
      <c r="D43" s="329">
        <v>69.3</v>
      </c>
      <c r="E43" s="342"/>
      <c r="F43" s="342"/>
      <c r="G43" s="329">
        <v>67.8</v>
      </c>
      <c r="H43" s="450"/>
      <c r="J43" s="434">
        <f>$B$43</f>
        <v>1981</v>
      </c>
      <c r="K43" s="339"/>
      <c r="L43" s="329">
        <v>78.5</v>
      </c>
      <c r="M43" s="330"/>
      <c r="N43" s="329">
        <v>89.9</v>
      </c>
      <c r="O43" s="329">
        <v>94.3</v>
      </c>
      <c r="P43" s="330"/>
      <c r="Q43" s="463">
        <v>67</v>
      </c>
      <c r="S43" s="420">
        <f>$B$43</f>
        <v>1981</v>
      </c>
      <c r="T43" s="340"/>
      <c r="U43" s="329"/>
      <c r="V43" s="449">
        <v>13.863</v>
      </c>
    </row>
    <row r="44" spans="2:22">
      <c r="B44" s="448">
        <v>1980</v>
      </c>
      <c r="C44" s="340">
        <v>51.7</v>
      </c>
      <c r="D44" s="329">
        <v>67.5</v>
      </c>
      <c r="E44" s="342"/>
      <c r="F44" s="342"/>
      <c r="G44" s="329">
        <v>63.5</v>
      </c>
      <c r="H44" s="450"/>
      <c r="J44" s="434">
        <f>$B$44</f>
        <v>1980</v>
      </c>
      <c r="K44" s="339"/>
      <c r="L44" s="329">
        <v>77.099999999999994</v>
      </c>
      <c r="M44" s="330"/>
      <c r="N44" s="329">
        <v>86.1</v>
      </c>
      <c r="O44" s="329">
        <v>89</v>
      </c>
      <c r="P44" s="330"/>
      <c r="Q44" s="463">
        <v>62.1</v>
      </c>
      <c r="S44" s="420">
        <f>$B$44</f>
        <v>1980</v>
      </c>
      <c r="T44" s="340"/>
      <c r="U44" s="329"/>
      <c r="V44" s="449">
        <v>13.097</v>
      </c>
    </row>
    <row r="45" spans="2:22">
      <c r="B45" s="448">
        <v>1979</v>
      </c>
      <c r="C45" s="340">
        <v>47</v>
      </c>
      <c r="D45" s="329">
        <v>61.1</v>
      </c>
      <c r="E45" s="342"/>
      <c r="F45" s="342"/>
      <c r="G45" s="329">
        <v>59.6</v>
      </c>
      <c r="H45" s="450"/>
      <c r="J45" s="434">
        <f>$B$45</f>
        <v>1979</v>
      </c>
      <c r="K45" s="339"/>
      <c r="L45" s="329">
        <v>76.5</v>
      </c>
      <c r="M45" s="330"/>
      <c r="N45" s="329">
        <v>80</v>
      </c>
      <c r="O45" s="329">
        <v>77.2</v>
      </c>
      <c r="P45" s="330"/>
      <c r="Q45" s="463">
        <v>57.8</v>
      </c>
      <c r="S45" s="420">
        <f>$B$45</f>
        <v>1979</v>
      </c>
      <c r="T45" s="340"/>
      <c r="U45" s="329"/>
      <c r="V45" s="449">
        <v>11.833</v>
      </c>
    </row>
    <row r="46" spans="2:22">
      <c r="B46" s="448">
        <v>1978</v>
      </c>
      <c r="C46" s="340">
        <v>43.7</v>
      </c>
      <c r="D46" s="329">
        <v>55.6</v>
      </c>
      <c r="E46" s="342"/>
      <c r="F46" s="342"/>
      <c r="G46" s="329">
        <v>57.5</v>
      </c>
      <c r="H46" s="450"/>
      <c r="J46" s="434">
        <f>$B$46</f>
        <v>1978</v>
      </c>
      <c r="K46" s="339"/>
      <c r="L46" s="329">
        <v>75.599999999999994</v>
      </c>
      <c r="M46" s="330"/>
      <c r="N46" s="329">
        <v>74.3</v>
      </c>
      <c r="O46" s="329">
        <v>70.3</v>
      </c>
      <c r="P46" s="330"/>
      <c r="Q46" s="463">
        <v>55.2</v>
      </c>
      <c r="S46" s="420">
        <f>$B$46</f>
        <v>1978</v>
      </c>
      <c r="T46" s="340"/>
      <c r="U46" s="329"/>
      <c r="V46" s="449">
        <v>10.878</v>
      </c>
    </row>
    <row r="47" spans="2:22">
      <c r="B47" s="448">
        <v>1977</v>
      </c>
      <c r="C47" s="340">
        <v>41.9</v>
      </c>
      <c r="D47" s="329">
        <v>52.5</v>
      </c>
      <c r="E47" s="342"/>
      <c r="F47" s="342"/>
      <c r="G47" s="329">
        <v>56.8</v>
      </c>
      <c r="H47" s="450"/>
      <c r="J47" s="434">
        <f>$B$47</f>
        <v>1977</v>
      </c>
      <c r="K47" s="339"/>
      <c r="L47" s="329">
        <v>73.599999999999994</v>
      </c>
      <c r="M47" s="330"/>
      <c r="N47" s="329">
        <v>75.2</v>
      </c>
      <c r="O47" s="329">
        <v>74.599999999999994</v>
      </c>
      <c r="P47" s="330"/>
      <c r="Q47" s="463">
        <v>54.6</v>
      </c>
      <c r="S47" s="420">
        <f>$B$47</f>
        <v>1977</v>
      </c>
      <c r="T47" s="340"/>
      <c r="U47" s="329"/>
      <c r="V47" s="449">
        <v>10.244999999999999</v>
      </c>
    </row>
    <row r="48" spans="2:22">
      <c r="B48" s="448">
        <v>1976</v>
      </c>
      <c r="C48" s="340">
        <v>40.200000000000003</v>
      </c>
      <c r="D48" s="329">
        <v>50.7</v>
      </c>
      <c r="E48" s="342"/>
      <c r="F48" s="342"/>
      <c r="G48" s="329">
        <v>55.2</v>
      </c>
      <c r="H48" s="450"/>
      <c r="J48" s="434">
        <f>$B$48</f>
        <v>1976</v>
      </c>
      <c r="K48" s="339"/>
      <c r="L48" s="329">
        <v>75.5</v>
      </c>
      <c r="M48" s="330"/>
      <c r="N48" s="329">
        <v>76.400000000000006</v>
      </c>
      <c r="O48" s="329">
        <v>79.8</v>
      </c>
      <c r="P48" s="329">
        <v>60.8</v>
      </c>
      <c r="Q48" s="435">
        <v>53.1</v>
      </c>
      <c r="S48" s="420">
        <f>$B$48</f>
        <v>1976</v>
      </c>
      <c r="T48" s="340"/>
      <c r="U48" s="329"/>
      <c r="V48" s="449">
        <v>9.7710000000000008</v>
      </c>
    </row>
    <row r="49" spans="2:22">
      <c r="B49" s="448">
        <v>1975</v>
      </c>
      <c r="C49" s="340">
        <v>38.700000000000003</v>
      </c>
      <c r="D49" s="329">
        <v>49.7</v>
      </c>
      <c r="E49" s="342"/>
      <c r="F49" s="342"/>
      <c r="G49" s="342"/>
      <c r="H49" s="450"/>
      <c r="J49" s="434">
        <f>$B$49</f>
        <v>1975</v>
      </c>
      <c r="K49" s="339"/>
      <c r="L49" s="329">
        <v>73.5</v>
      </c>
      <c r="M49" s="330"/>
      <c r="N49" s="329">
        <v>74.5</v>
      </c>
      <c r="O49" s="329">
        <v>75.8</v>
      </c>
      <c r="P49" s="329">
        <v>58.6</v>
      </c>
      <c r="Q49" s="435">
        <v>51.2</v>
      </c>
      <c r="S49" s="420">
        <f>$B$49</f>
        <v>1975</v>
      </c>
      <c r="T49" s="340"/>
      <c r="U49" s="329"/>
      <c r="V49" s="449">
        <v>9.4459999999999997</v>
      </c>
    </row>
    <row r="50" spans="2:22">
      <c r="B50" s="448">
        <v>1974</v>
      </c>
      <c r="C50" s="340">
        <v>37.700000000000003</v>
      </c>
      <c r="D50" s="329">
        <v>48.9</v>
      </c>
      <c r="E50" s="342"/>
      <c r="F50" s="342"/>
      <c r="G50" s="342"/>
      <c r="H50" s="450"/>
      <c r="J50" s="434">
        <f>$B$50</f>
        <v>1974</v>
      </c>
      <c r="K50" s="339"/>
      <c r="L50" s="329">
        <v>76.2</v>
      </c>
      <c r="M50" s="330"/>
      <c r="N50" s="329">
        <v>83.1</v>
      </c>
      <c r="O50" s="329">
        <v>97.3</v>
      </c>
      <c r="P50" s="329">
        <v>55</v>
      </c>
      <c r="Q50" s="435">
        <v>48.9</v>
      </c>
      <c r="S50" s="420">
        <f>$B$50</f>
        <v>1974</v>
      </c>
      <c r="T50" s="340"/>
      <c r="U50" s="329"/>
      <c r="V50" s="449">
        <v>9.2260000000000009</v>
      </c>
    </row>
    <row r="51" spans="2:22">
      <c r="B51" s="448">
        <v>1973</v>
      </c>
      <c r="C51" s="340">
        <v>35.6</v>
      </c>
      <c r="D51" s="329">
        <v>45.8</v>
      </c>
      <c r="E51" s="342"/>
      <c r="F51" s="342"/>
      <c r="G51" s="342"/>
      <c r="H51" s="450"/>
      <c r="J51" s="434">
        <f>$B$51</f>
        <v>1973</v>
      </c>
      <c r="K51" s="339"/>
      <c r="L51" s="329">
        <v>67</v>
      </c>
      <c r="M51" s="330"/>
      <c r="N51" s="329">
        <v>78.599999999999994</v>
      </c>
      <c r="O51" s="329">
        <v>90.3</v>
      </c>
      <c r="P51" s="329">
        <v>51.9</v>
      </c>
      <c r="Q51" s="435">
        <v>43.1</v>
      </c>
      <c r="S51" s="420">
        <f>$B$51</f>
        <v>1973</v>
      </c>
      <c r="T51" s="340"/>
      <c r="U51" s="329"/>
      <c r="V51" s="449">
        <v>8.6</v>
      </c>
    </row>
    <row r="52" spans="2:22">
      <c r="B52" s="448">
        <v>1972</v>
      </c>
      <c r="C52" s="340">
        <v>33.5</v>
      </c>
      <c r="D52" s="329">
        <v>44</v>
      </c>
      <c r="E52" s="342"/>
      <c r="F52" s="342"/>
      <c r="G52" s="342"/>
      <c r="H52" s="450"/>
      <c r="J52" s="434">
        <f>$B$52</f>
        <v>1972</v>
      </c>
      <c r="K52" s="339"/>
      <c r="L52" s="329">
        <v>61.6</v>
      </c>
      <c r="M52" s="330"/>
      <c r="N52" s="329">
        <v>74</v>
      </c>
      <c r="O52" s="329">
        <v>84.4</v>
      </c>
      <c r="P52" s="329">
        <v>50.8</v>
      </c>
      <c r="Q52" s="435">
        <v>40.5</v>
      </c>
      <c r="S52" s="420">
        <f>$B$52</f>
        <v>1972</v>
      </c>
      <c r="T52" s="340"/>
      <c r="U52" s="329"/>
      <c r="V52" s="449">
        <v>8.0120000000000005</v>
      </c>
    </row>
    <row r="53" spans="2:22">
      <c r="B53" s="448">
        <v>1971</v>
      </c>
      <c r="C53" s="340">
        <v>31.9</v>
      </c>
      <c r="D53" s="329">
        <v>42.6</v>
      </c>
      <c r="E53" s="342"/>
      <c r="F53" s="342"/>
      <c r="G53" s="342"/>
      <c r="H53" s="450"/>
      <c r="J53" s="434">
        <f>$B$53</f>
        <v>1971</v>
      </c>
      <c r="K53" s="339"/>
      <c r="L53" s="329">
        <v>61.6</v>
      </c>
      <c r="M53" s="330"/>
      <c r="N53" s="329">
        <v>75.3</v>
      </c>
      <c r="O53" s="329">
        <v>89.5</v>
      </c>
      <c r="P53" s="329">
        <v>50.8</v>
      </c>
      <c r="Q53" s="435">
        <v>39.4</v>
      </c>
      <c r="S53" s="420">
        <f>$B$53</f>
        <v>1971</v>
      </c>
      <c r="T53" s="340"/>
      <c r="U53" s="329"/>
      <c r="V53" s="449">
        <v>7.5049999999999999</v>
      </c>
    </row>
    <row r="54" spans="2:22">
      <c r="B54" s="448">
        <v>1970</v>
      </c>
      <c r="C54" s="340">
        <v>28.8</v>
      </c>
      <c r="D54" s="329">
        <v>39.299999999999997</v>
      </c>
      <c r="E54" s="342"/>
      <c r="F54" s="342"/>
      <c r="G54" s="342"/>
      <c r="H54" s="450"/>
      <c r="J54" s="434">
        <f>$B$54</f>
        <v>1970</v>
      </c>
      <c r="K54" s="339"/>
      <c r="L54" s="329">
        <v>60.6</v>
      </c>
      <c r="M54" s="330"/>
      <c r="N54" s="329">
        <v>83.8</v>
      </c>
      <c r="O54" s="329">
        <v>105.3</v>
      </c>
      <c r="P54" s="329">
        <v>47.6</v>
      </c>
      <c r="Q54" s="435">
        <v>37.799999999999997</v>
      </c>
      <c r="S54" s="420">
        <f>$B$54</f>
        <v>1970</v>
      </c>
      <c r="T54" s="340"/>
      <c r="U54" s="329"/>
      <c r="V54" s="449">
        <v>6.8029999999999999</v>
      </c>
    </row>
    <row r="55" spans="2:22">
      <c r="B55" s="448">
        <v>1969</v>
      </c>
      <c r="C55" s="340">
        <v>24.4</v>
      </c>
      <c r="D55" s="329">
        <v>33.700000000000003</v>
      </c>
      <c r="E55" s="342"/>
      <c r="F55" s="342"/>
      <c r="G55" s="342"/>
      <c r="H55" s="450"/>
      <c r="J55" s="434">
        <f>$B$55</f>
        <v>1969</v>
      </c>
      <c r="K55" s="339"/>
      <c r="L55" s="329">
        <v>56.7</v>
      </c>
      <c r="M55" s="330"/>
      <c r="N55" s="329">
        <v>82.1</v>
      </c>
      <c r="O55" s="329">
        <v>101.6</v>
      </c>
      <c r="P55" s="329">
        <v>40.799999999999997</v>
      </c>
      <c r="Q55" s="435">
        <v>36</v>
      </c>
      <c r="S55" s="420">
        <f>$B$55</f>
        <v>1969</v>
      </c>
      <c r="T55" s="340">
        <v>26.4</v>
      </c>
      <c r="U55" s="329">
        <v>35.799999999999997</v>
      </c>
      <c r="V55" s="449">
        <v>5.84</v>
      </c>
    </row>
    <row r="56" spans="2:22">
      <c r="B56" s="448">
        <v>1968</v>
      </c>
      <c r="C56" s="340">
        <v>22.6</v>
      </c>
      <c r="D56" s="329">
        <v>32.200000000000003</v>
      </c>
      <c r="E56" s="342"/>
      <c r="F56" s="342"/>
      <c r="G56" s="342"/>
      <c r="H56" s="450"/>
      <c r="J56" s="434">
        <f>$B$56</f>
        <v>1968</v>
      </c>
      <c r="K56" s="339"/>
      <c r="L56" s="329">
        <v>55</v>
      </c>
      <c r="M56" s="329">
        <v>56.9</v>
      </c>
      <c r="N56" s="329">
        <v>78.5</v>
      </c>
      <c r="O56" s="329">
        <v>93.9</v>
      </c>
      <c r="P56" s="329">
        <v>36.1</v>
      </c>
      <c r="Q56" s="435">
        <v>35.4</v>
      </c>
      <c r="S56" s="420">
        <f>$B$56</f>
        <v>1968</v>
      </c>
      <c r="T56" s="340">
        <v>24.2</v>
      </c>
      <c r="U56" s="329">
        <v>34.1</v>
      </c>
      <c r="V56" s="449">
        <v>5.524</v>
      </c>
    </row>
    <row r="57" spans="2:22">
      <c r="B57" s="448">
        <v>1967</v>
      </c>
      <c r="C57" s="339"/>
      <c r="D57" s="330"/>
      <c r="E57" s="342"/>
      <c r="F57" s="342"/>
      <c r="G57" s="330"/>
      <c r="H57" s="450"/>
      <c r="J57" s="434">
        <f>$B$57</f>
        <v>1967</v>
      </c>
      <c r="K57" s="339"/>
      <c r="L57" s="330"/>
      <c r="M57" s="329">
        <v>57.8</v>
      </c>
      <c r="N57" s="329">
        <v>80.599999999999994</v>
      </c>
      <c r="O57" s="329">
        <v>101.4</v>
      </c>
      <c r="P57" s="329">
        <v>36.200000000000003</v>
      </c>
      <c r="Q57" s="435">
        <v>35.5</v>
      </c>
      <c r="S57" s="420">
        <f>$B$57</f>
        <v>1967</v>
      </c>
      <c r="T57" s="340">
        <v>23</v>
      </c>
      <c r="U57" s="329">
        <v>32.4</v>
      </c>
      <c r="V57" s="449">
        <v>5.2990000000000004</v>
      </c>
    </row>
    <row r="58" spans="2:22">
      <c r="B58" s="448">
        <v>1966</v>
      </c>
      <c r="C58" s="339"/>
      <c r="D58" s="330"/>
      <c r="E58" s="342"/>
      <c r="F58" s="342"/>
      <c r="G58" s="330"/>
      <c r="H58" s="450"/>
      <c r="J58" s="434">
        <f>$B$58</f>
        <v>1966</v>
      </c>
      <c r="K58" s="339"/>
      <c r="L58" s="330"/>
      <c r="M58" s="329">
        <v>61.7</v>
      </c>
      <c r="N58" s="329">
        <v>90.8</v>
      </c>
      <c r="O58" s="329">
        <v>115.2</v>
      </c>
      <c r="P58" s="329">
        <v>40.5</v>
      </c>
      <c r="Q58" s="435">
        <v>35.9</v>
      </c>
      <c r="S58" s="420">
        <f>$B$58</f>
        <v>1966</v>
      </c>
      <c r="T58" s="340">
        <v>24.2</v>
      </c>
      <c r="U58" s="329">
        <v>33.799999999999997</v>
      </c>
      <c r="V58" s="449">
        <v>5.415</v>
      </c>
    </row>
    <row r="59" spans="2:22">
      <c r="B59" s="448">
        <v>1965</v>
      </c>
      <c r="C59" s="339"/>
      <c r="D59" s="330"/>
      <c r="E59" s="342"/>
      <c r="F59" s="342"/>
      <c r="G59" s="330"/>
      <c r="H59" s="450"/>
      <c r="J59" s="434">
        <f>$B$59</f>
        <v>1965</v>
      </c>
      <c r="K59" s="339"/>
      <c r="L59" s="330"/>
      <c r="M59" s="329">
        <v>61.6</v>
      </c>
      <c r="N59" s="329">
        <v>82.4</v>
      </c>
      <c r="O59" s="329">
        <v>101.3</v>
      </c>
      <c r="P59" s="329">
        <v>40</v>
      </c>
      <c r="Q59" s="435">
        <v>35.4</v>
      </c>
      <c r="S59" s="420">
        <f>$B$59</f>
        <v>1965</v>
      </c>
      <c r="T59" s="340">
        <v>23.5</v>
      </c>
      <c r="U59" s="329">
        <v>33.6</v>
      </c>
      <c r="V59" s="449">
        <v>5.2450000000000001</v>
      </c>
    </row>
    <row r="60" spans="2:22">
      <c r="B60" s="448">
        <v>1964</v>
      </c>
      <c r="C60" s="339"/>
      <c r="D60" s="330"/>
      <c r="E60" s="342"/>
      <c r="F60" s="342"/>
      <c r="G60" s="330"/>
      <c r="H60" s="450"/>
      <c r="J60" s="434">
        <f>$B$60</f>
        <v>1964</v>
      </c>
      <c r="K60" s="339"/>
      <c r="L60" s="330"/>
      <c r="M60" s="329">
        <v>61.9</v>
      </c>
      <c r="N60" s="329">
        <v>74</v>
      </c>
      <c r="O60" s="329">
        <v>92.4</v>
      </c>
      <c r="P60" s="329">
        <v>38.6</v>
      </c>
      <c r="Q60" s="435">
        <v>34.6</v>
      </c>
      <c r="S60" s="420">
        <f>$B$60</f>
        <v>1964</v>
      </c>
      <c r="T60" s="340">
        <v>22.7</v>
      </c>
      <c r="U60" s="329">
        <v>34.4</v>
      </c>
      <c r="V60" s="449">
        <v>5.0339999999999998</v>
      </c>
    </row>
    <row r="61" spans="2:22">
      <c r="B61" s="448">
        <v>1963</v>
      </c>
      <c r="C61" s="339"/>
      <c r="D61" s="330"/>
      <c r="E61" s="342"/>
      <c r="F61" s="342"/>
      <c r="G61" s="330"/>
      <c r="H61" s="450"/>
      <c r="J61" s="434">
        <f>$B$61</f>
        <v>1963</v>
      </c>
      <c r="K61" s="339"/>
      <c r="L61" s="330"/>
      <c r="M61" s="329">
        <v>61.9</v>
      </c>
      <c r="N61" s="329">
        <v>65.099999999999994</v>
      </c>
      <c r="O61" s="329">
        <v>84.8</v>
      </c>
      <c r="P61" s="329">
        <v>38.6</v>
      </c>
      <c r="Q61" s="435">
        <v>34.1</v>
      </c>
      <c r="S61" s="420">
        <f>$B$61</f>
        <v>1963</v>
      </c>
      <c r="T61" s="340">
        <v>21.8</v>
      </c>
      <c r="U61" s="329">
        <v>33.799999999999997</v>
      </c>
      <c r="V61" s="449">
        <v>4.8099999999999996</v>
      </c>
    </row>
    <row r="62" spans="2:22">
      <c r="B62" s="448">
        <v>1962</v>
      </c>
      <c r="C62" s="339"/>
      <c r="D62" s="330"/>
      <c r="E62" s="342"/>
      <c r="F62" s="342"/>
      <c r="G62" s="330"/>
      <c r="H62" s="450"/>
      <c r="J62" s="434">
        <f>$B$62</f>
        <v>1962</v>
      </c>
      <c r="K62" s="339"/>
      <c r="L62" s="330"/>
      <c r="M62" s="329">
        <v>62.8</v>
      </c>
      <c r="N62" s="329">
        <v>65.900000000000006</v>
      </c>
      <c r="O62" s="329">
        <v>89.2</v>
      </c>
      <c r="P62" s="329">
        <v>39.1</v>
      </c>
      <c r="Q62" s="435">
        <v>33.9</v>
      </c>
      <c r="S62" s="420">
        <f>$B$62</f>
        <v>1962</v>
      </c>
      <c r="T62" s="340">
        <v>20.9</v>
      </c>
      <c r="U62" s="329">
        <v>32.4</v>
      </c>
      <c r="V62" s="449">
        <v>4.5709999999999997</v>
      </c>
    </row>
    <row r="63" spans="2:22">
      <c r="B63" s="448">
        <v>1961</v>
      </c>
      <c r="C63" s="339"/>
      <c r="D63" s="330"/>
      <c r="E63" s="342"/>
      <c r="F63" s="342"/>
      <c r="G63" s="330"/>
      <c r="H63" s="450"/>
      <c r="J63" s="434">
        <f>$B$63</f>
        <v>1961</v>
      </c>
      <c r="K63" s="339"/>
      <c r="L63" s="330"/>
      <c r="M63" s="329">
        <v>63.5</v>
      </c>
      <c r="N63" s="342"/>
      <c r="O63" s="329">
        <v>92.9</v>
      </c>
      <c r="P63" s="329">
        <v>37</v>
      </c>
      <c r="Q63" s="435">
        <v>33.700000000000003</v>
      </c>
      <c r="S63" s="420">
        <f>$B$63</f>
        <v>1961</v>
      </c>
      <c r="T63" s="340">
        <v>19.399999999999999</v>
      </c>
      <c r="U63" s="329">
        <v>30.4</v>
      </c>
      <c r="V63" s="449">
        <v>4.2240000000000002</v>
      </c>
    </row>
    <row r="64" spans="2:22">
      <c r="B64" s="448">
        <v>1960</v>
      </c>
      <c r="C64" s="339"/>
      <c r="D64" s="330"/>
      <c r="E64" s="342"/>
      <c r="F64" s="342"/>
      <c r="G64" s="330"/>
      <c r="H64" s="450"/>
      <c r="J64" s="434">
        <f>$B$64</f>
        <v>1960</v>
      </c>
      <c r="K64" s="339"/>
      <c r="L64" s="330"/>
      <c r="M64" s="329">
        <v>64.099999999999994</v>
      </c>
      <c r="N64" s="342"/>
      <c r="O64" s="329">
        <v>95</v>
      </c>
      <c r="P64" s="329">
        <v>35.6</v>
      </c>
      <c r="Q64" s="435">
        <v>33.200000000000003</v>
      </c>
      <c r="S64" s="420">
        <f>$B$64</f>
        <v>1960</v>
      </c>
      <c r="T64" s="340">
        <v>18.3</v>
      </c>
      <c r="U64" s="329">
        <v>28.3</v>
      </c>
      <c r="V64" s="449">
        <v>3.9249999999999998</v>
      </c>
    </row>
    <row r="65" spans="2:22">
      <c r="B65" s="448">
        <v>1959</v>
      </c>
      <c r="C65" s="339"/>
      <c r="D65" s="330"/>
      <c r="E65" s="342"/>
      <c r="F65" s="342"/>
      <c r="G65" s="330"/>
      <c r="H65" s="450"/>
      <c r="J65" s="434">
        <f>$B$65</f>
        <v>1959</v>
      </c>
      <c r="K65" s="339"/>
      <c r="L65" s="330"/>
      <c r="M65" s="329">
        <v>64.099999999999994</v>
      </c>
      <c r="N65" s="342"/>
      <c r="O65" s="329">
        <v>93</v>
      </c>
      <c r="P65" s="329">
        <v>34.200000000000003</v>
      </c>
      <c r="Q65" s="435">
        <v>32.799999999999997</v>
      </c>
      <c r="S65" s="420">
        <f>$B$65</f>
        <v>1959</v>
      </c>
      <c r="T65" s="340">
        <v>17.100000000000001</v>
      </c>
      <c r="U65" s="329">
        <v>26.2</v>
      </c>
      <c r="V65" s="449">
        <v>3.653</v>
      </c>
    </row>
    <row r="66" spans="2:22">
      <c r="B66" s="448">
        <v>1958</v>
      </c>
      <c r="C66" s="339"/>
      <c r="D66" s="330"/>
      <c r="E66" s="342"/>
      <c r="F66" s="342"/>
      <c r="G66" s="330"/>
      <c r="H66" s="450"/>
      <c r="J66" s="434">
        <f>$B$66</f>
        <v>1958</v>
      </c>
      <c r="K66" s="339"/>
      <c r="L66" s="330"/>
      <c r="M66" s="329">
        <v>64.5</v>
      </c>
      <c r="N66" s="342"/>
      <c r="O66" s="329">
        <v>91.1</v>
      </c>
      <c r="P66" s="329">
        <v>35</v>
      </c>
      <c r="Q66" s="435">
        <v>33</v>
      </c>
      <c r="S66" s="420">
        <f>$B$66</f>
        <v>1958</v>
      </c>
      <c r="T66" s="340">
        <v>16.5</v>
      </c>
      <c r="U66" s="329">
        <v>24.3</v>
      </c>
      <c r="V66" s="449">
        <v>3.4689999999999999</v>
      </c>
    </row>
    <row r="67" spans="2:22">
      <c r="B67" s="448">
        <v>1957</v>
      </c>
      <c r="C67" s="339"/>
      <c r="D67" s="330"/>
      <c r="E67" s="342"/>
      <c r="F67" s="342"/>
      <c r="G67" s="330"/>
      <c r="H67" s="450"/>
      <c r="J67" s="434">
        <f>$B$67</f>
        <v>1957</v>
      </c>
      <c r="K67" s="339"/>
      <c r="L67" s="330"/>
      <c r="M67" s="329">
        <v>63.4</v>
      </c>
      <c r="N67" s="342"/>
      <c r="O67" s="330"/>
      <c r="P67" s="329">
        <v>33.9</v>
      </c>
      <c r="Q67" s="435">
        <v>33.200000000000003</v>
      </c>
      <c r="S67" s="420">
        <f>$B$67</f>
        <v>1957</v>
      </c>
      <c r="T67" s="352"/>
      <c r="U67" s="350"/>
      <c r="V67" s="449">
        <v>3.3610000000000002</v>
      </c>
    </row>
    <row r="68" spans="2:22">
      <c r="B68" s="448">
        <v>1956</v>
      </c>
      <c r="C68" s="339"/>
      <c r="D68" s="330"/>
      <c r="E68" s="342"/>
      <c r="F68" s="342"/>
      <c r="G68" s="330"/>
      <c r="H68" s="450"/>
      <c r="J68" s="434">
        <f>$B$68</f>
        <v>1956</v>
      </c>
      <c r="K68" s="339"/>
      <c r="L68" s="330"/>
      <c r="M68" s="329">
        <v>59.9</v>
      </c>
      <c r="N68" s="330"/>
      <c r="O68" s="330"/>
      <c r="P68" s="330"/>
      <c r="Q68" s="435">
        <v>32.6</v>
      </c>
      <c r="S68" s="420">
        <f>$B$68</f>
        <v>1956</v>
      </c>
      <c r="T68" s="352"/>
      <c r="U68" s="350"/>
      <c r="V68" s="449">
        <v>3.2450000000000001</v>
      </c>
    </row>
    <row r="69" spans="2:22">
      <c r="B69" s="448">
        <v>1955</v>
      </c>
      <c r="C69" s="339"/>
      <c r="D69" s="330"/>
      <c r="E69" s="342"/>
      <c r="F69" s="342"/>
      <c r="G69" s="330"/>
      <c r="H69" s="450"/>
      <c r="J69" s="434">
        <f>$B$69</f>
        <v>1955</v>
      </c>
      <c r="K69" s="339"/>
      <c r="L69" s="330"/>
      <c r="M69" s="329">
        <v>58.3</v>
      </c>
      <c r="N69" s="330"/>
      <c r="O69" s="330"/>
      <c r="P69" s="330"/>
      <c r="Q69" s="435">
        <v>32.1</v>
      </c>
      <c r="S69" s="420">
        <f>$B$69</f>
        <v>1955</v>
      </c>
      <c r="T69" s="352"/>
      <c r="U69" s="350"/>
      <c r="V69" s="449">
        <v>3.1629999999999998</v>
      </c>
    </row>
    <row r="70" spans="2:22">
      <c r="B70" s="448">
        <v>1954</v>
      </c>
      <c r="C70" s="339"/>
      <c r="D70" s="330"/>
      <c r="E70" s="342"/>
      <c r="F70" s="342"/>
      <c r="G70" s="330"/>
      <c r="H70" s="450"/>
      <c r="J70" s="434">
        <f>$B$70</f>
        <v>1954</v>
      </c>
      <c r="K70" s="339"/>
      <c r="L70" s="330"/>
      <c r="M70" s="329">
        <v>56.5</v>
      </c>
      <c r="N70" s="330"/>
      <c r="O70" s="330"/>
      <c r="P70" s="330"/>
      <c r="Q70" s="435">
        <v>31.5</v>
      </c>
      <c r="S70" s="420">
        <f>$B$70</f>
        <v>1954</v>
      </c>
      <c r="T70" s="352"/>
      <c r="U70" s="350"/>
      <c r="V70" s="449">
        <v>3</v>
      </c>
    </row>
    <row r="71" spans="2:22">
      <c r="B71" s="448">
        <v>1953</v>
      </c>
      <c r="C71" s="339"/>
      <c r="D71" s="330"/>
      <c r="E71" s="342"/>
      <c r="F71" s="342"/>
      <c r="G71" s="330"/>
      <c r="H71" s="450"/>
      <c r="J71" s="434">
        <f>$B$71</f>
        <v>1953</v>
      </c>
      <c r="K71" s="339"/>
      <c r="L71" s="330"/>
      <c r="M71" s="329">
        <v>58.3</v>
      </c>
      <c r="N71" s="330"/>
      <c r="O71" s="330"/>
      <c r="P71" s="330"/>
      <c r="Q71" s="435">
        <v>32</v>
      </c>
      <c r="S71" s="420">
        <f>$B$71</f>
        <v>1953</v>
      </c>
      <c r="T71" s="352"/>
      <c r="U71" s="350"/>
      <c r="V71" s="449">
        <v>2.9860000000000002</v>
      </c>
    </row>
    <row r="72" spans="2:22">
      <c r="B72" s="448">
        <v>1952</v>
      </c>
      <c r="C72" s="339"/>
      <c r="D72" s="330"/>
      <c r="E72" s="342"/>
      <c r="F72" s="342"/>
      <c r="G72" s="330"/>
      <c r="H72" s="450"/>
      <c r="J72" s="434">
        <f>$B$72</f>
        <v>1952</v>
      </c>
      <c r="K72" s="339"/>
      <c r="L72" s="330"/>
      <c r="M72" s="329">
        <v>56</v>
      </c>
      <c r="N72" s="330"/>
      <c r="O72" s="330"/>
      <c r="P72" s="330"/>
      <c r="Q72" s="435">
        <v>32.799999999999997</v>
      </c>
      <c r="S72" s="420">
        <f>$B$72</f>
        <v>1952</v>
      </c>
      <c r="T72" s="352"/>
      <c r="U72" s="350"/>
      <c r="V72" s="449">
        <v>3.0880000000000001</v>
      </c>
    </row>
    <row r="73" spans="2:22">
      <c r="B73" s="448">
        <v>1951</v>
      </c>
      <c r="C73" s="339"/>
      <c r="D73" s="330"/>
      <c r="E73" s="342"/>
      <c r="F73" s="342"/>
      <c r="G73" s="330"/>
      <c r="H73" s="450"/>
      <c r="J73" s="434">
        <f>$B$73</f>
        <v>1951</v>
      </c>
      <c r="K73" s="339"/>
      <c r="L73" s="330"/>
      <c r="M73" s="329">
        <v>40.200000000000003</v>
      </c>
      <c r="N73" s="330"/>
      <c r="O73" s="330"/>
      <c r="P73" s="330"/>
      <c r="Q73" s="435">
        <v>32.1</v>
      </c>
      <c r="S73" s="420">
        <f>$B$73</f>
        <v>1951</v>
      </c>
      <c r="T73" s="352"/>
      <c r="U73" s="350"/>
      <c r="V73" s="449">
        <v>2.8980000000000001</v>
      </c>
    </row>
    <row r="74" spans="2:22">
      <c r="B74" s="448">
        <v>1950</v>
      </c>
      <c r="C74" s="339"/>
      <c r="D74" s="330"/>
      <c r="E74" s="342"/>
      <c r="F74" s="342"/>
      <c r="G74" s="330"/>
      <c r="H74" s="450"/>
      <c r="J74" s="434">
        <f>$B$74</f>
        <v>1950</v>
      </c>
      <c r="K74" s="339"/>
      <c r="L74" s="330"/>
      <c r="M74" s="329">
        <v>32.9</v>
      </c>
      <c r="N74" s="330"/>
      <c r="O74" s="330"/>
      <c r="P74" s="330"/>
      <c r="Q74" s="435">
        <v>27.1</v>
      </c>
      <c r="S74" s="420">
        <f>$B$74</f>
        <v>1950</v>
      </c>
      <c r="T74" s="352"/>
      <c r="U74" s="350"/>
      <c r="V74" s="449">
        <v>2.5030000000000001</v>
      </c>
    </row>
    <row r="75" spans="2:22">
      <c r="B75" s="448">
        <v>1949</v>
      </c>
      <c r="C75" s="339"/>
      <c r="D75" s="330"/>
      <c r="E75" s="342"/>
      <c r="F75" s="342"/>
      <c r="G75" s="330"/>
      <c r="H75" s="450"/>
      <c r="J75" s="436">
        <f>$B$75</f>
        <v>1949</v>
      </c>
      <c r="K75" s="437"/>
      <c r="L75" s="438"/>
      <c r="M75" s="464"/>
      <c r="N75" s="438"/>
      <c r="O75" s="438"/>
      <c r="P75" s="438"/>
      <c r="Q75" s="440">
        <v>27.8</v>
      </c>
      <c r="S75" s="420">
        <f>$B$75</f>
        <v>1949</v>
      </c>
      <c r="T75" s="352"/>
      <c r="U75" s="350"/>
      <c r="V75" s="449">
        <v>2.6259999999999999</v>
      </c>
    </row>
    <row r="76" spans="2:22">
      <c r="B76" s="448">
        <v>1948</v>
      </c>
      <c r="C76" s="339"/>
      <c r="D76" s="330"/>
      <c r="E76" s="342"/>
      <c r="F76" s="342"/>
      <c r="G76" s="330"/>
      <c r="H76" s="450"/>
      <c r="S76" s="420">
        <f>$B$76</f>
        <v>1948</v>
      </c>
      <c r="T76" s="352"/>
      <c r="U76" s="350"/>
      <c r="V76" s="421">
        <v>2.3199999999999998</v>
      </c>
    </row>
    <row r="77" spans="2:22">
      <c r="B77" s="448">
        <v>1947</v>
      </c>
      <c r="C77" s="339"/>
      <c r="D77" s="330"/>
      <c r="E77" s="342"/>
      <c r="F77" s="342"/>
      <c r="G77" s="330"/>
      <c r="H77" s="450"/>
      <c r="S77" s="420">
        <f>$B$77</f>
        <v>1947</v>
      </c>
      <c r="T77" s="352"/>
      <c r="U77" s="350"/>
      <c r="V77" s="449">
        <v>2.129</v>
      </c>
    </row>
    <row r="78" spans="2:22">
      <c r="B78" s="448">
        <v>1946</v>
      </c>
      <c r="C78" s="339"/>
      <c r="D78" s="330"/>
      <c r="E78" s="342"/>
      <c r="F78" s="342"/>
      <c r="G78" s="330"/>
      <c r="H78" s="450"/>
      <c r="S78" s="420">
        <f>$B$78</f>
        <v>1946</v>
      </c>
      <c r="T78" s="352"/>
      <c r="U78" s="350"/>
      <c r="V78" s="449">
        <v>1.823</v>
      </c>
    </row>
    <row r="79" spans="2:22">
      <c r="B79" s="451">
        <v>1945</v>
      </c>
      <c r="C79" s="452"/>
      <c r="D79" s="453"/>
      <c r="E79" s="461"/>
      <c r="F79" s="461"/>
      <c r="G79" s="453"/>
      <c r="H79" s="454"/>
      <c r="S79" s="420">
        <f>$B$79</f>
        <v>1945</v>
      </c>
      <c r="T79" s="352"/>
      <c r="U79" s="350"/>
      <c r="V79" s="449">
        <v>1.7070000000000001</v>
      </c>
    </row>
    <row r="80" spans="2:22">
      <c r="S80" s="420">
        <v>1944</v>
      </c>
      <c r="T80" s="352"/>
      <c r="U80" s="350"/>
      <c r="V80" s="421">
        <v>1.653</v>
      </c>
    </row>
    <row r="81" spans="19:22">
      <c r="S81" s="420">
        <v>1943</v>
      </c>
      <c r="T81" s="352"/>
      <c r="U81" s="350"/>
      <c r="V81" s="421">
        <v>1.619</v>
      </c>
    </row>
    <row r="82" spans="19:22">
      <c r="S82" s="420">
        <v>1942</v>
      </c>
      <c r="T82" s="352"/>
      <c r="U82" s="350"/>
      <c r="V82" s="421">
        <v>1.585</v>
      </c>
    </row>
    <row r="83" spans="19:22">
      <c r="S83" s="420">
        <v>1941</v>
      </c>
      <c r="T83" s="352"/>
      <c r="U83" s="350"/>
      <c r="V83" s="421">
        <v>1.4630000000000001</v>
      </c>
    </row>
    <row r="84" spans="19:22">
      <c r="S84" s="420">
        <v>1940</v>
      </c>
      <c r="T84" s="352"/>
      <c r="U84" s="350"/>
      <c r="V84" s="421">
        <v>1.395</v>
      </c>
    </row>
    <row r="85" spans="19:22">
      <c r="S85" s="420">
        <v>1939</v>
      </c>
      <c r="T85" s="352"/>
      <c r="U85" s="350"/>
      <c r="V85" s="421">
        <v>1.3740000000000001</v>
      </c>
    </row>
    <row r="86" spans="19:22">
      <c r="S86" s="420">
        <v>1938</v>
      </c>
      <c r="T86" s="352"/>
      <c r="U86" s="350"/>
      <c r="V86" s="421">
        <v>1.3540000000000001</v>
      </c>
    </row>
    <row r="87" spans="19:22">
      <c r="S87" s="420">
        <v>1937</v>
      </c>
      <c r="T87" s="352"/>
      <c r="U87" s="350"/>
      <c r="V87" s="421">
        <v>1.34</v>
      </c>
    </row>
    <row r="88" spans="19:22">
      <c r="S88" s="420">
        <v>1936</v>
      </c>
      <c r="T88" s="352"/>
      <c r="U88" s="350"/>
      <c r="V88" s="421">
        <v>1.3129999999999999</v>
      </c>
    </row>
    <row r="89" spans="19:22">
      <c r="S89" s="420">
        <v>1935</v>
      </c>
      <c r="T89" s="352"/>
      <c r="U89" s="350"/>
      <c r="V89" s="421">
        <v>1.3129999999999999</v>
      </c>
    </row>
    <row r="90" spans="19:22">
      <c r="S90" s="420">
        <v>1934</v>
      </c>
      <c r="T90" s="352"/>
      <c r="U90" s="350"/>
      <c r="V90" s="421">
        <v>1.3129999999999999</v>
      </c>
    </row>
    <row r="91" spans="19:22">
      <c r="S91" s="420">
        <v>1933</v>
      </c>
      <c r="T91" s="352"/>
      <c r="U91" s="350"/>
      <c r="V91" s="421">
        <v>1.252</v>
      </c>
    </row>
    <row r="92" spans="19:22">
      <c r="S92" s="420">
        <v>1932</v>
      </c>
      <c r="T92" s="352"/>
      <c r="U92" s="350"/>
      <c r="V92" s="421">
        <v>1.32</v>
      </c>
    </row>
    <row r="93" spans="19:22">
      <c r="S93" s="420">
        <v>1931</v>
      </c>
      <c r="T93" s="352"/>
      <c r="U93" s="350"/>
      <c r="V93" s="421">
        <v>1.5580000000000001</v>
      </c>
    </row>
    <row r="94" spans="19:22">
      <c r="S94" s="420">
        <v>1930</v>
      </c>
      <c r="T94" s="352"/>
      <c r="U94" s="350"/>
      <c r="V94" s="421">
        <v>1.7010000000000001</v>
      </c>
    </row>
    <row r="95" spans="19:22">
      <c r="S95" s="420">
        <v>1929</v>
      </c>
      <c r="T95" s="352"/>
      <c r="U95" s="350"/>
      <c r="V95" s="421">
        <v>1.776</v>
      </c>
    </row>
    <row r="96" spans="19:22">
      <c r="S96" s="420">
        <v>1928</v>
      </c>
      <c r="T96" s="352"/>
      <c r="U96" s="350"/>
      <c r="V96" s="421">
        <v>1.748</v>
      </c>
    </row>
    <row r="97" spans="19:22">
      <c r="S97" s="420">
        <v>1927</v>
      </c>
      <c r="T97" s="352"/>
      <c r="U97" s="350"/>
      <c r="V97" s="421">
        <v>1.673</v>
      </c>
    </row>
    <row r="98" spans="19:22">
      <c r="S98" s="420">
        <v>1926</v>
      </c>
      <c r="T98" s="352"/>
      <c r="U98" s="350"/>
      <c r="V98" s="421">
        <v>1.653</v>
      </c>
    </row>
    <row r="99" spans="19:22">
      <c r="S99" s="420">
        <v>1925</v>
      </c>
      <c r="T99" s="352"/>
      <c r="U99" s="350"/>
      <c r="V99" s="421">
        <v>1.7010000000000001</v>
      </c>
    </row>
    <row r="100" spans="19:22">
      <c r="S100" s="420">
        <v>1924</v>
      </c>
      <c r="T100" s="352"/>
      <c r="U100" s="350"/>
      <c r="V100" s="421">
        <v>1.381</v>
      </c>
    </row>
    <row r="101" spans="19:22">
      <c r="S101" s="420">
        <v>1921</v>
      </c>
      <c r="T101" s="352"/>
      <c r="U101" s="350"/>
      <c r="V101" s="421">
        <v>18.03</v>
      </c>
    </row>
    <row r="102" spans="19:22">
      <c r="S102" s="420">
        <v>1920</v>
      </c>
      <c r="T102" s="352"/>
      <c r="U102" s="350"/>
      <c r="V102" s="421">
        <v>10.68</v>
      </c>
    </row>
    <row r="103" spans="19:22">
      <c r="S103" s="420">
        <v>1919</v>
      </c>
      <c r="T103" s="352"/>
      <c r="U103" s="350"/>
      <c r="V103" s="421">
        <v>3.7349999999999999</v>
      </c>
    </row>
    <row r="104" spans="19:22">
      <c r="S104" s="420">
        <v>1918</v>
      </c>
      <c r="T104" s="352"/>
      <c r="U104" s="350"/>
      <c r="V104" s="421">
        <v>2.2719999999999998</v>
      </c>
    </row>
    <row r="105" spans="19:22">
      <c r="S105" s="420">
        <v>1917</v>
      </c>
      <c r="T105" s="352"/>
      <c r="U105" s="350"/>
      <c r="V105" s="421">
        <v>1.639</v>
      </c>
    </row>
    <row r="106" spans="19:22">
      <c r="S106" s="420">
        <v>1916</v>
      </c>
      <c r="T106" s="352"/>
      <c r="U106" s="350"/>
      <c r="V106" s="421">
        <v>1.32</v>
      </c>
    </row>
    <row r="107" spans="19:22">
      <c r="S107" s="420">
        <v>1915</v>
      </c>
      <c r="T107" s="352"/>
      <c r="U107" s="350"/>
      <c r="V107" s="421">
        <v>1.1970000000000001</v>
      </c>
    </row>
    <row r="108" spans="19:22">
      <c r="S108" s="420">
        <v>1914</v>
      </c>
      <c r="T108" s="352"/>
      <c r="U108" s="350"/>
      <c r="V108" s="421">
        <v>1.0680000000000001</v>
      </c>
    </row>
    <row r="109" spans="19:22">
      <c r="S109" s="422">
        <v>1913</v>
      </c>
      <c r="T109" s="465"/>
      <c r="U109" s="466"/>
      <c r="V109" s="425">
        <v>1</v>
      </c>
    </row>
  </sheetData>
  <sheetProtection algorithmName="SHA-512" hashValue="jKhtUHVFlA2iYOPL7Px5C1Z8VKHmDl0PLG+/J1Lo0xMujt9xbV1xu0LR7jQ060vy85I7qvbqT3F09VemxCY4bw==" saltValue="l6QDDBc3oOQzQO7U4ShCJA==" spinCount="100000" sheet="1" objects="1" scenarios="1"/>
  <mergeCells count="3">
    <mergeCell ref="A1:A2"/>
    <mergeCell ref="S3:T3"/>
    <mergeCell ref="S6:T6"/>
  </mergeCells>
  <hyperlinks>
    <hyperlink ref="A1:A2" location="Start!A1" display="Start" xr:uid="{57CDD6A0-06B6-4385-8263-863CC97760B3}"/>
  </hyperlinks>
  <pageMargins left="0.70866141732283472" right="0.70866141732283472" top="0.78740157480314965" bottom="0.78740157480314965" header="0.31496062992125984" footer="0.31496062992125984"/>
  <pageSetup paperSize="9" scale="30" fitToWidth="0" orientation="landscape" horizontalDpi="4294967292" verticalDpi="0" r:id="rId1"/>
  <headerFooter>
    <oddHeader>&amp;R&amp;"Arial,Kursiv"&amp;8&amp;K00-047©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A0C6-2181-45E4-89DC-35E8078F3295}">
  <sheetPr>
    <tabColor theme="0" tint="-4.9989318521683403E-2"/>
  </sheetPr>
  <dimension ref="A1:U81"/>
  <sheetViews>
    <sheetView zoomScale="80" zoomScaleNormal="80" workbookViewId="0">
      <pane xSplit="1" ySplit="5" topLeftCell="B6"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2" max="2" width="18.7109375" customWidth="1"/>
    <col min="3" max="3" width="17.7109375" customWidth="1"/>
    <col min="5" max="5" width="26.28515625" customWidth="1"/>
    <col min="6" max="6" width="18.42578125" customWidth="1"/>
    <col min="7" max="7" width="14.42578125" customWidth="1"/>
    <col min="8" max="8" width="15.140625" customWidth="1"/>
    <col min="9" max="9" width="14" customWidth="1"/>
    <col min="11" max="11" width="19.85546875" customWidth="1"/>
    <col min="12" max="12" width="13.85546875" customWidth="1"/>
    <col min="13" max="13" width="14.7109375" customWidth="1"/>
    <col min="14" max="14" width="14.42578125" customWidth="1"/>
    <col min="15" max="15" width="13.28515625" customWidth="1"/>
    <col min="16" max="16" width="13.7109375" customWidth="1"/>
    <col min="17" max="17" width="13.5703125" customWidth="1"/>
    <col min="18" max="18" width="17.28515625" customWidth="1"/>
    <col min="19" max="19" width="16.5703125" customWidth="1"/>
    <col min="20" max="20" width="14.140625" customWidth="1"/>
    <col min="21" max="21" width="13.42578125" customWidth="1"/>
  </cols>
  <sheetData>
    <row r="1" spans="1:21" ht="15.75" thickBot="1">
      <c r="A1" s="484" t="s">
        <v>72</v>
      </c>
    </row>
    <row r="2" spans="1:21" ht="21" thickBot="1">
      <c r="A2" s="484"/>
      <c r="B2" s="500" t="s">
        <v>95</v>
      </c>
      <c r="C2" s="500"/>
      <c r="D2" s="500"/>
      <c r="E2" s="500"/>
      <c r="F2" s="500"/>
      <c r="G2" s="500"/>
      <c r="H2" s="500"/>
      <c r="I2" s="500"/>
      <c r="J2" s="500"/>
      <c r="K2" s="500"/>
      <c r="L2" s="500"/>
      <c r="M2" s="500"/>
      <c r="N2" s="500"/>
      <c r="O2" s="500"/>
      <c r="P2" s="500"/>
      <c r="Q2" s="500"/>
      <c r="R2" s="500"/>
      <c r="S2" s="500"/>
      <c r="T2" s="500"/>
      <c r="U2" s="501"/>
    </row>
    <row r="3" spans="1:21" ht="63.75" customHeight="1" thickBot="1">
      <c r="A3" s="39"/>
      <c r="B3" s="497" t="s">
        <v>17</v>
      </c>
      <c r="C3" s="498"/>
      <c r="D3" s="498"/>
      <c r="E3" s="498"/>
      <c r="F3" s="498"/>
      <c r="G3" s="499"/>
      <c r="H3" s="497" t="s">
        <v>18</v>
      </c>
      <c r="I3" s="498"/>
      <c r="J3" s="498"/>
      <c r="K3" s="498"/>
      <c r="L3" s="498"/>
      <c r="M3" s="499"/>
      <c r="N3" s="497" t="s">
        <v>19</v>
      </c>
      <c r="O3" s="498"/>
      <c r="P3" s="498"/>
      <c r="Q3" s="499"/>
      <c r="R3" s="497" t="s">
        <v>20</v>
      </c>
      <c r="S3" s="498"/>
      <c r="T3" s="498"/>
      <c r="U3" s="499"/>
    </row>
    <row r="4" spans="1:21" ht="90">
      <c r="A4" s="5"/>
      <c r="B4" s="59" t="s">
        <v>21</v>
      </c>
      <c r="C4" s="59" t="s">
        <v>22</v>
      </c>
      <c r="D4" s="40"/>
      <c r="E4" s="59" t="s">
        <v>23</v>
      </c>
      <c r="F4" s="40" t="s">
        <v>24</v>
      </c>
      <c r="G4" s="61">
        <v>7</v>
      </c>
      <c r="H4" s="59" t="s">
        <v>25</v>
      </c>
      <c r="I4" s="59" t="s">
        <v>26</v>
      </c>
      <c r="J4" s="40"/>
      <c r="K4" s="40" t="s">
        <v>23</v>
      </c>
      <c r="L4" s="40" t="s">
        <v>27</v>
      </c>
      <c r="M4" s="61">
        <v>13</v>
      </c>
      <c r="N4" s="40" t="s">
        <v>27</v>
      </c>
      <c r="O4" s="40" t="s">
        <v>28</v>
      </c>
      <c r="P4" s="40"/>
      <c r="Q4" s="61">
        <v>17</v>
      </c>
      <c r="R4" s="59" t="s">
        <v>29</v>
      </c>
      <c r="S4" s="59" t="s">
        <v>30</v>
      </c>
      <c r="T4" s="41"/>
      <c r="U4" s="62">
        <v>21</v>
      </c>
    </row>
    <row r="5" spans="1:21" ht="90">
      <c r="A5" s="7" t="s">
        <v>5</v>
      </c>
      <c r="B5" s="6" t="s">
        <v>31</v>
      </c>
      <c r="C5" s="6" t="s">
        <v>32</v>
      </c>
      <c r="D5" s="6" t="s">
        <v>33</v>
      </c>
      <c r="E5" s="6" t="s">
        <v>34</v>
      </c>
      <c r="F5" s="8" t="s">
        <v>35</v>
      </c>
      <c r="G5" s="8" t="s">
        <v>36</v>
      </c>
      <c r="H5" s="6" t="s">
        <v>37</v>
      </c>
      <c r="I5" s="6" t="s">
        <v>38</v>
      </c>
      <c r="J5" s="6" t="s">
        <v>33</v>
      </c>
      <c r="K5" s="6" t="s">
        <v>39</v>
      </c>
      <c r="L5" s="9" t="s">
        <v>40</v>
      </c>
      <c r="M5" s="9" t="s">
        <v>36</v>
      </c>
      <c r="N5" s="6" t="s">
        <v>41</v>
      </c>
      <c r="O5" s="6" t="s">
        <v>42</v>
      </c>
      <c r="P5" s="10" t="s">
        <v>43</v>
      </c>
      <c r="Q5" s="10" t="s">
        <v>36</v>
      </c>
      <c r="R5" s="6" t="s">
        <v>44</v>
      </c>
      <c r="S5" s="6" t="s">
        <v>45</v>
      </c>
      <c r="T5" s="11" t="s">
        <v>46</v>
      </c>
      <c r="U5" s="12" t="s">
        <v>36</v>
      </c>
    </row>
    <row r="6" spans="1:21">
      <c r="A6" s="42">
        <v>2015</v>
      </c>
      <c r="B6" s="43">
        <v>111.5</v>
      </c>
      <c r="C6" s="6"/>
      <c r="D6" s="43">
        <f t="shared" ref="D6:D52" si="0">B6</f>
        <v>111.5</v>
      </c>
      <c r="E6" s="43"/>
      <c r="F6" s="44">
        <f t="shared" ref="F6:F62" si="1">D6</f>
        <v>111.5</v>
      </c>
      <c r="G6" s="14">
        <f t="shared" ref="G6:G69" si="2">ROUND($F$6/F6, 4)</f>
        <v>1</v>
      </c>
      <c r="H6" s="45">
        <v>110.1</v>
      </c>
      <c r="I6" s="6"/>
      <c r="J6" s="43">
        <f t="shared" ref="J6:J52" si="3">H6</f>
        <v>110.1</v>
      </c>
      <c r="K6" s="6"/>
      <c r="L6" s="46">
        <f t="shared" ref="L6:L61" si="4">J6</f>
        <v>110.1</v>
      </c>
      <c r="M6" s="17">
        <f>ROUND($L$6/L6, 4)</f>
        <v>1</v>
      </c>
      <c r="N6" s="43">
        <v>110.1</v>
      </c>
      <c r="O6" s="43">
        <v>101</v>
      </c>
      <c r="P6" s="47">
        <f>ROUND(N6*0.6+O6*0.4,1)</f>
        <v>106.5</v>
      </c>
      <c r="Q6" s="18">
        <f>ROUND($P$6/P6,4)</f>
        <v>1</v>
      </c>
      <c r="R6" s="45">
        <v>104.3</v>
      </c>
      <c r="S6" s="6"/>
      <c r="T6" s="48">
        <f t="shared" ref="T6:T44" si="5">R6</f>
        <v>104.3</v>
      </c>
      <c r="U6" s="20">
        <f>ROUND($T$6/T6,4)</f>
        <v>1</v>
      </c>
    </row>
    <row r="7" spans="1:21">
      <c r="A7" s="42">
        <v>2014</v>
      </c>
      <c r="B7" s="43">
        <v>109.7</v>
      </c>
      <c r="C7" s="6"/>
      <c r="D7" s="43">
        <f t="shared" si="0"/>
        <v>109.7</v>
      </c>
      <c r="E7" s="43"/>
      <c r="F7" s="44">
        <f t="shared" si="1"/>
        <v>109.7</v>
      </c>
      <c r="G7" s="14">
        <f t="shared" si="2"/>
        <v>1.0164</v>
      </c>
      <c r="H7" s="43">
        <v>108</v>
      </c>
      <c r="I7" s="6"/>
      <c r="J7" s="43">
        <f t="shared" si="3"/>
        <v>108</v>
      </c>
      <c r="K7" s="6"/>
      <c r="L7" s="46">
        <f t="shared" si="4"/>
        <v>108</v>
      </c>
      <c r="M7" s="17">
        <f t="shared" ref="M7:M70" si="6">ROUND($L$6/L7, 4)</f>
        <v>1.0194000000000001</v>
      </c>
      <c r="N7" s="43">
        <v>108</v>
      </c>
      <c r="O7" s="43">
        <v>103.2</v>
      </c>
      <c r="P7" s="47">
        <f>ROUND(N7*0.6+O7*0.4,1)</f>
        <v>106.1</v>
      </c>
      <c r="Q7" s="18">
        <f t="shared" ref="Q7:Q70" si="7">ROUND($P$6/P7,4)</f>
        <v>1.0038</v>
      </c>
      <c r="R7" s="43">
        <v>105.6</v>
      </c>
      <c r="S7" s="6"/>
      <c r="T7" s="48">
        <f t="shared" si="5"/>
        <v>105.6</v>
      </c>
      <c r="U7" s="20">
        <f t="shared" ref="U7:U70" si="8">ROUND($T$6/T7,4)</f>
        <v>0.98770000000000002</v>
      </c>
    </row>
    <row r="8" spans="1:21">
      <c r="A8" s="5">
        <v>2013</v>
      </c>
      <c r="B8" s="43">
        <v>107.8</v>
      </c>
      <c r="C8" s="6"/>
      <c r="D8" s="43">
        <f t="shared" si="0"/>
        <v>107.8</v>
      </c>
      <c r="E8" s="43"/>
      <c r="F8" s="44">
        <f t="shared" si="1"/>
        <v>107.8</v>
      </c>
      <c r="G8" s="14">
        <f t="shared" si="2"/>
        <v>1.0343</v>
      </c>
      <c r="H8" s="43">
        <v>106.4</v>
      </c>
      <c r="I8" s="6"/>
      <c r="J8" s="43">
        <f t="shared" si="3"/>
        <v>106.4</v>
      </c>
      <c r="K8" s="6"/>
      <c r="L8" s="46">
        <f t="shared" si="4"/>
        <v>106.4</v>
      </c>
      <c r="M8" s="17">
        <f t="shared" si="6"/>
        <v>1.0347999999999999</v>
      </c>
      <c r="N8" s="43">
        <v>106.4</v>
      </c>
      <c r="O8" s="43">
        <v>104.5</v>
      </c>
      <c r="P8" s="47">
        <f>ROUND(N8*0.6+O8*0.4,1)</f>
        <v>105.6</v>
      </c>
      <c r="Q8" s="18">
        <f t="shared" si="7"/>
        <v>1.0085</v>
      </c>
      <c r="R8" s="43">
        <v>106.4</v>
      </c>
      <c r="S8" s="6"/>
      <c r="T8" s="48">
        <f t="shared" si="5"/>
        <v>106.4</v>
      </c>
      <c r="U8" s="20">
        <f t="shared" si="8"/>
        <v>0.98029999999999995</v>
      </c>
    </row>
    <row r="9" spans="1:21">
      <c r="A9" s="5">
        <v>2012</v>
      </c>
      <c r="B9" s="43">
        <v>105.8</v>
      </c>
      <c r="C9" s="6"/>
      <c r="D9" s="43">
        <f t="shared" si="0"/>
        <v>105.8</v>
      </c>
      <c r="E9" s="43"/>
      <c r="F9" s="44">
        <f t="shared" si="1"/>
        <v>105.8</v>
      </c>
      <c r="G9" s="14">
        <f t="shared" si="2"/>
        <v>1.0539000000000001</v>
      </c>
      <c r="H9" s="43">
        <v>104.5</v>
      </c>
      <c r="I9" s="6"/>
      <c r="J9" s="43">
        <f t="shared" si="3"/>
        <v>104.5</v>
      </c>
      <c r="K9" s="6"/>
      <c r="L9" s="46">
        <f t="shared" si="4"/>
        <v>104.5</v>
      </c>
      <c r="M9" s="17">
        <f t="shared" si="6"/>
        <v>1.0536000000000001</v>
      </c>
      <c r="N9" s="43">
        <v>104.5</v>
      </c>
      <c r="O9" s="43">
        <v>109.4</v>
      </c>
      <c r="P9" s="47">
        <f t="shared" ref="P9:P70" si="9">ROUND(N9*0.6+O9*0.4,1)</f>
        <v>106.5</v>
      </c>
      <c r="Q9" s="18">
        <f t="shared" si="7"/>
        <v>1</v>
      </c>
      <c r="R9" s="43">
        <v>106.2</v>
      </c>
      <c r="S9" s="6"/>
      <c r="T9" s="48">
        <f t="shared" si="5"/>
        <v>106.2</v>
      </c>
      <c r="U9" s="20">
        <f t="shared" si="8"/>
        <v>0.98209999999999997</v>
      </c>
    </row>
    <row r="10" spans="1:21">
      <c r="A10" s="5">
        <v>2011</v>
      </c>
      <c r="B10" s="43">
        <v>103.2</v>
      </c>
      <c r="C10" s="6"/>
      <c r="D10" s="43">
        <f t="shared" si="0"/>
        <v>103.2</v>
      </c>
      <c r="E10" s="43"/>
      <c r="F10" s="44">
        <f t="shared" si="1"/>
        <v>103.2</v>
      </c>
      <c r="G10" s="14">
        <f t="shared" si="2"/>
        <v>1.0804</v>
      </c>
      <c r="H10" s="43">
        <v>101.9</v>
      </c>
      <c r="I10" s="6"/>
      <c r="J10" s="43">
        <f t="shared" si="3"/>
        <v>101.9</v>
      </c>
      <c r="K10" s="6"/>
      <c r="L10" s="46">
        <f t="shared" si="4"/>
        <v>101.9</v>
      </c>
      <c r="M10" s="17">
        <f t="shared" si="6"/>
        <v>1.0805</v>
      </c>
      <c r="N10" s="43">
        <v>101.9</v>
      </c>
      <c r="O10" s="43">
        <v>108.8</v>
      </c>
      <c r="P10" s="47">
        <f t="shared" si="9"/>
        <v>104.7</v>
      </c>
      <c r="Q10" s="18">
        <f t="shared" si="7"/>
        <v>1.0172000000000001</v>
      </c>
      <c r="R10" s="43">
        <v>104.8</v>
      </c>
      <c r="S10" s="6"/>
      <c r="T10" s="48">
        <f t="shared" si="5"/>
        <v>104.8</v>
      </c>
      <c r="U10" s="20">
        <f t="shared" si="8"/>
        <v>0.99519999999999997</v>
      </c>
    </row>
    <row r="11" spans="1:21">
      <c r="A11" s="5">
        <v>2010</v>
      </c>
      <c r="B11" s="43">
        <v>100</v>
      </c>
      <c r="C11" s="13"/>
      <c r="D11" s="43">
        <f t="shared" si="0"/>
        <v>100</v>
      </c>
      <c r="E11" s="43"/>
      <c r="F11" s="44">
        <f t="shared" si="1"/>
        <v>100</v>
      </c>
      <c r="G11" s="14">
        <f t="shared" si="2"/>
        <v>1.115</v>
      </c>
      <c r="H11" s="43">
        <v>100</v>
      </c>
      <c r="I11" s="13"/>
      <c r="J11" s="43">
        <f t="shared" si="3"/>
        <v>100</v>
      </c>
      <c r="K11" s="15"/>
      <c r="L11" s="46">
        <f t="shared" si="4"/>
        <v>100</v>
      </c>
      <c r="M11" s="17">
        <f t="shared" si="6"/>
        <v>1.101</v>
      </c>
      <c r="N11" s="43">
        <v>100</v>
      </c>
      <c r="O11" s="43">
        <v>100</v>
      </c>
      <c r="P11" s="47">
        <f t="shared" si="9"/>
        <v>100</v>
      </c>
      <c r="Q11" s="18">
        <f t="shared" si="7"/>
        <v>1.0649999999999999</v>
      </c>
      <c r="R11" s="43">
        <v>100</v>
      </c>
      <c r="S11" s="13"/>
      <c r="T11" s="48">
        <f t="shared" si="5"/>
        <v>100</v>
      </c>
      <c r="U11" s="20">
        <f t="shared" si="8"/>
        <v>1.0429999999999999</v>
      </c>
    </row>
    <row r="12" spans="1:21">
      <c r="A12" s="5">
        <v>2009</v>
      </c>
      <c r="B12" s="43">
        <v>99</v>
      </c>
      <c r="C12" s="13"/>
      <c r="D12" s="43">
        <f t="shared" si="0"/>
        <v>99</v>
      </c>
      <c r="E12" s="43"/>
      <c r="F12" s="44">
        <f t="shared" si="1"/>
        <v>99</v>
      </c>
      <c r="G12" s="14">
        <f t="shared" si="2"/>
        <v>1.1263000000000001</v>
      </c>
      <c r="H12" s="43">
        <v>99.5</v>
      </c>
      <c r="I12" s="13"/>
      <c r="J12" s="43">
        <f t="shared" si="3"/>
        <v>99.5</v>
      </c>
      <c r="K12" s="15"/>
      <c r="L12" s="46">
        <f t="shared" si="4"/>
        <v>99.5</v>
      </c>
      <c r="M12" s="17">
        <f t="shared" si="6"/>
        <v>1.1065</v>
      </c>
      <c r="N12" s="43">
        <v>99.5</v>
      </c>
      <c r="O12" s="43">
        <v>101.8</v>
      </c>
      <c r="P12" s="47">
        <f t="shared" si="9"/>
        <v>100.4</v>
      </c>
      <c r="Q12" s="18">
        <f t="shared" si="7"/>
        <v>1.0608</v>
      </c>
      <c r="R12" s="43">
        <v>99.2</v>
      </c>
      <c r="S12" s="13"/>
      <c r="T12" s="48">
        <f t="shared" si="5"/>
        <v>99.2</v>
      </c>
      <c r="U12" s="20">
        <f t="shared" si="8"/>
        <v>1.0513999999999999</v>
      </c>
    </row>
    <row r="13" spans="1:21">
      <c r="A13" s="5">
        <v>2008</v>
      </c>
      <c r="B13" s="43">
        <v>97.9</v>
      </c>
      <c r="C13" s="13"/>
      <c r="D13" s="43">
        <f t="shared" si="0"/>
        <v>97.9</v>
      </c>
      <c r="E13" s="43"/>
      <c r="F13" s="44">
        <f t="shared" si="1"/>
        <v>97.9</v>
      </c>
      <c r="G13" s="14">
        <f t="shared" si="2"/>
        <v>1.1389</v>
      </c>
      <c r="H13" s="43">
        <v>97.8</v>
      </c>
      <c r="I13" s="13"/>
      <c r="J13" s="43">
        <f t="shared" si="3"/>
        <v>97.8</v>
      </c>
      <c r="K13" s="15"/>
      <c r="L13" s="46">
        <f t="shared" si="4"/>
        <v>97.8</v>
      </c>
      <c r="M13" s="17">
        <f t="shared" si="6"/>
        <v>1.1257999999999999</v>
      </c>
      <c r="N13" s="43">
        <v>97.8</v>
      </c>
      <c r="O13" s="43">
        <v>112.2</v>
      </c>
      <c r="P13" s="47">
        <f t="shared" si="9"/>
        <v>103.6</v>
      </c>
      <c r="Q13" s="18">
        <f t="shared" si="7"/>
        <v>1.028</v>
      </c>
      <c r="R13" s="43">
        <v>102.6</v>
      </c>
      <c r="S13" s="13"/>
      <c r="T13" s="48">
        <f t="shared" si="5"/>
        <v>102.6</v>
      </c>
      <c r="U13" s="20">
        <f t="shared" si="8"/>
        <v>1.0165999999999999</v>
      </c>
    </row>
    <row r="14" spans="1:21">
      <c r="A14" s="5">
        <v>2007</v>
      </c>
      <c r="B14" s="43">
        <v>94.4</v>
      </c>
      <c r="C14" s="13"/>
      <c r="D14" s="43">
        <f t="shared" si="0"/>
        <v>94.4</v>
      </c>
      <c r="E14" s="43"/>
      <c r="F14" s="44">
        <f t="shared" si="1"/>
        <v>94.4</v>
      </c>
      <c r="G14" s="14">
        <f t="shared" si="2"/>
        <v>1.1811</v>
      </c>
      <c r="H14" s="43">
        <v>95</v>
      </c>
      <c r="I14" s="13"/>
      <c r="J14" s="43">
        <f t="shared" si="3"/>
        <v>95</v>
      </c>
      <c r="K14" s="15"/>
      <c r="L14" s="46">
        <f t="shared" si="4"/>
        <v>95</v>
      </c>
      <c r="M14" s="17">
        <f t="shared" si="6"/>
        <v>1.1589</v>
      </c>
      <c r="N14" s="43">
        <v>95</v>
      </c>
      <c r="O14" s="43">
        <v>103.9</v>
      </c>
      <c r="P14" s="47">
        <f t="shared" si="9"/>
        <v>98.6</v>
      </c>
      <c r="Q14" s="18">
        <f t="shared" si="7"/>
        <v>1.0801000000000001</v>
      </c>
      <c r="R14" s="43">
        <v>97.6</v>
      </c>
      <c r="S14" s="13"/>
      <c r="T14" s="48">
        <f t="shared" si="5"/>
        <v>97.6</v>
      </c>
      <c r="U14" s="20">
        <f t="shared" si="8"/>
        <v>1.0686</v>
      </c>
    </row>
    <row r="15" spans="1:21">
      <c r="A15" s="5">
        <v>2006</v>
      </c>
      <c r="B15" s="43">
        <v>90.4</v>
      </c>
      <c r="C15" s="13"/>
      <c r="D15" s="43">
        <f t="shared" si="0"/>
        <v>90.4</v>
      </c>
      <c r="E15" s="43"/>
      <c r="F15" s="44">
        <f t="shared" si="1"/>
        <v>90.4</v>
      </c>
      <c r="G15" s="14">
        <f t="shared" si="2"/>
        <v>1.2334000000000001</v>
      </c>
      <c r="H15" s="43">
        <v>92.1</v>
      </c>
      <c r="I15" s="13"/>
      <c r="J15" s="43">
        <f t="shared" si="3"/>
        <v>92.1</v>
      </c>
      <c r="K15" s="15"/>
      <c r="L15" s="46">
        <f t="shared" si="4"/>
        <v>92.1</v>
      </c>
      <c r="M15" s="17">
        <f t="shared" si="6"/>
        <v>1.1954</v>
      </c>
      <c r="N15" s="43">
        <v>92.1</v>
      </c>
      <c r="O15" s="43">
        <v>94.2</v>
      </c>
      <c r="P15" s="47">
        <f t="shared" si="9"/>
        <v>92.9</v>
      </c>
      <c r="Q15" s="18">
        <f t="shared" si="7"/>
        <v>1.1464000000000001</v>
      </c>
      <c r="R15" s="43">
        <v>96.4</v>
      </c>
      <c r="S15" s="13"/>
      <c r="T15" s="48">
        <f t="shared" si="5"/>
        <v>96.4</v>
      </c>
      <c r="U15" s="20">
        <f t="shared" si="8"/>
        <v>1.0820000000000001</v>
      </c>
    </row>
    <row r="16" spans="1:21">
      <c r="A16" s="5">
        <v>2005</v>
      </c>
      <c r="B16" s="43">
        <v>88.4</v>
      </c>
      <c r="C16" s="13"/>
      <c r="D16" s="43">
        <f t="shared" si="0"/>
        <v>88.4</v>
      </c>
      <c r="E16" s="43"/>
      <c r="F16" s="44">
        <f t="shared" si="1"/>
        <v>88.4</v>
      </c>
      <c r="G16" s="14">
        <f t="shared" si="2"/>
        <v>1.2613000000000001</v>
      </c>
      <c r="H16" s="43">
        <v>89.9</v>
      </c>
      <c r="I16" s="13"/>
      <c r="J16" s="43">
        <f t="shared" si="3"/>
        <v>89.9</v>
      </c>
      <c r="K16" s="15"/>
      <c r="L16" s="46">
        <f t="shared" si="4"/>
        <v>89.9</v>
      </c>
      <c r="M16" s="17">
        <f t="shared" si="6"/>
        <v>1.2246999999999999</v>
      </c>
      <c r="N16" s="43">
        <v>89.9</v>
      </c>
      <c r="O16" s="43">
        <v>92.2</v>
      </c>
      <c r="P16" s="47">
        <f t="shared" si="9"/>
        <v>90.8</v>
      </c>
      <c r="Q16" s="18">
        <f t="shared" si="7"/>
        <v>1.1729000000000001</v>
      </c>
      <c r="R16" s="43">
        <v>91.6</v>
      </c>
      <c r="S16" s="13"/>
      <c r="T16" s="48">
        <f t="shared" si="5"/>
        <v>91.6</v>
      </c>
      <c r="U16" s="20">
        <f t="shared" si="8"/>
        <v>1.1386000000000001</v>
      </c>
    </row>
    <row r="17" spans="1:21">
      <c r="A17" s="5">
        <v>2004</v>
      </c>
      <c r="B17" s="43">
        <v>86.6</v>
      </c>
      <c r="C17" s="13"/>
      <c r="D17" s="43">
        <f t="shared" si="0"/>
        <v>86.6</v>
      </c>
      <c r="E17" s="43"/>
      <c r="F17" s="44">
        <f t="shared" si="1"/>
        <v>86.6</v>
      </c>
      <c r="G17" s="14">
        <f t="shared" si="2"/>
        <v>1.2875000000000001</v>
      </c>
      <c r="H17" s="43">
        <v>89.8</v>
      </c>
      <c r="I17" s="13"/>
      <c r="J17" s="43">
        <f t="shared" si="3"/>
        <v>89.8</v>
      </c>
      <c r="K17" s="15"/>
      <c r="L17" s="46">
        <f t="shared" si="4"/>
        <v>89.8</v>
      </c>
      <c r="M17" s="17">
        <f t="shared" si="6"/>
        <v>1.2261</v>
      </c>
      <c r="N17" s="43">
        <v>89.8</v>
      </c>
      <c r="O17" s="43">
        <v>82.1</v>
      </c>
      <c r="P17" s="47">
        <f t="shared" si="9"/>
        <v>86.7</v>
      </c>
      <c r="Q17" s="18">
        <f t="shared" si="7"/>
        <v>1.2283999999999999</v>
      </c>
      <c r="R17" s="43">
        <v>88.2</v>
      </c>
      <c r="S17" s="13"/>
      <c r="T17" s="48">
        <f t="shared" si="5"/>
        <v>88.2</v>
      </c>
      <c r="U17" s="20">
        <f t="shared" si="8"/>
        <v>1.1825000000000001</v>
      </c>
    </row>
    <row r="18" spans="1:21">
      <c r="A18" s="5">
        <v>2003</v>
      </c>
      <c r="B18" s="43">
        <v>85.3</v>
      </c>
      <c r="C18" s="13"/>
      <c r="D18" s="43">
        <f t="shared" si="0"/>
        <v>85.3</v>
      </c>
      <c r="E18" s="43"/>
      <c r="F18" s="44">
        <f t="shared" si="1"/>
        <v>85.3</v>
      </c>
      <c r="G18" s="14">
        <f t="shared" si="2"/>
        <v>1.3071999999999999</v>
      </c>
      <c r="H18" s="43">
        <v>89.8</v>
      </c>
      <c r="I18" s="13"/>
      <c r="J18" s="43">
        <f t="shared" si="3"/>
        <v>89.8</v>
      </c>
      <c r="K18" s="15"/>
      <c r="L18" s="46">
        <f t="shared" si="4"/>
        <v>89.8</v>
      </c>
      <c r="M18" s="17">
        <f t="shared" si="6"/>
        <v>1.2261</v>
      </c>
      <c r="N18" s="43">
        <v>89.8</v>
      </c>
      <c r="O18" s="43">
        <v>72</v>
      </c>
      <c r="P18" s="47">
        <f t="shared" si="9"/>
        <v>82.7</v>
      </c>
      <c r="Q18" s="18">
        <f t="shared" si="7"/>
        <v>1.2878000000000001</v>
      </c>
      <c r="R18" s="43">
        <v>87</v>
      </c>
      <c r="S18" s="13"/>
      <c r="T18" s="48">
        <f t="shared" si="5"/>
        <v>87</v>
      </c>
      <c r="U18" s="20">
        <f>ROUND($T$6/T18,4)</f>
        <v>1.1989000000000001</v>
      </c>
    </row>
    <row r="19" spans="1:21">
      <c r="A19" s="5">
        <v>2002</v>
      </c>
      <c r="B19" s="43">
        <v>85.1</v>
      </c>
      <c r="C19" s="13"/>
      <c r="D19" s="43">
        <f t="shared" si="0"/>
        <v>85.1</v>
      </c>
      <c r="E19" s="43"/>
      <c r="F19" s="44">
        <f t="shared" si="1"/>
        <v>85.1</v>
      </c>
      <c r="G19" s="14">
        <f t="shared" si="2"/>
        <v>1.3102</v>
      </c>
      <c r="H19" s="43">
        <v>90.2</v>
      </c>
      <c r="I19" s="13"/>
      <c r="J19" s="43">
        <f t="shared" si="3"/>
        <v>90.2</v>
      </c>
      <c r="K19" s="15"/>
      <c r="L19" s="46">
        <f t="shared" si="4"/>
        <v>90.2</v>
      </c>
      <c r="M19" s="17">
        <f t="shared" si="6"/>
        <v>1.2205999999999999</v>
      </c>
      <c r="N19" s="43">
        <v>90.2</v>
      </c>
      <c r="O19" s="43">
        <v>70</v>
      </c>
      <c r="P19" s="47">
        <f t="shared" si="9"/>
        <v>82.1</v>
      </c>
      <c r="Q19" s="18">
        <f t="shared" si="7"/>
        <v>1.2971999999999999</v>
      </c>
      <c r="R19" s="43">
        <v>85.7</v>
      </c>
      <c r="S19" s="13"/>
      <c r="T19" s="48">
        <f t="shared" si="5"/>
        <v>85.7</v>
      </c>
      <c r="U19" s="20">
        <f t="shared" si="8"/>
        <v>1.2170000000000001</v>
      </c>
    </row>
    <row r="20" spans="1:21">
      <c r="A20" s="5">
        <v>2001</v>
      </c>
      <c r="B20" s="43">
        <v>84.9</v>
      </c>
      <c r="C20" s="13"/>
      <c r="D20" s="43">
        <f t="shared" si="0"/>
        <v>84.9</v>
      </c>
      <c r="E20" s="43"/>
      <c r="F20" s="44">
        <f t="shared" si="1"/>
        <v>84.9</v>
      </c>
      <c r="G20" s="14">
        <f t="shared" si="2"/>
        <v>1.3132999999999999</v>
      </c>
      <c r="H20" s="43">
        <v>90.4</v>
      </c>
      <c r="I20" s="13"/>
      <c r="J20" s="43">
        <f t="shared" si="3"/>
        <v>90.4</v>
      </c>
      <c r="K20" s="15"/>
      <c r="L20" s="46">
        <f t="shared" si="4"/>
        <v>90.4</v>
      </c>
      <c r="M20" s="17">
        <f t="shared" si="6"/>
        <v>1.2179</v>
      </c>
      <c r="N20" s="43">
        <v>90.4</v>
      </c>
      <c r="O20" s="43">
        <v>70.2</v>
      </c>
      <c r="P20" s="47">
        <f t="shared" si="9"/>
        <v>82.3</v>
      </c>
      <c r="Q20" s="18">
        <f t="shared" si="7"/>
        <v>1.294</v>
      </c>
      <c r="R20" s="43">
        <v>86.2</v>
      </c>
      <c r="S20" s="13"/>
      <c r="T20" s="48">
        <f t="shared" si="5"/>
        <v>86.2</v>
      </c>
      <c r="U20" s="20">
        <f t="shared" si="8"/>
        <v>1.21</v>
      </c>
    </row>
    <row r="21" spans="1:21">
      <c r="A21" s="5">
        <v>2000</v>
      </c>
      <c r="B21" s="43">
        <v>84.6</v>
      </c>
      <c r="C21" s="13"/>
      <c r="D21" s="43">
        <f t="shared" si="0"/>
        <v>84.6</v>
      </c>
      <c r="E21" s="43"/>
      <c r="F21" s="44">
        <f t="shared" si="1"/>
        <v>84.6</v>
      </c>
      <c r="G21" s="14">
        <f t="shared" si="2"/>
        <v>1.3180000000000001</v>
      </c>
      <c r="H21" s="43">
        <v>90.6</v>
      </c>
      <c r="I21" s="13"/>
      <c r="J21" s="43">
        <f t="shared" si="3"/>
        <v>90.6</v>
      </c>
      <c r="K21" s="15"/>
      <c r="L21" s="46">
        <f t="shared" si="4"/>
        <v>90.6</v>
      </c>
      <c r="M21" s="17">
        <f t="shared" si="6"/>
        <v>1.2152000000000001</v>
      </c>
      <c r="N21" s="43">
        <v>90.6</v>
      </c>
      <c r="O21" s="43">
        <v>67.2</v>
      </c>
      <c r="P21" s="47">
        <f t="shared" si="9"/>
        <v>81.2</v>
      </c>
      <c r="Q21" s="18">
        <f t="shared" si="7"/>
        <v>1.3116000000000001</v>
      </c>
      <c r="R21" s="43">
        <v>83.5</v>
      </c>
      <c r="S21" s="13"/>
      <c r="T21" s="48">
        <f t="shared" si="5"/>
        <v>83.5</v>
      </c>
      <c r="U21" s="20">
        <f t="shared" si="8"/>
        <v>1.2491000000000001</v>
      </c>
    </row>
    <row r="22" spans="1:21">
      <c r="A22" s="5">
        <v>1999</v>
      </c>
      <c r="B22" s="43">
        <v>84</v>
      </c>
      <c r="C22" s="13"/>
      <c r="D22" s="43">
        <f t="shared" si="0"/>
        <v>84</v>
      </c>
      <c r="E22" s="43"/>
      <c r="F22" s="44">
        <f t="shared" si="1"/>
        <v>84</v>
      </c>
      <c r="G22" s="14">
        <f t="shared" si="2"/>
        <v>1.3273999999999999</v>
      </c>
      <c r="H22" s="43">
        <v>90.4</v>
      </c>
      <c r="I22" s="13"/>
      <c r="J22" s="43">
        <f>H22</f>
        <v>90.4</v>
      </c>
      <c r="K22" s="15"/>
      <c r="L22" s="46">
        <f t="shared" si="4"/>
        <v>90.4</v>
      </c>
      <c r="M22" s="17">
        <f t="shared" si="6"/>
        <v>1.2179</v>
      </c>
      <c r="N22" s="43">
        <v>90.4</v>
      </c>
      <c r="O22" s="43">
        <v>62.6</v>
      </c>
      <c r="P22" s="47">
        <f t="shared" si="9"/>
        <v>79.3</v>
      </c>
      <c r="Q22" s="18">
        <f t="shared" si="7"/>
        <v>1.343</v>
      </c>
      <c r="R22" s="43">
        <v>82</v>
      </c>
      <c r="S22" s="13"/>
      <c r="T22" s="48">
        <f t="shared" si="5"/>
        <v>82</v>
      </c>
      <c r="U22" s="20">
        <f t="shared" si="8"/>
        <v>1.272</v>
      </c>
    </row>
    <row r="23" spans="1:21">
      <c r="A23" s="5">
        <v>1998</v>
      </c>
      <c r="B23" s="43">
        <v>84.5</v>
      </c>
      <c r="C23" s="13"/>
      <c r="D23" s="43">
        <f t="shared" si="0"/>
        <v>84.5</v>
      </c>
      <c r="E23" s="43"/>
      <c r="F23" s="44">
        <f t="shared" si="1"/>
        <v>84.5</v>
      </c>
      <c r="G23" s="14">
        <f t="shared" si="2"/>
        <v>1.3194999999999999</v>
      </c>
      <c r="H23" s="43">
        <v>90.9</v>
      </c>
      <c r="I23" s="13"/>
      <c r="J23" s="43">
        <f t="shared" si="3"/>
        <v>90.9</v>
      </c>
      <c r="K23" s="15"/>
      <c r="L23" s="46">
        <f t="shared" si="4"/>
        <v>90.9</v>
      </c>
      <c r="M23" s="17">
        <f t="shared" si="6"/>
        <v>1.2112000000000001</v>
      </c>
      <c r="N23" s="43">
        <v>90.9</v>
      </c>
      <c r="O23" s="43">
        <v>64.8</v>
      </c>
      <c r="P23" s="47">
        <f t="shared" si="9"/>
        <v>80.5</v>
      </c>
      <c r="Q23" s="18">
        <f t="shared" si="7"/>
        <v>1.323</v>
      </c>
      <c r="R23" s="43">
        <v>83.2</v>
      </c>
      <c r="S23" s="13"/>
      <c r="T23" s="48">
        <f t="shared" si="5"/>
        <v>83.2</v>
      </c>
      <c r="U23" s="20">
        <f t="shared" si="8"/>
        <v>1.2536</v>
      </c>
    </row>
    <row r="24" spans="1:21">
      <c r="A24" s="5">
        <v>1997</v>
      </c>
      <c r="B24" s="43">
        <v>84.9</v>
      </c>
      <c r="C24" s="13"/>
      <c r="D24" s="43">
        <f t="shared" si="0"/>
        <v>84.9</v>
      </c>
      <c r="E24" s="43"/>
      <c r="F24" s="44">
        <f t="shared" si="1"/>
        <v>84.9</v>
      </c>
      <c r="G24" s="14">
        <f t="shared" si="2"/>
        <v>1.3132999999999999</v>
      </c>
      <c r="H24" s="43">
        <v>92.4</v>
      </c>
      <c r="I24" s="13"/>
      <c r="J24" s="43">
        <f t="shared" si="3"/>
        <v>92.4</v>
      </c>
      <c r="K24" s="15"/>
      <c r="L24" s="46">
        <f t="shared" si="4"/>
        <v>92.4</v>
      </c>
      <c r="M24" s="17">
        <f t="shared" si="6"/>
        <v>1.1916</v>
      </c>
      <c r="N24" s="43">
        <v>92.4</v>
      </c>
      <c r="O24" s="43">
        <v>63.5</v>
      </c>
      <c r="P24" s="47">
        <f t="shared" si="9"/>
        <v>80.8</v>
      </c>
      <c r="Q24" s="18">
        <f t="shared" si="7"/>
        <v>1.3181</v>
      </c>
      <c r="R24" s="43">
        <v>83.2</v>
      </c>
      <c r="S24" s="13"/>
      <c r="T24" s="48">
        <f t="shared" si="5"/>
        <v>83.2</v>
      </c>
      <c r="U24" s="20">
        <f t="shared" si="8"/>
        <v>1.2536</v>
      </c>
    </row>
    <row r="25" spans="1:21">
      <c r="A25" s="5">
        <v>1996</v>
      </c>
      <c r="B25" s="43">
        <v>85.3</v>
      </c>
      <c r="C25" s="13"/>
      <c r="D25" s="43">
        <f t="shared" si="0"/>
        <v>85.3</v>
      </c>
      <c r="E25" s="43"/>
      <c r="F25" s="44">
        <f t="shared" si="1"/>
        <v>85.3</v>
      </c>
      <c r="G25" s="14">
        <f t="shared" si="2"/>
        <v>1.3071999999999999</v>
      </c>
      <c r="H25" s="43">
        <v>94.1</v>
      </c>
      <c r="I25" s="13"/>
      <c r="J25" s="43">
        <f t="shared" si="3"/>
        <v>94.1</v>
      </c>
      <c r="K25" s="15"/>
      <c r="L25" s="46">
        <f t="shared" si="4"/>
        <v>94.1</v>
      </c>
      <c r="M25" s="17">
        <f t="shared" si="6"/>
        <v>1.17</v>
      </c>
      <c r="N25" s="43">
        <v>94.1</v>
      </c>
      <c r="O25" s="43">
        <v>63.8</v>
      </c>
      <c r="P25" s="47">
        <f t="shared" si="9"/>
        <v>82</v>
      </c>
      <c r="Q25" s="18">
        <f t="shared" si="7"/>
        <v>1.2988</v>
      </c>
      <c r="R25" s="43">
        <v>82.3</v>
      </c>
      <c r="S25" s="13"/>
      <c r="T25" s="48">
        <f t="shared" si="5"/>
        <v>82.3</v>
      </c>
      <c r="U25" s="20">
        <f t="shared" si="8"/>
        <v>1.2673000000000001</v>
      </c>
    </row>
    <row r="26" spans="1:21">
      <c r="A26" s="5">
        <v>1995</v>
      </c>
      <c r="B26" s="43">
        <v>85.1</v>
      </c>
      <c r="C26" s="13"/>
      <c r="D26" s="43">
        <f t="shared" si="0"/>
        <v>85.1</v>
      </c>
      <c r="E26" s="43"/>
      <c r="F26" s="44">
        <f t="shared" si="1"/>
        <v>85.1</v>
      </c>
      <c r="G26" s="14">
        <f t="shared" si="2"/>
        <v>1.3102</v>
      </c>
      <c r="H26" s="43">
        <v>95.8</v>
      </c>
      <c r="I26" s="13"/>
      <c r="J26" s="43">
        <f t="shared" si="3"/>
        <v>95.8</v>
      </c>
      <c r="K26" s="15"/>
      <c r="L26" s="46">
        <f t="shared" si="4"/>
        <v>95.8</v>
      </c>
      <c r="M26" s="17">
        <f t="shared" si="6"/>
        <v>1.1493</v>
      </c>
      <c r="N26" s="43">
        <v>95.8</v>
      </c>
      <c r="O26" s="43">
        <v>65.7</v>
      </c>
      <c r="P26" s="47">
        <f t="shared" si="9"/>
        <v>83.8</v>
      </c>
      <c r="Q26" s="18">
        <f t="shared" si="7"/>
        <v>1.2708999999999999</v>
      </c>
      <c r="R26" s="43">
        <v>83.6</v>
      </c>
      <c r="S26" s="13"/>
      <c r="T26" s="48">
        <f t="shared" si="5"/>
        <v>83.6</v>
      </c>
      <c r="U26" s="20">
        <f t="shared" si="8"/>
        <v>1.2476</v>
      </c>
    </row>
    <row r="27" spans="1:21">
      <c r="A27" s="5">
        <v>1994</v>
      </c>
      <c r="B27" s="43">
        <v>83.2</v>
      </c>
      <c r="C27" s="13"/>
      <c r="D27" s="43">
        <f t="shared" si="0"/>
        <v>83.2</v>
      </c>
      <c r="E27" s="43"/>
      <c r="F27" s="44">
        <f t="shared" si="1"/>
        <v>83.2</v>
      </c>
      <c r="G27" s="14">
        <f t="shared" si="2"/>
        <v>1.3401000000000001</v>
      </c>
      <c r="H27" s="43">
        <v>94.8</v>
      </c>
      <c r="I27" s="13"/>
      <c r="J27" s="43">
        <f t="shared" si="3"/>
        <v>94.8</v>
      </c>
      <c r="K27" s="15"/>
      <c r="L27" s="46">
        <f t="shared" si="4"/>
        <v>94.8</v>
      </c>
      <c r="M27" s="17">
        <f t="shared" si="6"/>
        <v>1.1614</v>
      </c>
      <c r="N27" s="43">
        <v>94.8</v>
      </c>
      <c r="O27" s="43">
        <v>59.6</v>
      </c>
      <c r="P27" s="47">
        <f t="shared" si="9"/>
        <v>80.7</v>
      </c>
      <c r="Q27" s="18">
        <f t="shared" si="7"/>
        <v>1.3197000000000001</v>
      </c>
      <c r="R27" s="43">
        <v>82.2</v>
      </c>
      <c r="S27" s="13"/>
      <c r="T27" s="48">
        <f t="shared" si="5"/>
        <v>82.2</v>
      </c>
      <c r="U27" s="20">
        <f t="shared" si="8"/>
        <v>1.2688999999999999</v>
      </c>
    </row>
    <row r="28" spans="1:21">
      <c r="A28" s="5">
        <v>1993</v>
      </c>
      <c r="B28" s="43">
        <v>81.5</v>
      </c>
      <c r="C28" s="13"/>
      <c r="D28" s="43">
        <f t="shared" si="0"/>
        <v>81.5</v>
      </c>
      <c r="E28" s="43"/>
      <c r="F28" s="44">
        <f t="shared" si="1"/>
        <v>81.5</v>
      </c>
      <c r="G28" s="14">
        <f t="shared" si="2"/>
        <v>1.3681000000000001</v>
      </c>
      <c r="H28" s="43">
        <v>93.8</v>
      </c>
      <c r="I28" s="13"/>
      <c r="J28" s="43">
        <f t="shared" si="3"/>
        <v>93.8</v>
      </c>
      <c r="K28" s="15"/>
      <c r="L28" s="46">
        <f t="shared" si="4"/>
        <v>93.8</v>
      </c>
      <c r="M28" s="17">
        <f t="shared" si="6"/>
        <v>1.1738</v>
      </c>
      <c r="N28" s="43">
        <v>93.8</v>
      </c>
      <c r="O28" s="43">
        <v>58.9</v>
      </c>
      <c r="P28" s="47">
        <f t="shared" si="9"/>
        <v>79.8</v>
      </c>
      <c r="Q28" s="18">
        <f t="shared" si="7"/>
        <v>1.3346</v>
      </c>
      <c r="R28" s="43">
        <v>82</v>
      </c>
      <c r="S28" s="13"/>
      <c r="T28" s="48">
        <f t="shared" si="5"/>
        <v>82</v>
      </c>
      <c r="U28" s="20">
        <f t="shared" si="8"/>
        <v>1.272</v>
      </c>
    </row>
    <row r="29" spans="1:21">
      <c r="A29" s="5">
        <v>1992</v>
      </c>
      <c r="B29" s="43">
        <v>78.8</v>
      </c>
      <c r="C29" s="13"/>
      <c r="D29" s="43">
        <f t="shared" si="0"/>
        <v>78.8</v>
      </c>
      <c r="E29" s="43"/>
      <c r="F29" s="44">
        <f t="shared" si="1"/>
        <v>78.8</v>
      </c>
      <c r="G29" s="14">
        <f t="shared" si="2"/>
        <v>1.415</v>
      </c>
      <c r="H29" s="43">
        <v>91.1</v>
      </c>
      <c r="I29" s="13"/>
      <c r="J29" s="43">
        <f t="shared" si="3"/>
        <v>91.1</v>
      </c>
      <c r="K29" s="15"/>
      <c r="L29" s="46">
        <f t="shared" si="4"/>
        <v>91.1</v>
      </c>
      <c r="M29" s="17">
        <f t="shared" si="6"/>
        <v>1.2085999999999999</v>
      </c>
      <c r="N29" s="43">
        <v>91.1</v>
      </c>
      <c r="O29" s="43">
        <v>65.3</v>
      </c>
      <c r="P29" s="47">
        <f t="shared" si="9"/>
        <v>80.8</v>
      </c>
      <c r="Q29" s="18">
        <f t="shared" si="7"/>
        <v>1.3181</v>
      </c>
      <c r="R29" s="43">
        <v>81.900000000000006</v>
      </c>
      <c r="S29" s="13"/>
      <c r="T29" s="48">
        <f t="shared" si="5"/>
        <v>81.900000000000006</v>
      </c>
      <c r="U29" s="20">
        <f t="shared" si="8"/>
        <v>1.2735000000000001</v>
      </c>
    </row>
    <row r="30" spans="1:21">
      <c r="A30" s="5">
        <v>1991</v>
      </c>
      <c r="B30" s="43">
        <v>74.3</v>
      </c>
      <c r="C30" s="13"/>
      <c r="D30" s="43">
        <f t="shared" si="0"/>
        <v>74.3</v>
      </c>
      <c r="E30" s="43"/>
      <c r="F30" s="44">
        <f t="shared" si="1"/>
        <v>74.3</v>
      </c>
      <c r="G30" s="14">
        <f t="shared" si="2"/>
        <v>1.5006999999999999</v>
      </c>
      <c r="H30" s="43">
        <v>85.7</v>
      </c>
      <c r="I30" s="13"/>
      <c r="J30" s="43">
        <f t="shared" si="3"/>
        <v>85.7</v>
      </c>
      <c r="K30" s="15"/>
      <c r="L30" s="46">
        <f t="shared" si="4"/>
        <v>85.7</v>
      </c>
      <c r="M30" s="17">
        <f t="shared" si="6"/>
        <v>1.2847</v>
      </c>
      <c r="N30" s="43">
        <v>85.7</v>
      </c>
      <c r="O30" s="43">
        <v>65.5</v>
      </c>
      <c r="P30" s="47">
        <f t="shared" si="9"/>
        <v>77.599999999999994</v>
      </c>
      <c r="Q30" s="18">
        <f t="shared" si="7"/>
        <v>1.3724000000000001</v>
      </c>
      <c r="R30" s="43">
        <v>80.7</v>
      </c>
      <c r="S30" s="13"/>
      <c r="T30" s="48">
        <f t="shared" si="5"/>
        <v>80.7</v>
      </c>
      <c r="U30" s="20">
        <f t="shared" si="8"/>
        <v>1.2924</v>
      </c>
    </row>
    <row r="31" spans="1:21">
      <c r="A31" s="5">
        <v>1990</v>
      </c>
      <c r="B31" s="43">
        <v>69.900000000000006</v>
      </c>
      <c r="C31" s="13"/>
      <c r="D31" s="43">
        <f t="shared" si="0"/>
        <v>69.900000000000006</v>
      </c>
      <c r="E31" s="43"/>
      <c r="F31" s="44">
        <f t="shared" si="1"/>
        <v>69.900000000000006</v>
      </c>
      <c r="G31" s="14">
        <f t="shared" si="2"/>
        <v>1.5951</v>
      </c>
      <c r="H31" s="43">
        <v>79.8</v>
      </c>
      <c r="I31" s="13"/>
      <c r="J31" s="43">
        <f t="shared" si="3"/>
        <v>79.8</v>
      </c>
      <c r="K31" s="15"/>
      <c r="L31" s="46">
        <f t="shared" si="4"/>
        <v>79.8</v>
      </c>
      <c r="M31" s="17">
        <f t="shared" si="6"/>
        <v>1.3796999999999999</v>
      </c>
      <c r="N31" s="43">
        <v>79.8</v>
      </c>
      <c r="O31" s="43">
        <v>66</v>
      </c>
      <c r="P31" s="47">
        <f t="shared" si="9"/>
        <v>74.3</v>
      </c>
      <c r="Q31" s="18">
        <f t="shared" si="7"/>
        <v>1.4334</v>
      </c>
      <c r="R31" s="43">
        <v>79</v>
      </c>
      <c r="S31" s="13"/>
      <c r="T31" s="48">
        <f t="shared" si="5"/>
        <v>79</v>
      </c>
      <c r="U31" s="20">
        <f t="shared" si="8"/>
        <v>1.3203</v>
      </c>
    </row>
    <row r="32" spans="1:21">
      <c r="A32" s="5">
        <v>1989</v>
      </c>
      <c r="B32" s="43">
        <v>65.900000000000006</v>
      </c>
      <c r="C32" s="13"/>
      <c r="D32" s="43">
        <f t="shared" si="0"/>
        <v>65.900000000000006</v>
      </c>
      <c r="E32" s="43"/>
      <c r="F32" s="44">
        <f t="shared" si="1"/>
        <v>65.900000000000006</v>
      </c>
      <c r="G32" s="14">
        <f t="shared" si="2"/>
        <v>1.6919999999999999</v>
      </c>
      <c r="H32" s="43">
        <v>74.7</v>
      </c>
      <c r="I32" s="13"/>
      <c r="J32" s="43">
        <f t="shared" si="3"/>
        <v>74.7</v>
      </c>
      <c r="K32" s="15"/>
      <c r="L32" s="46">
        <f t="shared" si="4"/>
        <v>74.7</v>
      </c>
      <c r="M32" s="17">
        <f t="shared" si="6"/>
        <v>1.4739</v>
      </c>
      <c r="N32" s="43">
        <v>74.7</v>
      </c>
      <c r="O32" s="43">
        <v>65.3</v>
      </c>
      <c r="P32" s="47">
        <f t="shared" si="9"/>
        <v>70.900000000000006</v>
      </c>
      <c r="Q32" s="18">
        <f t="shared" si="7"/>
        <v>1.5021</v>
      </c>
      <c r="R32" s="43">
        <v>77.8</v>
      </c>
      <c r="S32" s="13"/>
      <c r="T32" s="48">
        <f t="shared" si="5"/>
        <v>77.8</v>
      </c>
      <c r="U32" s="20">
        <f t="shared" si="8"/>
        <v>1.3406</v>
      </c>
    </row>
    <row r="33" spans="1:21">
      <c r="A33" s="5">
        <v>1988</v>
      </c>
      <c r="B33" s="43">
        <v>63.7</v>
      </c>
      <c r="C33" s="13"/>
      <c r="D33" s="43">
        <f t="shared" si="0"/>
        <v>63.7</v>
      </c>
      <c r="E33" s="43"/>
      <c r="F33" s="44">
        <f t="shared" si="1"/>
        <v>63.7</v>
      </c>
      <c r="G33" s="14">
        <f t="shared" si="2"/>
        <v>1.7504</v>
      </c>
      <c r="H33" s="43">
        <v>72.599999999999994</v>
      </c>
      <c r="I33" s="13"/>
      <c r="J33" s="43">
        <f t="shared" si="3"/>
        <v>72.599999999999994</v>
      </c>
      <c r="K33" s="15"/>
      <c r="L33" s="46">
        <f t="shared" si="4"/>
        <v>72.599999999999994</v>
      </c>
      <c r="M33" s="17">
        <f t="shared" si="6"/>
        <v>1.5165</v>
      </c>
      <c r="N33" s="43">
        <v>72.599999999999994</v>
      </c>
      <c r="O33" s="43">
        <v>62.3</v>
      </c>
      <c r="P33" s="47">
        <f t="shared" si="9"/>
        <v>68.5</v>
      </c>
      <c r="Q33" s="18">
        <f t="shared" si="7"/>
        <v>1.5547</v>
      </c>
      <c r="R33" s="43">
        <v>75.8</v>
      </c>
      <c r="S33" s="13"/>
      <c r="T33" s="48">
        <f t="shared" si="5"/>
        <v>75.8</v>
      </c>
      <c r="U33" s="20">
        <f t="shared" si="8"/>
        <v>1.3759999999999999</v>
      </c>
    </row>
    <row r="34" spans="1:21">
      <c r="A34" s="5">
        <v>1987</v>
      </c>
      <c r="B34" s="43">
        <v>62.3</v>
      </c>
      <c r="C34" s="13"/>
      <c r="D34" s="43">
        <f t="shared" si="0"/>
        <v>62.3</v>
      </c>
      <c r="E34" s="43"/>
      <c r="F34" s="44">
        <f t="shared" si="1"/>
        <v>62.3</v>
      </c>
      <c r="G34" s="14">
        <f t="shared" si="2"/>
        <v>1.7897000000000001</v>
      </c>
      <c r="H34" s="43">
        <v>71.5</v>
      </c>
      <c r="I34" s="13"/>
      <c r="J34" s="43">
        <f t="shared" si="3"/>
        <v>71.5</v>
      </c>
      <c r="K34" s="15"/>
      <c r="L34" s="46">
        <f t="shared" si="4"/>
        <v>71.5</v>
      </c>
      <c r="M34" s="17">
        <f t="shared" si="6"/>
        <v>1.5399</v>
      </c>
      <c r="N34" s="43">
        <v>71.5</v>
      </c>
      <c r="O34" s="43">
        <v>61.3</v>
      </c>
      <c r="P34" s="47">
        <f t="shared" si="9"/>
        <v>67.400000000000006</v>
      </c>
      <c r="Q34" s="18">
        <f t="shared" si="7"/>
        <v>1.5801000000000001</v>
      </c>
      <c r="R34" s="43">
        <v>74.7</v>
      </c>
      <c r="S34" s="13"/>
      <c r="T34" s="48">
        <f t="shared" si="5"/>
        <v>74.7</v>
      </c>
      <c r="U34" s="20">
        <f t="shared" si="8"/>
        <v>1.3963000000000001</v>
      </c>
    </row>
    <row r="35" spans="1:21">
      <c r="A35" s="5">
        <v>1986</v>
      </c>
      <c r="B35" s="43">
        <v>60.9</v>
      </c>
      <c r="C35" s="13"/>
      <c r="D35" s="43">
        <f t="shared" si="0"/>
        <v>60.9</v>
      </c>
      <c r="E35" s="43"/>
      <c r="F35" s="44">
        <f t="shared" si="1"/>
        <v>60.9</v>
      </c>
      <c r="G35" s="14">
        <f t="shared" si="2"/>
        <v>1.8309</v>
      </c>
      <c r="H35" s="43">
        <v>70.3</v>
      </c>
      <c r="I35" s="13"/>
      <c r="J35" s="43">
        <f t="shared" si="3"/>
        <v>70.3</v>
      </c>
      <c r="K35" s="15"/>
      <c r="L35" s="46">
        <f t="shared" si="4"/>
        <v>70.3</v>
      </c>
      <c r="M35" s="17">
        <f t="shared" si="6"/>
        <v>1.5661</v>
      </c>
      <c r="N35" s="43">
        <v>70.3</v>
      </c>
      <c r="O35" s="43">
        <v>64.400000000000006</v>
      </c>
      <c r="P35" s="47">
        <f t="shared" si="9"/>
        <v>67.900000000000006</v>
      </c>
      <c r="Q35" s="18">
        <f t="shared" si="7"/>
        <v>1.5685</v>
      </c>
      <c r="R35" s="43">
        <v>76.5</v>
      </c>
      <c r="S35" s="13"/>
      <c r="T35" s="48">
        <f t="shared" si="5"/>
        <v>76.5</v>
      </c>
      <c r="U35" s="20">
        <f t="shared" si="8"/>
        <v>1.3633999999999999</v>
      </c>
    </row>
    <row r="36" spans="1:21">
      <c r="A36" s="5">
        <v>1985</v>
      </c>
      <c r="B36" s="43">
        <v>59.7</v>
      </c>
      <c r="C36" s="13"/>
      <c r="D36" s="43">
        <f t="shared" si="0"/>
        <v>59.7</v>
      </c>
      <c r="E36" s="43"/>
      <c r="F36" s="44">
        <f t="shared" si="1"/>
        <v>59.7</v>
      </c>
      <c r="G36" s="14">
        <f t="shared" si="2"/>
        <v>1.8676999999999999</v>
      </c>
      <c r="H36" s="43">
        <v>68.7</v>
      </c>
      <c r="I36" s="13"/>
      <c r="J36" s="43">
        <f t="shared" si="3"/>
        <v>68.7</v>
      </c>
      <c r="K36" s="15"/>
      <c r="L36" s="46">
        <f t="shared" si="4"/>
        <v>68.7</v>
      </c>
      <c r="M36" s="17">
        <f t="shared" si="6"/>
        <v>1.6026</v>
      </c>
      <c r="N36" s="43">
        <v>68.7</v>
      </c>
      <c r="O36" s="43">
        <v>63.2</v>
      </c>
      <c r="P36" s="47">
        <f t="shared" si="9"/>
        <v>66.5</v>
      </c>
      <c r="Q36" s="18">
        <f t="shared" si="7"/>
        <v>1.6014999999999999</v>
      </c>
      <c r="R36" s="43">
        <v>77.099999999999994</v>
      </c>
      <c r="S36" s="13"/>
      <c r="T36" s="48">
        <f t="shared" si="5"/>
        <v>77.099999999999994</v>
      </c>
      <c r="U36" s="20">
        <f t="shared" si="8"/>
        <v>1.3528</v>
      </c>
    </row>
    <row r="37" spans="1:21">
      <c r="A37" s="5">
        <v>1984</v>
      </c>
      <c r="B37" s="43">
        <v>59.3</v>
      </c>
      <c r="C37" s="13"/>
      <c r="D37" s="43">
        <f t="shared" si="0"/>
        <v>59.3</v>
      </c>
      <c r="E37" s="43"/>
      <c r="F37" s="44">
        <f t="shared" si="1"/>
        <v>59.3</v>
      </c>
      <c r="G37" s="14">
        <f t="shared" si="2"/>
        <v>1.8803000000000001</v>
      </c>
      <c r="H37" s="43">
        <v>68.599999999999994</v>
      </c>
      <c r="I37" s="13"/>
      <c r="J37" s="43">
        <f t="shared" si="3"/>
        <v>68.599999999999994</v>
      </c>
      <c r="K37" s="15"/>
      <c r="L37" s="46">
        <f t="shared" si="4"/>
        <v>68.599999999999994</v>
      </c>
      <c r="M37" s="17">
        <f t="shared" si="6"/>
        <v>1.605</v>
      </c>
      <c r="N37" s="43">
        <v>68.599999999999994</v>
      </c>
      <c r="O37" s="43">
        <v>59.1</v>
      </c>
      <c r="P37" s="47">
        <f t="shared" si="9"/>
        <v>64.8</v>
      </c>
      <c r="Q37" s="18">
        <f t="shared" si="7"/>
        <v>1.6435</v>
      </c>
      <c r="R37" s="43">
        <v>75.400000000000006</v>
      </c>
      <c r="S37" s="13"/>
      <c r="T37" s="48">
        <f t="shared" si="5"/>
        <v>75.400000000000006</v>
      </c>
      <c r="U37" s="20">
        <f t="shared" si="8"/>
        <v>1.3833</v>
      </c>
    </row>
    <row r="38" spans="1:21">
      <c r="A38" s="5">
        <v>1983</v>
      </c>
      <c r="B38" s="43">
        <v>58.1</v>
      </c>
      <c r="C38" s="13"/>
      <c r="D38" s="43">
        <f t="shared" si="0"/>
        <v>58.1</v>
      </c>
      <c r="E38" s="43"/>
      <c r="F38" s="44">
        <f t="shared" si="1"/>
        <v>58.1</v>
      </c>
      <c r="G38" s="14">
        <f t="shared" si="2"/>
        <v>1.9191</v>
      </c>
      <c r="H38" s="43">
        <v>67.8</v>
      </c>
      <c r="I38" s="13"/>
      <c r="J38" s="43">
        <f t="shared" si="3"/>
        <v>67.8</v>
      </c>
      <c r="K38" s="15"/>
      <c r="L38" s="46">
        <f t="shared" si="4"/>
        <v>67.8</v>
      </c>
      <c r="M38" s="17">
        <f t="shared" si="6"/>
        <v>1.6238999999999999</v>
      </c>
      <c r="N38" s="43">
        <v>67.8</v>
      </c>
      <c r="O38" s="43">
        <v>58</v>
      </c>
      <c r="P38" s="47">
        <f t="shared" si="9"/>
        <v>63.9</v>
      </c>
      <c r="Q38" s="18">
        <f t="shared" si="7"/>
        <v>1.6667000000000001</v>
      </c>
      <c r="R38" s="43">
        <v>73.3</v>
      </c>
      <c r="S38" s="13"/>
      <c r="T38" s="48">
        <f t="shared" si="5"/>
        <v>73.3</v>
      </c>
      <c r="U38" s="20">
        <f t="shared" si="8"/>
        <v>1.4229000000000001</v>
      </c>
    </row>
    <row r="39" spans="1:21">
      <c r="A39" s="5">
        <v>1982</v>
      </c>
      <c r="B39" s="43">
        <v>57.1</v>
      </c>
      <c r="C39" s="13"/>
      <c r="D39" s="43">
        <f t="shared" si="0"/>
        <v>57.1</v>
      </c>
      <c r="E39" s="43"/>
      <c r="F39" s="44">
        <f t="shared" si="1"/>
        <v>57.1</v>
      </c>
      <c r="G39" s="14">
        <f t="shared" si="2"/>
        <v>1.9527000000000001</v>
      </c>
      <c r="H39" s="43">
        <v>68.099999999999994</v>
      </c>
      <c r="I39" s="13"/>
      <c r="J39" s="43">
        <f t="shared" si="3"/>
        <v>68.099999999999994</v>
      </c>
      <c r="K39" s="15"/>
      <c r="L39" s="46">
        <f t="shared" si="4"/>
        <v>68.099999999999994</v>
      </c>
      <c r="M39" s="17">
        <f t="shared" si="6"/>
        <v>1.6167</v>
      </c>
      <c r="N39" s="43">
        <v>68.099999999999994</v>
      </c>
      <c r="O39" s="43">
        <v>60.5</v>
      </c>
      <c r="P39" s="47">
        <f t="shared" si="9"/>
        <v>65.099999999999994</v>
      </c>
      <c r="Q39" s="18">
        <f t="shared" si="7"/>
        <v>1.6358999999999999</v>
      </c>
      <c r="R39" s="43">
        <v>72</v>
      </c>
      <c r="S39" s="13"/>
      <c r="T39" s="48">
        <f t="shared" si="5"/>
        <v>72</v>
      </c>
      <c r="U39" s="20">
        <f t="shared" si="8"/>
        <v>1.4486000000000001</v>
      </c>
    </row>
    <row r="40" spans="1:21">
      <c r="A40" s="5">
        <v>1981</v>
      </c>
      <c r="B40" s="43">
        <v>54.9</v>
      </c>
      <c r="C40" s="13"/>
      <c r="D40" s="43">
        <f t="shared" si="0"/>
        <v>54.9</v>
      </c>
      <c r="E40" s="43"/>
      <c r="F40" s="44">
        <f t="shared" si="1"/>
        <v>54.9</v>
      </c>
      <c r="G40" s="14">
        <f t="shared" si="2"/>
        <v>2.0310000000000001</v>
      </c>
      <c r="H40" s="43">
        <v>69.3</v>
      </c>
      <c r="I40" s="13"/>
      <c r="J40" s="43">
        <f t="shared" si="3"/>
        <v>69.3</v>
      </c>
      <c r="K40" s="15"/>
      <c r="L40" s="46">
        <f t="shared" si="4"/>
        <v>69.3</v>
      </c>
      <c r="M40" s="17">
        <f t="shared" si="6"/>
        <v>1.5887</v>
      </c>
      <c r="N40" s="43">
        <v>69.3</v>
      </c>
      <c r="O40" s="43">
        <v>52.8</v>
      </c>
      <c r="P40" s="47">
        <f t="shared" si="9"/>
        <v>62.7</v>
      </c>
      <c r="Q40" s="18">
        <f t="shared" si="7"/>
        <v>1.6986000000000001</v>
      </c>
      <c r="R40" s="43">
        <v>67.8</v>
      </c>
      <c r="S40" s="13"/>
      <c r="T40" s="48">
        <f t="shared" si="5"/>
        <v>67.8</v>
      </c>
      <c r="U40" s="20">
        <f t="shared" si="8"/>
        <v>1.5383</v>
      </c>
    </row>
    <row r="41" spans="1:21">
      <c r="A41" s="5">
        <v>1980</v>
      </c>
      <c r="B41" s="43">
        <v>51.7</v>
      </c>
      <c r="C41" s="13"/>
      <c r="D41" s="43">
        <f t="shared" si="0"/>
        <v>51.7</v>
      </c>
      <c r="E41" s="43"/>
      <c r="F41" s="44">
        <f t="shared" si="1"/>
        <v>51.7</v>
      </c>
      <c r="G41" s="14">
        <f t="shared" si="2"/>
        <v>2.1566999999999998</v>
      </c>
      <c r="H41" s="43">
        <v>67.5</v>
      </c>
      <c r="I41" s="13"/>
      <c r="J41" s="43">
        <f t="shared" si="3"/>
        <v>67.5</v>
      </c>
      <c r="K41" s="13"/>
      <c r="L41" s="46">
        <f t="shared" si="4"/>
        <v>67.5</v>
      </c>
      <c r="M41" s="17">
        <f t="shared" si="6"/>
        <v>1.6311</v>
      </c>
      <c r="N41" s="43">
        <v>67.5</v>
      </c>
      <c r="O41" s="43">
        <v>51.8</v>
      </c>
      <c r="P41" s="47">
        <f t="shared" si="9"/>
        <v>61.2</v>
      </c>
      <c r="Q41" s="18">
        <f t="shared" si="7"/>
        <v>1.7402</v>
      </c>
      <c r="R41" s="43">
        <v>63.5</v>
      </c>
      <c r="S41" s="13"/>
      <c r="T41" s="48">
        <f t="shared" si="5"/>
        <v>63.5</v>
      </c>
      <c r="U41" s="20">
        <f t="shared" si="8"/>
        <v>1.6425000000000001</v>
      </c>
    </row>
    <row r="42" spans="1:21">
      <c r="A42" s="5">
        <v>1979</v>
      </c>
      <c r="B42" s="43">
        <v>47</v>
      </c>
      <c r="C42" s="13"/>
      <c r="D42" s="43">
        <f t="shared" si="0"/>
        <v>47</v>
      </c>
      <c r="E42" s="43"/>
      <c r="F42" s="44">
        <f t="shared" si="1"/>
        <v>47</v>
      </c>
      <c r="G42" s="14">
        <f t="shared" si="2"/>
        <v>2.3723000000000001</v>
      </c>
      <c r="H42" s="43">
        <v>61.1</v>
      </c>
      <c r="I42" s="13"/>
      <c r="J42" s="43">
        <f t="shared" si="3"/>
        <v>61.1</v>
      </c>
      <c r="K42" s="13"/>
      <c r="L42" s="46">
        <f t="shared" si="4"/>
        <v>61.1</v>
      </c>
      <c r="M42" s="17">
        <f t="shared" si="6"/>
        <v>1.802</v>
      </c>
      <c r="N42" s="43">
        <v>61.1</v>
      </c>
      <c r="O42" s="43">
        <v>51.4</v>
      </c>
      <c r="P42" s="47">
        <f t="shared" si="9"/>
        <v>57.2</v>
      </c>
      <c r="Q42" s="18">
        <f t="shared" si="7"/>
        <v>1.8619000000000001</v>
      </c>
      <c r="R42" s="43">
        <v>59.6</v>
      </c>
      <c r="S42" s="13"/>
      <c r="T42" s="48">
        <f t="shared" si="5"/>
        <v>59.6</v>
      </c>
      <c r="U42" s="20">
        <f t="shared" si="8"/>
        <v>1.75</v>
      </c>
    </row>
    <row r="43" spans="1:21">
      <c r="A43" s="5">
        <v>1978</v>
      </c>
      <c r="B43" s="43">
        <v>43.7</v>
      </c>
      <c r="C43" s="13"/>
      <c r="D43" s="43">
        <f t="shared" si="0"/>
        <v>43.7</v>
      </c>
      <c r="E43" s="43"/>
      <c r="F43" s="44">
        <f t="shared" si="1"/>
        <v>43.7</v>
      </c>
      <c r="G43" s="14">
        <f t="shared" si="2"/>
        <v>2.5514999999999999</v>
      </c>
      <c r="H43" s="43">
        <v>55.6</v>
      </c>
      <c r="I43" s="13"/>
      <c r="J43" s="43">
        <f t="shared" si="3"/>
        <v>55.6</v>
      </c>
      <c r="K43" s="13"/>
      <c r="L43" s="46">
        <f t="shared" si="4"/>
        <v>55.6</v>
      </c>
      <c r="M43" s="17">
        <f t="shared" si="6"/>
        <v>1.9802</v>
      </c>
      <c r="N43" s="43">
        <v>55.6</v>
      </c>
      <c r="O43" s="43">
        <v>50.8</v>
      </c>
      <c r="P43" s="47">
        <f t="shared" si="9"/>
        <v>53.7</v>
      </c>
      <c r="Q43" s="18">
        <f t="shared" si="7"/>
        <v>1.9832000000000001</v>
      </c>
      <c r="R43" s="43">
        <v>57.5</v>
      </c>
      <c r="S43" s="13"/>
      <c r="T43" s="48">
        <f t="shared" si="5"/>
        <v>57.5</v>
      </c>
      <c r="U43" s="20">
        <f t="shared" si="8"/>
        <v>1.8139000000000001</v>
      </c>
    </row>
    <row r="44" spans="1:21">
      <c r="A44" s="5">
        <v>1977</v>
      </c>
      <c r="B44" s="43">
        <v>41.9</v>
      </c>
      <c r="C44" s="13"/>
      <c r="D44" s="43">
        <f t="shared" si="0"/>
        <v>41.9</v>
      </c>
      <c r="E44" s="43"/>
      <c r="F44" s="44">
        <f t="shared" si="1"/>
        <v>41.9</v>
      </c>
      <c r="G44" s="14">
        <f t="shared" si="2"/>
        <v>2.6610999999999998</v>
      </c>
      <c r="H44" s="43">
        <v>52.5</v>
      </c>
      <c r="I44" s="13"/>
      <c r="J44" s="43">
        <f t="shared" si="3"/>
        <v>52.5</v>
      </c>
      <c r="K44" s="13"/>
      <c r="L44" s="46">
        <f t="shared" si="4"/>
        <v>52.5</v>
      </c>
      <c r="M44" s="17">
        <f t="shared" si="6"/>
        <v>2.0971000000000002</v>
      </c>
      <c r="N44" s="43">
        <v>52.5</v>
      </c>
      <c r="O44" s="43">
        <v>49.5</v>
      </c>
      <c r="P44" s="47">
        <f t="shared" si="9"/>
        <v>51.3</v>
      </c>
      <c r="Q44" s="18">
        <f t="shared" si="7"/>
        <v>2.0760000000000001</v>
      </c>
      <c r="R44" s="43">
        <v>56.8</v>
      </c>
      <c r="S44" s="13"/>
      <c r="T44" s="48">
        <f t="shared" si="5"/>
        <v>56.8</v>
      </c>
      <c r="U44" s="20">
        <f t="shared" si="8"/>
        <v>1.8363</v>
      </c>
    </row>
    <row r="45" spans="1:21">
      <c r="A45" s="5">
        <v>1976</v>
      </c>
      <c r="B45" s="43">
        <v>40.200000000000003</v>
      </c>
      <c r="C45" s="13"/>
      <c r="D45" s="43">
        <f t="shared" si="0"/>
        <v>40.200000000000003</v>
      </c>
      <c r="E45" s="43"/>
      <c r="F45" s="44">
        <f t="shared" si="1"/>
        <v>40.200000000000003</v>
      </c>
      <c r="G45" s="14">
        <f t="shared" si="2"/>
        <v>2.7736000000000001</v>
      </c>
      <c r="H45" s="43">
        <v>50.7</v>
      </c>
      <c r="I45" s="13"/>
      <c r="J45" s="43">
        <f t="shared" si="3"/>
        <v>50.7</v>
      </c>
      <c r="K45" s="13"/>
      <c r="L45" s="46">
        <f t="shared" si="4"/>
        <v>50.7</v>
      </c>
      <c r="M45" s="17">
        <f t="shared" si="6"/>
        <v>2.1716000000000002</v>
      </c>
      <c r="N45" s="43">
        <v>50.7</v>
      </c>
      <c r="O45" s="43">
        <v>50.7</v>
      </c>
      <c r="P45" s="47">
        <f t="shared" si="9"/>
        <v>50.7</v>
      </c>
      <c r="Q45" s="18">
        <f t="shared" si="7"/>
        <v>2.1006</v>
      </c>
      <c r="R45" s="43">
        <v>55.2</v>
      </c>
      <c r="S45" s="43">
        <v>53.1</v>
      </c>
      <c r="T45" s="48">
        <f>ROUND($R$45*S45/$S$45,1)</f>
        <v>55.2</v>
      </c>
      <c r="U45" s="20">
        <f t="shared" si="8"/>
        <v>1.8895</v>
      </c>
    </row>
    <row r="46" spans="1:21">
      <c r="A46" s="5">
        <v>1975</v>
      </c>
      <c r="B46" s="43">
        <v>38.700000000000003</v>
      </c>
      <c r="C46" s="13"/>
      <c r="D46" s="43">
        <f t="shared" si="0"/>
        <v>38.700000000000003</v>
      </c>
      <c r="E46" s="43"/>
      <c r="F46" s="44">
        <f t="shared" si="1"/>
        <v>38.700000000000003</v>
      </c>
      <c r="G46" s="14">
        <f t="shared" si="2"/>
        <v>2.8811</v>
      </c>
      <c r="H46" s="43">
        <v>49.7</v>
      </c>
      <c r="I46" s="13"/>
      <c r="J46" s="43">
        <f t="shared" si="3"/>
        <v>49.7</v>
      </c>
      <c r="K46" s="13"/>
      <c r="L46" s="46">
        <f t="shared" si="4"/>
        <v>49.7</v>
      </c>
      <c r="M46" s="17">
        <f t="shared" si="6"/>
        <v>2.2153</v>
      </c>
      <c r="N46" s="43">
        <v>49.7</v>
      </c>
      <c r="O46" s="43">
        <v>49.4</v>
      </c>
      <c r="P46" s="47">
        <f t="shared" si="9"/>
        <v>49.6</v>
      </c>
      <c r="Q46" s="18">
        <f t="shared" si="7"/>
        <v>2.1472000000000002</v>
      </c>
      <c r="R46" s="13"/>
      <c r="S46" s="43">
        <v>51.2</v>
      </c>
      <c r="T46" s="48">
        <f t="shared" ref="T46:T72" si="10">ROUND($R$45*S46/$S$45,1)</f>
        <v>53.2</v>
      </c>
      <c r="U46" s="20">
        <f t="shared" si="8"/>
        <v>1.9604999999999999</v>
      </c>
    </row>
    <row r="47" spans="1:21">
      <c r="A47" s="5">
        <v>1974</v>
      </c>
      <c r="B47" s="43">
        <v>37.700000000000003</v>
      </c>
      <c r="C47" s="13"/>
      <c r="D47" s="43">
        <f t="shared" si="0"/>
        <v>37.700000000000003</v>
      </c>
      <c r="E47" s="43"/>
      <c r="F47" s="44">
        <f t="shared" si="1"/>
        <v>37.700000000000003</v>
      </c>
      <c r="G47" s="14">
        <f t="shared" si="2"/>
        <v>2.9575999999999998</v>
      </c>
      <c r="H47" s="43">
        <v>48.9</v>
      </c>
      <c r="I47" s="13"/>
      <c r="J47" s="43">
        <f t="shared" si="3"/>
        <v>48.9</v>
      </c>
      <c r="K47" s="13"/>
      <c r="L47" s="46">
        <f t="shared" si="4"/>
        <v>48.9</v>
      </c>
      <c r="M47" s="17">
        <f t="shared" si="6"/>
        <v>2.2515000000000001</v>
      </c>
      <c r="N47" s="43">
        <v>48.9</v>
      </c>
      <c r="O47" s="43">
        <v>51.2</v>
      </c>
      <c r="P47" s="47">
        <f t="shared" si="9"/>
        <v>49.8</v>
      </c>
      <c r="Q47" s="18">
        <f t="shared" si="7"/>
        <v>2.1385999999999998</v>
      </c>
      <c r="R47" s="13"/>
      <c r="S47" s="43">
        <v>48.9</v>
      </c>
      <c r="T47" s="48">
        <f t="shared" si="10"/>
        <v>50.8</v>
      </c>
      <c r="U47" s="20">
        <f t="shared" si="8"/>
        <v>2.0531000000000001</v>
      </c>
    </row>
    <row r="48" spans="1:21">
      <c r="A48" s="5">
        <v>1973</v>
      </c>
      <c r="B48" s="43">
        <v>35.6</v>
      </c>
      <c r="C48" s="13"/>
      <c r="D48" s="43">
        <f t="shared" si="0"/>
        <v>35.6</v>
      </c>
      <c r="E48" s="43"/>
      <c r="F48" s="44">
        <f t="shared" si="1"/>
        <v>35.6</v>
      </c>
      <c r="G48" s="14">
        <f t="shared" si="2"/>
        <v>3.1320000000000001</v>
      </c>
      <c r="H48" s="43">
        <v>45.8</v>
      </c>
      <c r="I48" s="13"/>
      <c r="J48" s="43">
        <f t="shared" si="3"/>
        <v>45.8</v>
      </c>
      <c r="K48" s="13"/>
      <c r="L48" s="46">
        <f t="shared" si="4"/>
        <v>45.8</v>
      </c>
      <c r="M48" s="17">
        <f t="shared" si="6"/>
        <v>2.4039000000000001</v>
      </c>
      <c r="N48" s="43">
        <v>45.8</v>
      </c>
      <c r="O48" s="43">
        <v>45</v>
      </c>
      <c r="P48" s="47">
        <f t="shared" si="9"/>
        <v>45.5</v>
      </c>
      <c r="Q48" s="18">
        <f t="shared" si="7"/>
        <v>2.3407</v>
      </c>
      <c r="R48" s="13"/>
      <c r="S48" s="43">
        <v>43.1</v>
      </c>
      <c r="T48" s="48">
        <f t="shared" si="10"/>
        <v>44.8</v>
      </c>
      <c r="U48" s="20">
        <f t="shared" si="8"/>
        <v>2.3281000000000001</v>
      </c>
    </row>
    <row r="49" spans="1:21">
      <c r="A49" s="5">
        <v>1972</v>
      </c>
      <c r="B49" s="43">
        <v>33.5</v>
      </c>
      <c r="C49" s="13"/>
      <c r="D49" s="43">
        <f t="shared" si="0"/>
        <v>33.5</v>
      </c>
      <c r="E49" s="43"/>
      <c r="F49" s="44">
        <f t="shared" si="1"/>
        <v>33.5</v>
      </c>
      <c r="G49" s="14">
        <f t="shared" si="2"/>
        <v>3.3283999999999998</v>
      </c>
      <c r="H49" s="43">
        <v>44</v>
      </c>
      <c r="I49" s="13"/>
      <c r="J49" s="43">
        <f t="shared" si="3"/>
        <v>44</v>
      </c>
      <c r="K49" s="13"/>
      <c r="L49" s="46">
        <f>J49</f>
        <v>44</v>
      </c>
      <c r="M49" s="17">
        <f t="shared" si="6"/>
        <v>2.5023</v>
      </c>
      <c r="N49" s="43">
        <v>44</v>
      </c>
      <c r="O49" s="43">
        <v>41.4</v>
      </c>
      <c r="P49" s="47">
        <f t="shared" si="9"/>
        <v>43</v>
      </c>
      <c r="Q49" s="18">
        <f t="shared" si="7"/>
        <v>2.4767000000000001</v>
      </c>
      <c r="R49" s="13"/>
      <c r="S49" s="43">
        <v>40.5</v>
      </c>
      <c r="T49" s="48">
        <f t="shared" si="10"/>
        <v>42.1</v>
      </c>
      <c r="U49" s="20">
        <f t="shared" si="8"/>
        <v>2.4773999999999998</v>
      </c>
    </row>
    <row r="50" spans="1:21">
      <c r="A50" s="5">
        <v>1971</v>
      </c>
      <c r="B50" s="43">
        <v>31.9</v>
      </c>
      <c r="C50" s="13"/>
      <c r="D50" s="43">
        <f t="shared" si="0"/>
        <v>31.9</v>
      </c>
      <c r="E50" s="43"/>
      <c r="F50" s="44">
        <f t="shared" si="1"/>
        <v>31.9</v>
      </c>
      <c r="G50" s="14">
        <f t="shared" si="2"/>
        <v>3.4952999999999999</v>
      </c>
      <c r="H50" s="43">
        <v>42.6</v>
      </c>
      <c r="I50" s="13"/>
      <c r="J50" s="43">
        <f t="shared" si="3"/>
        <v>42.6</v>
      </c>
      <c r="K50" s="13"/>
      <c r="L50" s="46">
        <f t="shared" si="4"/>
        <v>42.6</v>
      </c>
      <c r="M50" s="17">
        <f t="shared" si="6"/>
        <v>2.5844999999999998</v>
      </c>
      <c r="N50" s="43">
        <v>42.6</v>
      </c>
      <c r="O50" s="43">
        <v>41.4</v>
      </c>
      <c r="P50" s="47">
        <f t="shared" si="9"/>
        <v>42.1</v>
      </c>
      <c r="Q50" s="18">
        <f t="shared" si="7"/>
        <v>2.5297000000000001</v>
      </c>
      <c r="R50" s="13"/>
      <c r="S50" s="43">
        <v>39.4</v>
      </c>
      <c r="T50" s="48">
        <f t="shared" si="10"/>
        <v>41</v>
      </c>
      <c r="U50" s="20">
        <f t="shared" si="8"/>
        <v>2.5438999999999998</v>
      </c>
    </row>
    <row r="51" spans="1:21">
      <c r="A51" s="5">
        <v>1970</v>
      </c>
      <c r="B51" s="43">
        <v>28.8</v>
      </c>
      <c r="C51" s="13"/>
      <c r="D51" s="43">
        <f t="shared" si="0"/>
        <v>28.8</v>
      </c>
      <c r="E51" s="43"/>
      <c r="F51" s="44">
        <f t="shared" si="1"/>
        <v>28.8</v>
      </c>
      <c r="G51" s="14">
        <f t="shared" si="2"/>
        <v>3.8715000000000002</v>
      </c>
      <c r="H51" s="43">
        <v>39.299999999999997</v>
      </c>
      <c r="I51" s="13"/>
      <c r="J51" s="43">
        <f t="shared" si="3"/>
        <v>39.299999999999997</v>
      </c>
      <c r="K51" s="13"/>
      <c r="L51" s="46">
        <f t="shared" si="4"/>
        <v>39.299999999999997</v>
      </c>
      <c r="M51" s="17">
        <f t="shared" si="6"/>
        <v>2.8014999999999999</v>
      </c>
      <c r="N51" s="43">
        <v>39.299999999999997</v>
      </c>
      <c r="O51" s="43">
        <v>40.700000000000003</v>
      </c>
      <c r="P51" s="47">
        <f t="shared" si="9"/>
        <v>39.9</v>
      </c>
      <c r="Q51" s="18">
        <f t="shared" si="7"/>
        <v>2.6692</v>
      </c>
      <c r="R51" s="13"/>
      <c r="S51" s="43">
        <v>37.799999999999997</v>
      </c>
      <c r="T51" s="48">
        <f t="shared" si="10"/>
        <v>39.299999999999997</v>
      </c>
      <c r="U51" s="20">
        <f t="shared" si="8"/>
        <v>2.6539000000000001</v>
      </c>
    </row>
    <row r="52" spans="1:21">
      <c r="A52" s="5">
        <v>1969</v>
      </c>
      <c r="B52" s="43">
        <v>24.4</v>
      </c>
      <c r="C52" s="13"/>
      <c r="D52" s="43">
        <f t="shared" si="0"/>
        <v>24.4</v>
      </c>
      <c r="E52" s="43"/>
      <c r="F52" s="44">
        <f t="shared" si="1"/>
        <v>24.4</v>
      </c>
      <c r="G52" s="14">
        <f t="shared" si="2"/>
        <v>4.5697000000000001</v>
      </c>
      <c r="H52" s="43">
        <v>33.700000000000003</v>
      </c>
      <c r="I52" s="13"/>
      <c r="J52" s="43">
        <f t="shared" si="3"/>
        <v>33.700000000000003</v>
      </c>
      <c r="K52" s="13"/>
      <c r="L52" s="46">
        <f t="shared" si="4"/>
        <v>33.700000000000003</v>
      </c>
      <c r="M52" s="17">
        <f t="shared" si="6"/>
        <v>3.2671000000000001</v>
      </c>
      <c r="N52" s="43">
        <v>33.700000000000003</v>
      </c>
      <c r="O52" s="43">
        <v>38.1</v>
      </c>
      <c r="P52" s="47">
        <f t="shared" si="9"/>
        <v>35.5</v>
      </c>
      <c r="Q52" s="18">
        <f t="shared" si="7"/>
        <v>3</v>
      </c>
      <c r="R52" s="13"/>
      <c r="S52" s="43">
        <v>36</v>
      </c>
      <c r="T52" s="48">
        <f t="shared" si="10"/>
        <v>37.4</v>
      </c>
      <c r="U52" s="20">
        <f t="shared" si="8"/>
        <v>2.7888000000000002</v>
      </c>
    </row>
    <row r="53" spans="1:21">
      <c r="A53" s="5">
        <v>1968</v>
      </c>
      <c r="B53" s="43">
        <v>22.6</v>
      </c>
      <c r="C53" s="245">
        <v>24.2</v>
      </c>
      <c r="D53" s="43">
        <f>ROUND($B$53*C53/$C$53,1)</f>
        <v>22.6</v>
      </c>
      <c r="E53" s="43"/>
      <c r="F53" s="44">
        <f t="shared" si="1"/>
        <v>22.6</v>
      </c>
      <c r="G53" s="14">
        <f t="shared" si="2"/>
        <v>4.9336000000000002</v>
      </c>
      <c r="H53" s="43">
        <v>32.200000000000003</v>
      </c>
      <c r="I53" s="245">
        <v>34.1</v>
      </c>
      <c r="J53" s="43">
        <f>ROUND(I53*$H$53/$I$53,1)</f>
        <v>32.200000000000003</v>
      </c>
      <c r="K53" s="13"/>
      <c r="L53" s="46">
        <f>J53</f>
        <v>32.200000000000003</v>
      </c>
      <c r="M53" s="17">
        <f t="shared" si="6"/>
        <v>3.4192999999999998</v>
      </c>
      <c r="N53" s="43">
        <v>32.200000000000003</v>
      </c>
      <c r="O53" s="43">
        <v>37</v>
      </c>
      <c r="P53" s="47">
        <f t="shared" si="9"/>
        <v>34.1</v>
      </c>
      <c r="Q53" s="18">
        <f t="shared" si="7"/>
        <v>3.1232000000000002</v>
      </c>
      <c r="R53" s="13"/>
      <c r="S53" s="43">
        <v>35.4</v>
      </c>
      <c r="T53" s="48">
        <f t="shared" si="10"/>
        <v>36.799999999999997</v>
      </c>
      <c r="U53" s="20">
        <f t="shared" si="8"/>
        <v>2.8342000000000001</v>
      </c>
    </row>
    <row r="54" spans="1:21">
      <c r="A54" s="5">
        <v>1967</v>
      </c>
      <c r="B54" s="13"/>
      <c r="C54" s="245">
        <v>23</v>
      </c>
      <c r="D54" s="43">
        <f>ROUND($B$53*C54/$C$53,1)</f>
        <v>21.5</v>
      </c>
      <c r="E54" s="43"/>
      <c r="F54" s="44">
        <f t="shared" si="1"/>
        <v>21.5</v>
      </c>
      <c r="G54" s="14">
        <f t="shared" si="2"/>
        <v>5.1859999999999999</v>
      </c>
      <c r="H54" s="13"/>
      <c r="I54" s="245">
        <v>32.4</v>
      </c>
      <c r="J54" s="43">
        <f t="shared" ref="J54:J63" si="11">ROUND(I54*$H$53/$I$53,1)</f>
        <v>30.6</v>
      </c>
      <c r="K54" s="13"/>
      <c r="L54" s="46">
        <f>J54</f>
        <v>30.6</v>
      </c>
      <c r="M54" s="17">
        <f t="shared" si="6"/>
        <v>3.5979999999999999</v>
      </c>
      <c r="N54" s="43">
        <v>30.6</v>
      </c>
      <c r="O54" s="43">
        <v>37.6</v>
      </c>
      <c r="P54" s="47">
        <f t="shared" si="9"/>
        <v>33.4</v>
      </c>
      <c r="Q54" s="18">
        <f t="shared" si="7"/>
        <v>3.1886000000000001</v>
      </c>
      <c r="R54" s="13"/>
      <c r="S54" s="43">
        <v>35.5</v>
      </c>
      <c r="T54" s="48">
        <f t="shared" si="10"/>
        <v>36.9</v>
      </c>
      <c r="U54" s="20">
        <f t="shared" si="8"/>
        <v>2.8266</v>
      </c>
    </row>
    <row r="55" spans="1:21">
      <c r="A55" s="5">
        <v>1966</v>
      </c>
      <c r="B55" s="13"/>
      <c r="C55" s="245">
        <v>24.2</v>
      </c>
      <c r="D55" s="43">
        <f t="shared" ref="D55:D63" si="12">ROUND($B$53*C55/$C$53,1)</f>
        <v>22.6</v>
      </c>
      <c r="E55" s="43"/>
      <c r="F55" s="44">
        <f t="shared" si="1"/>
        <v>22.6</v>
      </c>
      <c r="G55" s="14">
        <f t="shared" si="2"/>
        <v>4.9336000000000002</v>
      </c>
      <c r="H55" s="13"/>
      <c r="I55" s="245">
        <v>33.799999999999997</v>
      </c>
      <c r="J55" s="43">
        <f t="shared" si="11"/>
        <v>31.9</v>
      </c>
      <c r="K55" s="13"/>
      <c r="L55" s="46">
        <f t="shared" si="4"/>
        <v>31.9</v>
      </c>
      <c r="M55" s="17">
        <f t="shared" si="6"/>
        <v>3.4514</v>
      </c>
      <c r="N55" s="43">
        <v>31.9</v>
      </c>
      <c r="O55" s="43">
        <v>40.1</v>
      </c>
      <c r="P55" s="47">
        <f t="shared" si="9"/>
        <v>35.200000000000003</v>
      </c>
      <c r="Q55" s="18">
        <f t="shared" si="7"/>
        <v>3.0255999999999998</v>
      </c>
      <c r="R55" s="13"/>
      <c r="S55" s="43">
        <v>35.9</v>
      </c>
      <c r="T55" s="48">
        <f t="shared" si="10"/>
        <v>37.299999999999997</v>
      </c>
      <c r="U55" s="20">
        <f t="shared" si="8"/>
        <v>2.7961999999999998</v>
      </c>
    </row>
    <row r="56" spans="1:21">
      <c r="A56" s="5">
        <v>1965</v>
      </c>
      <c r="B56" s="13"/>
      <c r="C56" s="245">
        <v>23.5</v>
      </c>
      <c r="D56" s="43">
        <f t="shared" si="12"/>
        <v>21.9</v>
      </c>
      <c r="E56" s="43"/>
      <c r="F56" s="44">
        <f t="shared" si="1"/>
        <v>21.9</v>
      </c>
      <c r="G56" s="14">
        <f t="shared" si="2"/>
        <v>5.0913000000000004</v>
      </c>
      <c r="H56" s="13"/>
      <c r="I56" s="245">
        <v>33.6</v>
      </c>
      <c r="J56" s="43">
        <f t="shared" si="11"/>
        <v>31.7</v>
      </c>
      <c r="K56" s="13"/>
      <c r="L56" s="46">
        <f t="shared" si="4"/>
        <v>31.7</v>
      </c>
      <c r="M56" s="17">
        <f t="shared" si="6"/>
        <v>3.4731999999999998</v>
      </c>
      <c r="N56" s="43">
        <v>31.7</v>
      </c>
      <c r="O56" s="43">
        <v>40.1</v>
      </c>
      <c r="P56" s="47">
        <f t="shared" si="9"/>
        <v>35.1</v>
      </c>
      <c r="Q56" s="18">
        <f t="shared" si="7"/>
        <v>3.0341999999999998</v>
      </c>
      <c r="R56" s="13"/>
      <c r="S56" s="43">
        <v>35.4</v>
      </c>
      <c r="T56" s="48">
        <f t="shared" si="10"/>
        <v>36.799999999999997</v>
      </c>
      <c r="U56" s="20">
        <f t="shared" si="8"/>
        <v>2.8342000000000001</v>
      </c>
    </row>
    <row r="57" spans="1:21">
      <c r="A57" s="5">
        <v>1964</v>
      </c>
      <c r="B57" s="13"/>
      <c r="C57" s="245">
        <v>22.7</v>
      </c>
      <c r="D57" s="43">
        <f t="shared" si="12"/>
        <v>21.2</v>
      </c>
      <c r="E57" s="43"/>
      <c r="F57" s="44">
        <f t="shared" si="1"/>
        <v>21.2</v>
      </c>
      <c r="G57" s="14">
        <f t="shared" si="2"/>
        <v>5.2594000000000003</v>
      </c>
      <c r="H57" s="13"/>
      <c r="I57" s="245">
        <v>34.4</v>
      </c>
      <c r="J57" s="43">
        <f>ROUND(I57*$H$53/$I$53,1)</f>
        <v>32.5</v>
      </c>
      <c r="K57" s="13"/>
      <c r="L57" s="46">
        <f t="shared" si="4"/>
        <v>32.5</v>
      </c>
      <c r="M57" s="17">
        <f t="shared" si="6"/>
        <v>3.3877000000000002</v>
      </c>
      <c r="N57" s="43">
        <v>32.5</v>
      </c>
      <c r="O57" s="43">
        <v>40.299999999999997</v>
      </c>
      <c r="P57" s="47">
        <f t="shared" si="9"/>
        <v>35.6</v>
      </c>
      <c r="Q57" s="18">
        <f t="shared" si="7"/>
        <v>2.9916</v>
      </c>
      <c r="R57" s="13"/>
      <c r="S57" s="43">
        <v>34.6</v>
      </c>
      <c r="T57" s="48">
        <f t="shared" si="10"/>
        <v>36</v>
      </c>
      <c r="U57" s="20">
        <f t="shared" si="8"/>
        <v>2.8972000000000002</v>
      </c>
    </row>
    <row r="58" spans="1:21">
      <c r="A58" s="5">
        <v>1963</v>
      </c>
      <c r="B58" s="13"/>
      <c r="C58" s="245">
        <v>21.8</v>
      </c>
      <c r="D58" s="43">
        <f t="shared" si="12"/>
        <v>20.399999999999999</v>
      </c>
      <c r="E58" s="43"/>
      <c r="F58" s="44">
        <f t="shared" si="1"/>
        <v>20.399999999999999</v>
      </c>
      <c r="G58" s="14">
        <f t="shared" si="2"/>
        <v>5.4657</v>
      </c>
      <c r="H58" s="13"/>
      <c r="I58" s="245">
        <v>33.799999999999997</v>
      </c>
      <c r="J58" s="43">
        <f t="shared" si="11"/>
        <v>31.9</v>
      </c>
      <c r="K58" s="13"/>
      <c r="L58" s="46">
        <f t="shared" si="4"/>
        <v>31.9</v>
      </c>
      <c r="M58" s="17">
        <f t="shared" si="6"/>
        <v>3.4514</v>
      </c>
      <c r="N58" s="43">
        <v>31.9</v>
      </c>
      <c r="O58" s="43">
        <v>40.299999999999997</v>
      </c>
      <c r="P58" s="47">
        <f t="shared" si="9"/>
        <v>35.299999999999997</v>
      </c>
      <c r="Q58" s="18">
        <f t="shared" si="7"/>
        <v>3.0169999999999999</v>
      </c>
      <c r="R58" s="13"/>
      <c r="S58" s="43">
        <v>34.1</v>
      </c>
      <c r="T58" s="48">
        <f t="shared" si="10"/>
        <v>35.4</v>
      </c>
      <c r="U58" s="20">
        <f t="shared" si="8"/>
        <v>2.9462999999999999</v>
      </c>
    </row>
    <row r="59" spans="1:21">
      <c r="A59" s="5">
        <v>1962</v>
      </c>
      <c r="B59" s="13"/>
      <c r="C59" s="245">
        <v>20.9</v>
      </c>
      <c r="D59" s="43">
        <f t="shared" si="12"/>
        <v>19.5</v>
      </c>
      <c r="E59" s="43"/>
      <c r="F59" s="44">
        <f t="shared" si="1"/>
        <v>19.5</v>
      </c>
      <c r="G59" s="14">
        <f t="shared" si="2"/>
        <v>5.7179000000000002</v>
      </c>
      <c r="H59" s="13"/>
      <c r="I59" s="245">
        <v>32.4</v>
      </c>
      <c r="J59" s="43">
        <f t="shared" si="11"/>
        <v>30.6</v>
      </c>
      <c r="K59" s="13"/>
      <c r="L59" s="46">
        <f t="shared" si="4"/>
        <v>30.6</v>
      </c>
      <c r="M59" s="17">
        <f t="shared" si="6"/>
        <v>3.5979999999999999</v>
      </c>
      <c r="N59" s="43">
        <v>30.6</v>
      </c>
      <c r="O59" s="43">
        <v>40.799999999999997</v>
      </c>
      <c r="P59" s="47">
        <f t="shared" si="9"/>
        <v>34.700000000000003</v>
      </c>
      <c r="Q59" s="18">
        <f t="shared" si="7"/>
        <v>3.0691999999999999</v>
      </c>
      <c r="R59" s="13"/>
      <c r="S59" s="43">
        <v>33.9</v>
      </c>
      <c r="T59" s="48">
        <f t="shared" si="10"/>
        <v>35.200000000000003</v>
      </c>
      <c r="U59" s="20">
        <f t="shared" si="8"/>
        <v>2.9630999999999998</v>
      </c>
    </row>
    <row r="60" spans="1:21">
      <c r="A60" s="5">
        <v>1961</v>
      </c>
      <c r="B60" s="13"/>
      <c r="C60" s="245">
        <v>19.399999999999999</v>
      </c>
      <c r="D60" s="43">
        <f t="shared" si="12"/>
        <v>18.100000000000001</v>
      </c>
      <c r="E60" s="43"/>
      <c r="F60" s="44">
        <f t="shared" si="1"/>
        <v>18.100000000000001</v>
      </c>
      <c r="G60" s="14">
        <f t="shared" si="2"/>
        <v>6.1601999999999997</v>
      </c>
      <c r="H60" s="13"/>
      <c r="I60" s="245">
        <v>30.4</v>
      </c>
      <c r="J60" s="43">
        <f t="shared" si="11"/>
        <v>28.7</v>
      </c>
      <c r="K60" s="13"/>
      <c r="L60" s="46">
        <f t="shared" si="4"/>
        <v>28.7</v>
      </c>
      <c r="M60" s="17">
        <f t="shared" si="6"/>
        <v>3.8361999999999998</v>
      </c>
      <c r="N60" s="43">
        <v>28.7</v>
      </c>
      <c r="O60" s="43">
        <v>41.3</v>
      </c>
      <c r="P60" s="47">
        <f t="shared" si="9"/>
        <v>33.700000000000003</v>
      </c>
      <c r="Q60" s="18">
        <f t="shared" si="7"/>
        <v>3.1602000000000001</v>
      </c>
      <c r="R60" s="21"/>
      <c r="S60" s="43">
        <v>33.700000000000003</v>
      </c>
      <c r="T60" s="48">
        <f t="shared" si="10"/>
        <v>35</v>
      </c>
      <c r="U60" s="20">
        <f t="shared" si="8"/>
        <v>2.98</v>
      </c>
    </row>
    <row r="61" spans="1:21">
      <c r="A61" s="5">
        <v>1960</v>
      </c>
      <c r="B61" s="13"/>
      <c r="C61" s="245">
        <v>18.3</v>
      </c>
      <c r="D61" s="43">
        <f t="shared" si="12"/>
        <v>17.100000000000001</v>
      </c>
      <c r="E61" s="43"/>
      <c r="F61" s="44">
        <f t="shared" si="1"/>
        <v>17.100000000000001</v>
      </c>
      <c r="G61" s="14">
        <f t="shared" si="2"/>
        <v>6.5205000000000002</v>
      </c>
      <c r="H61" s="13"/>
      <c r="I61" s="245">
        <v>28.3</v>
      </c>
      <c r="J61" s="43">
        <f t="shared" si="11"/>
        <v>26.7</v>
      </c>
      <c r="K61" s="13"/>
      <c r="L61" s="46">
        <f t="shared" si="4"/>
        <v>26.7</v>
      </c>
      <c r="M61" s="17">
        <f t="shared" si="6"/>
        <v>4.1235999999999997</v>
      </c>
      <c r="N61" s="43">
        <v>26.7</v>
      </c>
      <c r="O61" s="43">
        <v>41.7</v>
      </c>
      <c r="P61" s="47">
        <f t="shared" si="9"/>
        <v>32.700000000000003</v>
      </c>
      <c r="Q61" s="18">
        <f t="shared" si="7"/>
        <v>3.2568999999999999</v>
      </c>
      <c r="R61" s="21"/>
      <c r="S61" s="43">
        <v>33.200000000000003</v>
      </c>
      <c r="T61" s="48">
        <f t="shared" si="10"/>
        <v>34.5</v>
      </c>
      <c r="U61" s="20">
        <f t="shared" si="8"/>
        <v>3.0232000000000001</v>
      </c>
    </row>
    <row r="62" spans="1:21">
      <c r="A62" s="5">
        <v>1959</v>
      </c>
      <c r="B62" s="13"/>
      <c r="C62" s="245">
        <v>17.100000000000001</v>
      </c>
      <c r="D62" s="43">
        <f t="shared" si="12"/>
        <v>16</v>
      </c>
      <c r="E62" s="43"/>
      <c r="F62" s="44">
        <f t="shared" si="1"/>
        <v>16</v>
      </c>
      <c r="G62" s="14">
        <f t="shared" si="2"/>
        <v>6.9687999999999999</v>
      </c>
      <c r="H62" s="13"/>
      <c r="I62" s="245">
        <v>26.2</v>
      </c>
      <c r="J62" s="43">
        <f t="shared" si="11"/>
        <v>24.7</v>
      </c>
      <c r="K62" s="13"/>
      <c r="L62" s="46">
        <f>J62</f>
        <v>24.7</v>
      </c>
      <c r="M62" s="17">
        <f t="shared" si="6"/>
        <v>4.4574999999999996</v>
      </c>
      <c r="N62" s="43">
        <v>24.7</v>
      </c>
      <c r="O62" s="43">
        <v>41.7</v>
      </c>
      <c r="P62" s="47">
        <f t="shared" si="9"/>
        <v>31.5</v>
      </c>
      <c r="Q62" s="18">
        <f t="shared" si="7"/>
        <v>3.3809999999999998</v>
      </c>
      <c r="R62" s="21"/>
      <c r="S62" s="43">
        <v>32.799999999999997</v>
      </c>
      <c r="T62" s="48">
        <f t="shared" si="10"/>
        <v>34.1</v>
      </c>
      <c r="U62" s="20">
        <f t="shared" si="8"/>
        <v>3.0587</v>
      </c>
    </row>
    <row r="63" spans="1:21">
      <c r="A63" s="5">
        <v>1958</v>
      </c>
      <c r="B63" s="13"/>
      <c r="C63" s="245">
        <v>16.5</v>
      </c>
      <c r="D63" s="43">
        <f t="shared" si="12"/>
        <v>15.4</v>
      </c>
      <c r="E63" s="245">
        <v>3.5</v>
      </c>
      <c r="F63" s="44">
        <f>ROUND(E63*$D$63/$E$63,1)</f>
        <v>15.4</v>
      </c>
      <c r="G63" s="14">
        <f t="shared" si="2"/>
        <v>7.2403000000000004</v>
      </c>
      <c r="H63" s="13"/>
      <c r="I63" s="245">
        <v>24.3</v>
      </c>
      <c r="J63" s="43">
        <f t="shared" si="11"/>
        <v>22.9</v>
      </c>
      <c r="K63" s="245">
        <v>3.5</v>
      </c>
      <c r="L63" s="46">
        <f>ROUND($J$63*K63/$K$63,1)</f>
        <v>22.9</v>
      </c>
      <c r="M63" s="17">
        <f t="shared" si="6"/>
        <v>4.8079000000000001</v>
      </c>
      <c r="N63" s="43">
        <v>22.9</v>
      </c>
      <c r="O63" s="43">
        <v>41.9</v>
      </c>
      <c r="P63" s="47">
        <f t="shared" si="9"/>
        <v>30.5</v>
      </c>
      <c r="Q63" s="18">
        <f t="shared" si="7"/>
        <v>3.4918</v>
      </c>
      <c r="R63" s="21"/>
      <c r="S63" s="43">
        <v>33</v>
      </c>
      <c r="T63" s="48">
        <f t="shared" si="10"/>
        <v>34.299999999999997</v>
      </c>
      <c r="U63" s="20">
        <f t="shared" si="8"/>
        <v>3.0407999999999999</v>
      </c>
    </row>
    <row r="64" spans="1:21">
      <c r="A64" s="5">
        <v>1957</v>
      </c>
      <c r="B64" s="13"/>
      <c r="C64" s="13"/>
      <c r="D64" s="13"/>
      <c r="E64" s="245">
        <v>3.4</v>
      </c>
      <c r="F64" s="44">
        <f t="shared" ref="F64:F77" si="13">ROUND(E64*$D$63/$E$63,1)</f>
        <v>15</v>
      </c>
      <c r="G64" s="14">
        <f t="shared" si="2"/>
        <v>7.4333</v>
      </c>
      <c r="H64" s="13"/>
      <c r="I64" s="13"/>
      <c r="J64" s="13"/>
      <c r="K64" s="245">
        <v>3.4</v>
      </c>
      <c r="L64" s="46">
        <f t="shared" ref="L64:L72" si="14">ROUND($J$63*K64/$K$63,1)</f>
        <v>22.2</v>
      </c>
      <c r="M64" s="17">
        <f t="shared" si="6"/>
        <v>4.9595000000000002</v>
      </c>
      <c r="N64" s="43">
        <v>22.2</v>
      </c>
      <c r="O64" s="43">
        <v>41.2</v>
      </c>
      <c r="P64" s="47">
        <f t="shared" si="9"/>
        <v>29.8</v>
      </c>
      <c r="Q64" s="18">
        <f t="shared" si="7"/>
        <v>3.5737999999999999</v>
      </c>
      <c r="R64" s="21"/>
      <c r="S64" s="43">
        <v>33.200000000000003</v>
      </c>
      <c r="T64" s="48">
        <f t="shared" si="10"/>
        <v>34.5</v>
      </c>
      <c r="U64" s="20">
        <f t="shared" si="8"/>
        <v>3.0232000000000001</v>
      </c>
    </row>
    <row r="65" spans="1:21">
      <c r="A65" s="5">
        <v>1956</v>
      </c>
      <c r="B65" s="13"/>
      <c r="C65" s="13"/>
      <c r="D65" s="13"/>
      <c r="E65" s="245">
        <v>3.2</v>
      </c>
      <c r="F65" s="44">
        <f t="shared" si="13"/>
        <v>14.1</v>
      </c>
      <c r="G65" s="14">
        <f t="shared" si="2"/>
        <v>7.9077999999999999</v>
      </c>
      <c r="H65" s="13"/>
      <c r="I65" s="13"/>
      <c r="J65" s="13"/>
      <c r="K65" s="245">
        <v>3.2</v>
      </c>
      <c r="L65" s="46">
        <f t="shared" si="14"/>
        <v>20.9</v>
      </c>
      <c r="M65" s="17">
        <f t="shared" si="6"/>
        <v>5.2679</v>
      </c>
      <c r="N65" s="49">
        <v>20.9</v>
      </c>
      <c r="O65" s="43">
        <v>39</v>
      </c>
      <c r="P65" s="47">
        <f t="shared" si="9"/>
        <v>28.1</v>
      </c>
      <c r="Q65" s="18">
        <f t="shared" si="7"/>
        <v>3.79</v>
      </c>
      <c r="R65" s="21"/>
      <c r="S65" s="43">
        <v>32.6</v>
      </c>
      <c r="T65" s="48">
        <f t="shared" si="10"/>
        <v>33.9</v>
      </c>
      <c r="U65" s="20">
        <f t="shared" si="8"/>
        <v>3.0767000000000002</v>
      </c>
    </row>
    <row r="66" spans="1:21">
      <c r="A66" s="5">
        <v>1955</v>
      </c>
      <c r="B66" s="13"/>
      <c r="C66" s="13"/>
      <c r="D66" s="13"/>
      <c r="E66" s="245">
        <v>3.2</v>
      </c>
      <c r="F66" s="44">
        <f t="shared" si="13"/>
        <v>14.1</v>
      </c>
      <c r="G66" s="14">
        <f t="shared" si="2"/>
        <v>7.9077999999999999</v>
      </c>
      <c r="H66" s="13"/>
      <c r="I66" s="13"/>
      <c r="J66" s="13"/>
      <c r="K66" s="245">
        <v>3.2</v>
      </c>
      <c r="L66" s="46">
        <f t="shared" si="14"/>
        <v>20.9</v>
      </c>
      <c r="M66" s="17">
        <f t="shared" si="6"/>
        <v>5.2679</v>
      </c>
      <c r="N66" s="43">
        <v>20.9</v>
      </c>
      <c r="O66" s="43">
        <v>37.9</v>
      </c>
      <c r="P66" s="47">
        <f t="shared" si="9"/>
        <v>27.7</v>
      </c>
      <c r="Q66" s="18">
        <f t="shared" si="7"/>
        <v>3.8448000000000002</v>
      </c>
      <c r="R66" s="21"/>
      <c r="S66" s="49">
        <v>32.1</v>
      </c>
      <c r="T66" s="48">
        <f t="shared" si="10"/>
        <v>33.4</v>
      </c>
      <c r="U66" s="20">
        <f t="shared" si="8"/>
        <v>3.1227999999999998</v>
      </c>
    </row>
    <row r="67" spans="1:21">
      <c r="A67" s="5">
        <v>1954</v>
      </c>
      <c r="B67" s="13"/>
      <c r="C67" s="13"/>
      <c r="D67" s="13"/>
      <c r="E67" s="245">
        <v>3</v>
      </c>
      <c r="F67" s="44">
        <f t="shared" si="13"/>
        <v>13.2</v>
      </c>
      <c r="G67" s="14">
        <f t="shared" si="2"/>
        <v>8.4469999999999992</v>
      </c>
      <c r="H67" s="13"/>
      <c r="I67" s="13"/>
      <c r="J67" s="13"/>
      <c r="K67" s="245">
        <v>3</v>
      </c>
      <c r="L67" s="46">
        <f t="shared" si="14"/>
        <v>19.600000000000001</v>
      </c>
      <c r="M67" s="17">
        <f t="shared" si="6"/>
        <v>5.6173000000000002</v>
      </c>
      <c r="N67" s="43">
        <v>19.600000000000001</v>
      </c>
      <c r="O67" s="43">
        <v>36.700000000000003</v>
      </c>
      <c r="P67" s="47">
        <f t="shared" si="9"/>
        <v>26.4</v>
      </c>
      <c r="Q67" s="18">
        <f t="shared" si="7"/>
        <v>4.0340999999999996</v>
      </c>
      <c r="R67" s="21"/>
      <c r="S67" s="49">
        <v>31.5</v>
      </c>
      <c r="T67" s="48">
        <f t="shared" si="10"/>
        <v>32.700000000000003</v>
      </c>
      <c r="U67" s="20">
        <f t="shared" si="8"/>
        <v>3.1896</v>
      </c>
    </row>
    <row r="68" spans="1:21">
      <c r="A68" s="5">
        <v>1953</v>
      </c>
      <c r="B68" s="13"/>
      <c r="C68" s="13"/>
      <c r="D68" s="13"/>
      <c r="E68" s="245">
        <v>3</v>
      </c>
      <c r="F68" s="44">
        <f t="shared" si="13"/>
        <v>13.2</v>
      </c>
      <c r="G68" s="14">
        <f t="shared" si="2"/>
        <v>8.4469999999999992</v>
      </c>
      <c r="H68" s="13"/>
      <c r="I68" s="13"/>
      <c r="J68" s="13"/>
      <c r="K68" s="245">
        <v>3</v>
      </c>
      <c r="L68" s="46">
        <f>ROUND($J$63*K68/$K$63,1)</f>
        <v>19.600000000000001</v>
      </c>
      <c r="M68" s="17">
        <f t="shared" si="6"/>
        <v>5.6173000000000002</v>
      </c>
      <c r="N68" s="43">
        <v>19.600000000000001</v>
      </c>
      <c r="O68" s="43">
        <v>37.9</v>
      </c>
      <c r="P68" s="47">
        <f t="shared" si="9"/>
        <v>26.9</v>
      </c>
      <c r="Q68" s="18">
        <f t="shared" si="7"/>
        <v>3.9590999999999998</v>
      </c>
      <c r="R68" s="21"/>
      <c r="S68" s="43">
        <v>32</v>
      </c>
      <c r="T68" s="48">
        <f t="shared" si="10"/>
        <v>33.299999999999997</v>
      </c>
      <c r="U68" s="20">
        <f t="shared" si="8"/>
        <v>3.1320999999999999</v>
      </c>
    </row>
    <row r="69" spans="1:21">
      <c r="A69" s="5">
        <v>1952</v>
      </c>
      <c r="B69" s="13"/>
      <c r="C69" s="13"/>
      <c r="D69" s="13"/>
      <c r="E69" s="245">
        <v>3.1</v>
      </c>
      <c r="F69" s="44">
        <f t="shared" si="13"/>
        <v>13.6</v>
      </c>
      <c r="G69" s="14">
        <f t="shared" si="2"/>
        <v>8.1984999999999992</v>
      </c>
      <c r="H69" s="13"/>
      <c r="I69" s="13"/>
      <c r="J69" s="13"/>
      <c r="K69" s="245">
        <v>3.1</v>
      </c>
      <c r="L69" s="46">
        <f t="shared" si="14"/>
        <v>20.3</v>
      </c>
      <c r="M69" s="17">
        <f t="shared" si="6"/>
        <v>5.4236000000000004</v>
      </c>
      <c r="N69" s="43">
        <v>20.3</v>
      </c>
      <c r="O69" s="43">
        <v>36.4</v>
      </c>
      <c r="P69" s="47">
        <f>ROUND(N69*0.6+O69*0.4,1)</f>
        <v>26.7</v>
      </c>
      <c r="Q69" s="18">
        <f>ROUND($P$6/P69,4)</f>
        <v>3.9887999999999999</v>
      </c>
      <c r="R69" s="21"/>
      <c r="S69" s="43">
        <v>32.799999999999997</v>
      </c>
      <c r="T69" s="48">
        <f t="shared" si="10"/>
        <v>34.1</v>
      </c>
      <c r="U69" s="20">
        <f t="shared" si="8"/>
        <v>3.0587</v>
      </c>
    </row>
    <row r="70" spans="1:21">
      <c r="A70" s="5">
        <v>1951</v>
      </c>
      <c r="B70" s="13"/>
      <c r="C70" s="13"/>
      <c r="D70" s="13"/>
      <c r="E70" s="245">
        <v>2.9</v>
      </c>
      <c r="F70" s="44">
        <f t="shared" si="13"/>
        <v>12.8</v>
      </c>
      <c r="G70" s="14">
        <f>ROUND($F$6/F70, 4)</f>
        <v>8.7109000000000005</v>
      </c>
      <c r="H70" s="13"/>
      <c r="I70" s="13"/>
      <c r="J70" s="13"/>
      <c r="K70" s="245">
        <v>2.9</v>
      </c>
      <c r="L70" s="46">
        <f t="shared" si="14"/>
        <v>19</v>
      </c>
      <c r="M70" s="17">
        <f t="shared" si="6"/>
        <v>5.7946999999999997</v>
      </c>
      <c r="N70" s="43">
        <v>19</v>
      </c>
      <c r="O70" s="43">
        <v>26.1</v>
      </c>
      <c r="P70" s="47">
        <f t="shared" si="9"/>
        <v>21.8</v>
      </c>
      <c r="Q70" s="18">
        <f t="shared" si="7"/>
        <v>4.8853</v>
      </c>
      <c r="R70" s="21"/>
      <c r="S70" s="43">
        <v>32.1</v>
      </c>
      <c r="T70" s="48">
        <f t="shared" si="10"/>
        <v>33.4</v>
      </c>
      <c r="U70" s="20">
        <f t="shared" si="8"/>
        <v>3.1227999999999998</v>
      </c>
    </row>
    <row r="71" spans="1:21">
      <c r="A71" s="5">
        <v>1950</v>
      </c>
      <c r="B71" s="13"/>
      <c r="C71" s="13"/>
      <c r="D71" s="13"/>
      <c r="E71" s="245">
        <v>2.5</v>
      </c>
      <c r="F71" s="44">
        <f t="shared" si="13"/>
        <v>11</v>
      </c>
      <c r="G71" s="14">
        <f t="shared" ref="G71:G77" si="15">ROUND($F$6/F71, 4)</f>
        <v>10.1364</v>
      </c>
      <c r="H71" s="13"/>
      <c r="I71" s="13"/>
      <c r="J71" s="13"/>
      <c r="K71" s="245">
        <v>2.5</v>
      </c>
      <c r="L71" s="46">
        <f t="shared" si="14"/>
        <v>16.399999999999999</v>
      </c>
      <c r="M71" s="17">
        <f>ROUND($L$6/L71, 4)</f>
        <v>6.7134</v>
      </c>
      <c r="N71" s="43">
        <v>16.399999999999999</v>
      </c>
      <c r="O71" s="43">
        <v>21.4</v>
      </c>
      <c r="P71" s="47">
        <f>ROUND(N71*0.6+O71*0.4,1)</f>
        <v>18.399999999999999</v>
      </c>
      <c r="Q71" s="18">
        <f>ROUND($P$6/P71,4)</f>
        <v>5.7880000000000003</v>
      </c>
      <c r="R71" s="21"/>
      <c r="S71" s="43">
        <v>27.1</v>
      </c>
      <c r="T71" s="48">
        <f t="shared" si="10"/>
        <v>28.2</v>
      </c>
      <c r="U71" s="20">
        <f>ROUND($T$6/T71,4)</f>
        <v>3.6985999999999999</v>
      </c>
    </row>
    <row r="72" spans="1:21">
      <c r="A72" s="5">
        <v>1949</v>
      </c>
      <c r="B72" s="13"/>
      <c r="C72" s="13"/>
      <c r="D72" s="13"/>
      <c r="E72" s="245">
        <v>2.6</v>
      </c>
      <c r="F72" s="44">
        <f t="shared" si="13"/>
        <v>11.4</v>
      </c>
      <c r="G72" s="14">
        <f t="shared" si="15"/>
        <v>9.7806999999999995</v>
      </c>
      <c r="H72" s="13"/>
      <c r="I72" s="13"/>
      <c r="J72" s="13"/>
      <c r="K72" s="245">
        <v>2.6</v>
      </c>
      <c r="L72" s="46">
        <f t="shared" si="14"/>
        <v>17</v>
      </c>
      <c r="M72" s="17">
        <f>ROUND($L$6/L72, 4)</f>
        <v>6.4764999999999997</v>
      </c>
      <c r="N72" s="43">
        <v>17</v>
      </c>
      <c r="O72" s="43">
        <v>20.6</v>
      </c>
      <c r="P72" s="47">
        <f>ROUND(N72*0.6+O72*0.4,1)</f>
        <v>18.399999999999999</v>
      </c>
      <c r="Q72" s="18">
        <f>ROUND($P$6/P72,4)</f>
        <v>5.7880000000000003</v>
      </c>
      <c r="R72" s="21"/>
      <c r="S72" s="43">
        <v>27.8</v>
      </c>
      <c r="T72" s="48">
        <f t="shared" si="10"/>
        <v>28.9</v>
      </c>
      <c r="U72" s="20">
        <f>ROUND($T$6/T72,4)</f>
        <v>3.609</v>
      </c>
    </row>
    <row r="73" spans="1:21">
      <c r="A73" s="5">
        <v>1948</v>
      </c>
      <c r="B73" s="13"/>
      <c r="C73" s="13"/>
      <c r="D73" s="13"/>
      <c r="E73" s="245">
        <v>2.2999999999999998</v>
      </c>
      <c r="F73" s="44">
        <f t="shared" si="13"/>
        <v>10.1</v>
      </c>
      <c r="G73" s="14">
        <f t="shared" si="15"/>
        <v>11.0396</v>
      </c>
      <c r="H73" s="21"/>
      <c r="I73" s="21"/>
      <c r="J73" s="21"/>
      <c r="K73" s="13"/>
      <c r="L73" s="16"/>
      <c r="M73" s="22"/>
      <c r="N73" s="21"/>
      <c r="O73" s="21"/>
      <c r="P73" s="23"/>
      <c r="Q73" s="24"/>
      <c r="R73" s="21"/>
      <c r="S73" s="13"/>
      <c r="T73" s="19"/>
      <c r="U73" s="25"/>
    </row>
    <row r="74" spans="1:21">
      <c r="A74" s="5">
        <v>1947</v>
      </c>
      <c r="B74" s="13"/>
      <c r="C74" s="13"/>
      <c r="D74" s="13"/>
      <c r="E74" s="245">
        <v>2.1</v>
      </c>
      <c r="F74" s="44">
        <f t="shared" si="13"/>
        <v>9.1999999999999993</v>
      </c>
      <c r="G74" s="14">
        <f t="shared" si="15"/>
        <v>12.1196</v>
      </c>
      <c r="H74" s="21"/>
      <c r="I74" s="21"/>
      <c r="J74" s="21"/>
      <c r="K74" s="21"/>
      <c r="L74" s="16"/>
      <c r="M74" s="22"/>
      <c r="N74" s="21"/>
      <c r="O74" s="21"/>
      <c r="P74" s="23"/>
      <c r="Q74" s="24"/>
      <c r="R74" s="21"/>
      <c r="S74" s="21"/>
      <c r="T74" s="26"/>
      <c r="U74" s="25"/>
    </row>
    <row r="75" spans="1:21">
      <c r="A75" s="5">
        <v>1946</v>
      </c>
      <c r="B75" s="13"/>
      <c r="C75" s="13"/>
      <c r="D75" s="13"/>
      <c r="E75" s="245">
        <v>1.8</v>
      </c>
      <c r="F75" s="44">
        <f t="shared" si="13"/>
        <v>7.9</v>
      </c>
      <c r="G75" s="14">
        <f t="shared" si="15"/>
        <v>14.113899999999999</v>
      </c>
      <c r="H75" s="21"/>
      <c r="I75" s="21"/>
      <c r="J75" s="21"/>
      <c r="K75" s="21"/>
      <c r="L75" s="16"/>
      <c r="M75" s="22"/>
      <c r="N75" s="21"/>
      <c r="O75" s="21"/>
      <c r="P75" s="23"/>
      <c r="Q75" s="24"/>
      <c r="R75" s="21"/>
      <c r="S75" s="21"/>
      <c r="T75" s="26"/>
      <c r="U75" s="25"/>
    </row>
    <row r="76" spans="1:21">
      <c r="A76" s="5">
        <v>1945</v>
      </c>
      <c r="B76" s="13"/>
      <c r="C76" s="13"/>
      <c r="D76" s="13"/>
      <c r="E76" s="245">
        <v>1.7</v>
      </c>
      <c r="F76" s="44">
        <f t="shared" si="13"/>
        <v>7.5</v>
      </c>
      <c r="G76" s="14">
        <f t="shared" si="15"/>
        <v>14.8667</v>
      </c>
      <c r="H76" s="21"/>
      <c r="I76" s="21"/>
      <c r="J76" s="21"/>
      <c r="K76" s="21"/>
      <c r="L76" s="16"/>
      <c r="M76" s="22"/>
      <c r="N76" s="21"/>
      <c r="O76" s="21"/>
      <c r="P76" s="23"/>
      <c r="Q76" s="24"/>
      <c r="R76" s="21"/>
      <c r="S76" s="21"/>
      <c r="T76" s="26"/>
      <c r="U76" s="25"/>
    </row>
    <row r="77" spans="1:21" ht="15.75" thickBot="1">
      <c r="A77" s="27">
        <v>1944</v>
      </c>
      <c r="B77" s="28"/>
      <c r="C77" s="28"/>
      <c r="D77" s="28"/>
      <c r="E77" s="246">
        <v>1.7</v>
      </c>
      <c r="F77" s="44">
        <f t="shared" si="13"/>
        <v>7.5</v>
      </c>
      <c r="G77" s="14">
        <f t="shared" si="15"/>
        <v>14.8667</v>
      </c>
      <c r="H77" s="29"/>
      <c r="I77" s="29"/>
      <c r="J77" s="29"/>
      <c r="K77" s="29"/>
      <c r="L77" s="30"/>
      <c r="M77" s="31"/>
      <c r="N77" s="29"/>
      <c r="O77" s="29"/>
      <c r="P77" s="32"/>
      <c r="Q77" s="33"/>
      <c r="R77" s="29"/>
      <c r="S77" s="29"/>
      <c r="T77" s="34"/>
      <c r="U77" s="35"/>
    </row>
    <row r="79" spans="1:21">
      <c r="A79" s="151" t="s">
        <v>121</v>
      </c>
    </row>
    <row r="80" spans="1:21">
      <c r="A80" s="152" t="s">
        <v>134</v>
      </c>
      <c r="B80" s="151"/>
    </row>
    <row r="81" spans="2:2">
      <c r="B81" s="152"/>
    </row>
  </sheetData>
  <mergeCells count="6">
    <mergeCell ref="A1:A2"/>
    <mergeCell ref="B3:G3"/>
    <mergeCell ref="H3:M3"/>
    <mergeCell ref="N3:Q3"/>
    <mergeCell ref="R3:U3"/>
    <mergeCell ref="B2:U2"/>
  </mergeCells>
  <hyperlinks>
    <hyperlink ref="A1:A2" location="Start!A1" display="Start" xr:uid="{39E7FBB1-7694-43D7-986F-87733105A155}"/>
  </hyperlinks>
  <pageMargins left="0.7" right="0.7" top="0.78740157499999996" bottom="0.78740157499999996"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1CC-D4B1-4BA8-BD1A-5FB249FD77D6}">
  <sheetPr>
    <tabColor theme="0" tint="-4.9989318521683403E-2"/>
  </sheetPr>
  <dimension ref="A1:L74"/>
  <sheetViews>
    <sheetView zoomScale="80" zoomScaleNormal="80" workbookViewId="0">
      <pane xSplit="2" ySplit="4" topLeftCell="C5"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3" max="3" width="28.7109375" customWidth="1"/>
    <col min="4" max="4" width="30.42578125" customWidth="1"/>
    <col min="5" max="5" width="15.42578125" customWidth="1"/>
    <col min="6" max="6" width="27.5703125" customWidth="1"/>
    <col min="7" max="7" width="14.42578125" customWidth="1"/>
    <col min="8" max="8" width="17.5703125" customWidth="1"/>
    <col min="9" max="9" width="17.28515625" customWidth="1"/>
    <col min="10" max="10" width="16" customWidth="1"/>
    <col min="11" max="11" width="22.140625" customWidth="1"/>
    <col min="12" max="12" width="13.42578125" customWidth="1"/>
  </cols>
  <sheetData>
    <row r="1" spans="1:12">
      <c r="A1" s="484" t="s">
        <v>72</v>
      </c>
    </row>
    <row r="2" spans="1:12">
      <c r="A2" s="484"/>
    </row>
    <row r="3" spans="1:12" ht="75">
      <c r="B3" s="36"/>
      <c r="C3" s="60" t="s">
        <v>47</v>
      </c>
      <c r="D3" s="60" t="s">
        <v>48</v>
      </c>
      <c r="E3" s="36" t="s">
        <v>49</v>
      </c>
      <c r="F3" s="60" t="s">
        <v>50</v>
      </c>
      <c r="G3" s="36" t="s">
        <v>51</v>
      </c>
      <c r="H3" s="60" t="s">
        <v>52</v>
      </c>
      <c r="I3" s="36" t="s">
        <v>53</v>
      </c>
      <c r="J3" s="36" t="s">
        <v>27</v>
      </c>
      <c r="K3" s="36"/>
      <c r="L3" s="36"/>
    </row>
    <row r="4" spans="1:12" ht="75">
      <c r="B4" s="37" t="s">
        <v>5</v>
      </c>
      <c r="C4" s="36" t="s">
        <v>54</v>
      </c>
      <c r="D4" s="36" t="s">
        <v>55</v>
      </c>
      <c r="E4" s="36"/>
      <c r="F4" s="36" t="s">
        <v>56</v>
      </c>
      <c r="G4" s="36"/>
      <c r="H4" s="36" t="s">
        <v>57</v>
      </c>
      <c r="I4" s="36"/>
      <c r="J4" s="36" t="s">
        <v>58</v>
      </c>
      <c r="K4" s="36" t="s">
        <v>43</v>
      </c>
      <c r="L4" s="37" t="s">
        <v>59</v>
      </c>
    </row>
    <row r="5" spans="1:12">
      <c r="B5" s="50">
        <v>2015</v>
      </c>
      <c r="C5" s="51">
        <v>101</v>
      </c>
      <c r="D5" s="52"/>
      <c r="E5" s="51">
        <f>C5</f>
        <v>101</v>
      </c>
      <c r="F5" s="53"/>
      <c r="G5" s="51">
        <f>E5</f>
        <v>101</v>
      </c>
      <c r="H5" s="53"/>
      <c r="I5" s="51">
        <f>G5</f>
        <v>101</v>
      </c>
      <c r="J5" s="46">
        <v>110.1</v>
      </c>
      <c r="K5" s="47">
        <f>ROUND(0.4*I5+0.6*J5,1)</f>
        <v>106.5</v>
      </c>
      <c r="L5" s="38">
        <f>ROUND($K$5/K5,4)</f>
        <v>1</v>
      </c>
    </row>
    <row r="6" spans="1:12">
      <c r="B6" s="50">
        <v>2014</v>
      </c>
      <c r="C6" s="51">
        <v>103.2</v>
      </c>
      <c r="D6" s="52"/>
      <c r="E6" s="51">
        <f t="shared" ref="E6:E13" si="0">C6</f>
        <v>103.2</v>
      </c>
      <c r="F6" s="53"/>
      <c r="G6" s="51">
        <f t="shared" ref="G6:G19" si="1">E6</f>
        <v>103.2</v>
      </c>
      <c r="H6" s="53"/>
      <c r="I6" s="51">
        <f>G6</f>
        <v>103.2</v>
      </c>
      <c r="J6" s="46">
        <v>108</v>
      </c>
      <c r="K6" s="47">
        <f t="shared" ref="K6:K69" si="2">ROUND(0.4*I6+0.6*J6,1)</f>
        <v>106.1</v>
      </c>
      <c r="L6" s="38">
        <f t="shared" ref="L6:L69" si="3">ROUND($K$5/K6,4)</f>
        <v>1.0038</v>
      </c>
    </row>
    <row r="7" spans="1:12">
      <c r="B7" s="54">
        <v>2013</v>
      </c>
      <c r="C7" s="51">
        <v>104.5</v>
      </c>
      <c r="D7" s="52"/>
      <c r="E7" s="51">
        <f t="shared" si="0"/>
        <v>104.5</v>
      </c>
      <c r="F7" s="55"/>
      <c r="G7" s="51">
        <f t="shared" si="1"/>
        <v>104.5</v>
      </c>
      <c r="H7" s="55"/>
      <c r="I7" s="51">
        <f>G7</f>
        <v>104.5</v>
      </c>
      <c r="J7" s="46">
        <v>106.4</v>
      </c>
      <c r="K7" s="47">
        <f t="shared" si="2"/>
        <v>105.6</v>
      </c>
      <c r="L7" s="38">
        <f t="shared" si="3"/>
        <v>1.0085</v>
      </c>
    </row>
    <row r="8" spans="1:12">
      <c r="B8" s="54">
        <v>2012</v>
      </c>
      <c r="C8" s="51">
        <v>109.4</v>
      </c>
      <c r="D8" s="52"/>
      <c r="E8" s="51">
        <f t="shared" si="0"/>
        <v>109.4</v>
      </c>
      <c r="F8" s="55"/>
      <c r="G8" s="51">
        <f t="shared" si="1"/>
        <v>109.4</v>
      </c>
      <c r="H8" s="55"/>
      <c r="I8" s="51">
        <f>G8</f>
        <v>109.4</v>
      </c>
      <c r="J8" s="46">
        <v>104.5</v>
      </c>
      <c r="K8" s="47">
        <f t="shared" si="2"/>
        <v>106.5</v>
      </c>
      <c r="L8" s="38">
        <f t="shared" si="3"/>
        <v>1</v>
      </c>
    </row>
    <row r="9" spans="1:12">
      <c r="B9" s="54">
        <v>2011</v>
      </c>
      <c r="C9" s="51">
        <v>108.8</v>
      </c>
      <c r="D9" s="52"/>
      <c r="E9" s="51">
        <f t="shared" si="0"/>
        <v>108.8</v>
      </c>
      <c r="F9" s="55"/>
      <c r="G9" s="51">
        <f t="shared" si="1"/>
        <v>108.8</v>
      </c>
      <c r="H9" s="55"/>
      <c r="I9" s="51">
        <f>G9</f>
        <v>108.8</v>
      </c>
      <c r="J9" s="46">
        <v>101.9</v>
      </c>
      <c r="K9" s="47">
        <f t="shared" si="2"/>
        <v>104.7</v>
      </c>
      <c r="L9" s="38">
        <f t="shared" si="3"/>
        <v>1.0172000000000001</v>
      </c>
    </row>
    <row r="10" spans="1:12">
      <c r="B10" s="54">
        <v>2010</v>
      </c>
      <c r="C10" s="51">
        <v>100</v>
      </c>
      <c r="D10" s="52"/>
      <c r="E10" s="51">
        <f t="shared" si="0"/>
        <v>100</v>
      </c>
      <c r="F10" s="52"/>
      <c r="G10" s="51">
        <f t="shared" si="1"/>
        <v>100</v>
      </c>
      <c r="H10" s="52"/>
      <c r="I10" s="51">
        <f t="shared" ref="I10:I50" si="4">G10</f>
        <v>100</v>
      </c>
      <c r="J10" s="46">
        <v>100</v>
      </c>
      <c r="K10" s="47">
        <f t="shared" si="2"/>
        <v>100</v>
      </c>
      <c r="L10" s="38">
        <f t="shared" si="3"/>
        <v>1.0649999999999999</v>
      </c>
    </row>
    <row r="11" spans="1:12">
      <c r="B11" s="54">
        <v>2009</v>
      </c>
      <c r="C11" s="51">
        <v>101.8</v>
      </c>
      <c r="D11" s="52"/>
      <c r="E11" s="51">
        <f t="shared" si="0"/>
        <v>101.8</v>
      </c>
      <c r="F11" s="52"/>
      <c r="G11" s="51">
        <f t="shared" si="1"/>
        <v>101.8</v>
      </c>
      <c r="H11" s="52"/>
      <c r="I11" s="51">
        <f t="shared" si="4"/>
        <v>101.8</v>
      </c>
      <c r="J11" s="46">
        <v>99.5</v>
      </c>
      <c r="K11" s="47">
        <f t="shared" si="2"/>
        <v>100.4</v>
      </c>
      <c r="L11" s="38">
        <f t="shared" si="3"/>
        <v>1.0608</v>
      </c>
    </row>
    <row r="12" spans="1:12">
      <c r="B12" s="54">
        <v>2008</v>
      </c>
      <c r="C12" s="51">
        <v>112.2</v>
      </c>
      <c r="D12" s="52"/>
      <c r="E12" s="51">
        <f t="shared" si="0"/>
        <v>112.2</v>
      </c>
      <c r="F12" s="52"/>
      <c r="G12" s="51">
        <f t="shared" si="1"/>
        <v>112.2</v>
      </c>
      <c r="H12" s="52"/>
      <c r="I12" s="51">
        <f t="shared" si="4"/>
        <v>112.2</v>
      </c>
      <c r="J12" s="46">
        <v>97.8</v>
      </c>
      <c r="K12" s="47">
        <f t="shared" si="2"/>
        <v>103.6</v>
      </c>
      <c r="L12" s="38">
        <f t="shared" si="3"/>
        <v>1.028</v>
      </c>
    </row>
    <row r="13" spans="1:12">
      <c r="B13" s="54">
        <v>2007</v>
      </c>
      <c r="C13" s="51">
        <v>103.9</v>
      </c>
      <c r="D13" s="52"/>
      <c r="E13" s="51">
        <f t="shared" si="0"/>
        <v>103.9</v>
      </c>
      <c r="F13" s="52"/>
      <c r="G13" s="51">
        <f t="shared" si="1"/>
        <v>103.9</v>
      </c>
      <c r="H13" s="52"/>
      <c r="I13" s="51">
        <f t="shared" si="4"/>
        <v>103.9</v>
      </c>
      <c r="J13" s="46">
        <v>95</v>
      </c>
      <c r="K13" s="47">
        <f t="shared" si="2"/>
        <v>98.6</v>
      </c>
      <c r="L13" s="38">
        <f t="shared" si="3"/>
        <v>1.0801000000000001</v>
      </c>
    </row>
    <row r="14" spans="1:12">
      <c r="B14" s="54">
        <v>2006</v>
      </c>
      <c r="C14" s="51">
        <v>94.2</v>
      </c>
      <c r="D14" s="52"/>
      <c r="E14" s="51">
        <f>C14</f>
        <v>94.2</v>
      </c>
      <c r="F14" s="52"/>
      <c r="G14" s="51">
        <f t="shared" si="1"/>
        <v>94.2</v>
      </c>
      <c r="H14" s="52"/>
      <c r="I14" s="51">
        <f t="shared" si="4"/>
        <v>94.2</v>
      </c>
      <c r="J14" s="46">
        <v>92.1</v>
      </c>
      <c r="K14" s="47">
        <f t="shared" si="2"/>
        <v>92.9</v>
      </c>
      <c r="L14" s="38">
        <f t="shared" si="3"/>
        <v>1.1464000000000001</v>
      </c>
    </row>
    <row r="15" spans="1:12">
      <c r="B15" s="54">
        <v>2005</v>
      </c>
      <c r="C15" s="51">
        <v>92.2</v>
      </c>
      <c r="D15" s="234">
        <v>137.19999999999999</v>
      </c>
      <c r="E15" s="51">
        <f t="shared" ref="E15:E20" si="5">ROUND(D15*$C$15/$D$15,1)</f>
        <v>92.2</v>
      </c>
      <c r="F15" s="52"/>
      <c r="G15" s="51">
        <f t="shared" si="1"/>
        <v>92.2</v>
      </c>
      <c r="H15" s="52"/>
      <c r="I15" s="51">
        <f t="shared" si="4"/>
        <v>92.2</v>
      </c>
      <c r="J15" s="46">
        <v>89.9</v>
      </c>
      <c r="K15" s="47">
        <f t="shared" si="2"/>
        <v>90.8</v>
      </c>
      <c r="L15" s="38">
        <f t="shared" si="3"/>
        <v>1.1729000000000001</v>
      </c>
    </row>
    <row r="16" spans="1:12">
      <c r="B16" s="54">
        <v>2004</v>
      </c>
      <c r="C16" s="235"/>
      <c r="D16" s="51">
        <v>122.1</v>
      </c>
      <c r="E16" s="51">
        <f t="shared" si="5"/>
        <v>82.1</v>
      </c>
      <c r="F16" s="52"/>
      <c r="G16" s="51">
        <f t="shared" si="1"/>
        <v>82.1</v>
      </c>
      <c r="H16" s="52"/>
      <c r="I16" s="51">
        <f t="shared" si="4"/>
        <v>82.1</v>
      </c>
      <c r="J16" s="46">
        <v>89.8</v>
      </c>
      <c r="K16" s="47">
        <f t="shared" si="2"/>
        <v>86.7</v>
      </c>
      <c r="L16" s="38">
        <f t="shared" si="3"/>
        <v>1.2283999999999999</v>
      </c>
    </row>
    <row r="17" spans="2:12">
      <c r="B17" s="54">
        <v>2003</v>
      </c>
      <c r="C17" s="52"/>
      <c r="D17" s="51">
        <v>107.2</v>
      </c>
      <c r="E17" s="51">
        <f t="shared" si="5"/>
        <v>72</v>
      </c>
      <c r="F17" s="52"/>
      <c r="G17" s="51">
        <f t="shared" si="1"/>
        <v>72</v>
      </c>
      <c r="H17" s="52"/>
      <c r="I17" s="51">
        <f t="shared" si="4"/>
        <v>72</v>
      </c>
      <c r="J17" s="46">
        <v>89.8</v>
      </c>
      <c r="K17" s="47">
        <f t="shared" si="2"/>
        <v>82.7</v>
      </c>
      <c r="L17" s="38">
        <f t="shared" si="3"/>
        <v>1.2878000000000001</v>
      </c>
    </row>
    <row r="18" spans="2:12">
      <c r="B18" s="54">
        <v>2002</v>
      </c>
      <c r="C18" s="52"/>
      <c r="D18" s="51">
        <v>104.1</v>
      </c>
      <c r="E18" s="51">
        <f t="shared" si="5"/>
        <v>70</v>
      </c>
      <c r="F18" s="52"/>
      <c r="G18" s="51">
        <f t="shared" si="1"/>
        <v>70</v>
      </c>
      <c r="H18" s="52"/>
      <c r="I18" s="51">
        <f t="shared" si="4"/>
        <v>70</v>
      </c>
      <c r="J18" s="46">
        <v>90.2</v>
      </c>
      <c r="K18" s="47">
        <f t="shared" si="2"/>
        <v>82.1</v>
      </c>
      <c r="L18" s="38">
        <f t="shared" si="3"/>
        <v>1.2971999999999999</v>
      </c>
    </row>
    <row r="19" spans="2:12">
      <c r="B19" s="54">
        <v>2001</v>
      </c>
      <c r="C19" s="52"/>
      <c r="D19" s="51">
        <v>104.4</v>
      </c>
      <c r="E19" s="51">
        <f t="shared" si="5"/>
        <v>70.2</v>
      </c>
      <c r="F19" s="52"/>
      <c r="G19" s="51">
        <f t="shared" si="1"/>
        <v>70.2</v>
      </c>
      <c r="H19" s="52"/>
      <c r="I19" s="51">
        <f t="shared" si="4"/>
        <v>70.2</v>
      </c>
      <c r="J19" s="46">
        <v>90.4</v>
      </c>
      <c r="K19" s="47">
        <f t="shared" si="2"/>
        <v>82.3</v>
      </c>
      <c r="L19" s="38">
        <f t="shared" si="3"/>
        <v>1.294</v>
      </c>
    </row>
    <row r="20" spans="2:12">
      <c r="B20" s="54">
        <v>2000</v>
      </c>
      <c r="C20" s="52"/>
      <c r="D20" s="51">
        <v>100</v>
      </c>
      <c r="E20" s="51">
        <f t="shared" si="5"/>
        <v>67.2</v>
      </c>
      <c r="F20" s="51">
        <v>100</v>
      </c>
      <c r="G20" s="51">
        <f>ROUND(F20*$E$20/$F$20,1)</f>
        <v>67.2</v>
      </c>
      <c r="H20" s="52"/>
      <c r="I20" s="51">
        <f t="shared" si="4"/>
        <v>67.2</v>
      </c>
      <c r="J20" s="46">
        <v>90.6</v>
      </c>
      <c r="K20" s="47">
        <f t="shared" si="2"/>
        <v>81.2</v>
      </c>
      <c r="L20" s="38">
        <f t="shared" si="3"/>
        <v>1.3116000000000001</v>
      </c>
    </row>
    <row r="21" spans="2:12">
      <c r="B21" s="54">
        <v>1999</v>
      </c>
      <c r="C21" s="52"/>
      <c r="D21" s="52"/>
      <c r="E21" s="52"/>
      <c r="F21" s="51">
        <v>93.2</v>
      </c>
      <c r="G21" s="51">
        <f t="shared" ref="G21:G52" si="6">ROUND(F21*$E$20/$F$20,1)</f>
        <v>62.6</v>
      </c>
      <c r="H21" s="52"/>
      <c r="I21" s="51">
        <f t="shared" si="4"/>
        <v>62.6</v>
      </c>
      <c r="J21" s="46">
        <v>90.4</v>
      </c>
      <c r="K21" s="47">
        <f t="shared" si="2"/>
        <v>79.3</v>
      </c>
      <c r="L21" s="38">
        <f t="shared" si="3"/>
        <v>1.343</v>
      </c>
    </row>
    <row r="22" spans="2:12">
      <c r="B22" s="54">
        <v>1998</v>
      </c>
      <c r="C22" s="52"/>
      <c r="D22" s="52"/>
      <c r="E22" s="52"/>
      <c r="F22" s="51">
        <v>96.4</v>
      </c>
      <c r="G22" s="51">
        <f t="shared" si="6"/>
        <v>64.8</v>
      </c>
      <c r="H22" s="52"/>
      <c r="I22" s="51">
        <f t="shared" si="4"/>
        <v>64.8</v>
      </c>
      <c r="J22" s="46">
        <v>90.9</v>
      </c>
      <c r="K22" s="47">
        <f t="shared" si="2"/>
        <v>80.5</v>
      </c>
      <c r="L22" s="38">
        <f t="shared" si="3"/>
        <v>1.323</v>
      </c>
    </row>
    <row r="23" spans="2:12">
      <c r="B23" s="54">
        <v>1997</v>
      </c>
      <c r="C23" s="52"/>
      <c r="D23" s="52"/>
      <c r="E23" s="52"/>
      <c r="F23" s="51">
        <v>94.5</v>
      </c>
      <c r="G23" s="51">
        <f t="shared" si="6"/>
        <v>63.5</v>
      </c>
      <c r="H23" s="52"/>
      <c r="I23" s="51">
        <f t="shared" si="4"/>
        <v>63.5</v>
      </c>
      <c r="J23" s="46">
        <v>92.4</v>
      </c>
      <c r="K23" s="47">
        <f t="shared" si="2"/>
        <v>80.8</v>
      </c>
      <c r="L23" s="38">
        <f t="shared" si="3"/>
        <v>1.3181</v>
      </c>
    </row>
    <row r="24" spans="2:12">
      <c r="B24" s="54">
        <v>1996</v>
      </c>
      <c r="C24" s="52"/>
      <c r="D24" s="52"/>
      <c r="E24" s="52"/>
      <c r="F24" s="51">
        <v>94.9</v>
      </c>
      <c r="G24" s="51">
        <f t="shared" si="6"/>
        <v>63.8</v>
      </c>
      <c r="H24" s="52"/>
      <c r="I24" s="51">
        <f t="shared" si="4"/>
        <v>63.8</v>
      </c>
      <c r="J24" s="46">
        <v>94.1</v>
      </c>
      <c r="K24" s="47">
        <f t="shared" si="2"/>
        <v>82</v>
      </c>
      <c r="L24" s="38">
        <f t="shared" si="3"/>
        <v>1.2988</v>
      </c>
    </row>
    <row r="25" spans="2:12">
      <c r="B25" s="54">
        <v>1995</v>
      </c>
      <c r="C25" s="52"/>
      <c r="D25" s="52"/>
      <c r="E25" s="52"/>
      <c r="F25" s="51">
        <v>97.8</v>
      </c>
      <c r="G25" s="51">
        <f t="shared" si="6"/>
        <v>65.7</v>
      </c>
      <c r="H25" s="52"/>
      <c r="I25" s="51">
        <f t="shared" si="4"/>
        <v>65.7</v>
      </c>
      <c r="J25" s="46">
        <v>95.8</v>
      </c>
      <c r="K25" s="47">
        <f t="shared" si="2"/>
        <v>83.8</v>
      </c>
      <c r="L25" s="38">
        <f t="shared" si="3"/>
        <v>1.2708999999999999</v>
      </c>
    </row>
    <row r="26" spans="2:12">
      <c r="B26" s="54">
        <v>1994</v>
      </c>
      <c r="C26" s="52"/>
      <c r="D26" s="52"/>
      <c r="E26" s="52"/>
      <c r="F26" s="51">
        <v>88.7</v>
      </c>
      <c r="G26" s="51">
        <f t="shared" si="6"/>
        <v>59.6</v>
      </c>
      <c r="H26" s="52"/>
      <c r="I26" s="51">
        <f t="shared" si="4"/>
        <v>59.6</v>
      </c>
      <c r="J26" s="46">
        <v>94.8</v>
      </c>
      <c r="K26" s="47">
        <f t="shared" si="2"/>
        <v>80.7</v>
      </c>
      <c r="L26" s="38">
        <f t="shared" si="3"/>
        <v>1.3197000000000001</v>
      </c>
    </row>
    <row r="27" spans="2:12">
      <c r="B27" s="54">
        <v>1993</v>
      </c>
      <c r="C27" s="52"/>
      <c r="D27" s="52"/>
      <c r="E27" s="52"/>
      <c r="F27" s="51">
        <v>87.7</v>
      </c>
      <c r="G27" s="51">
        <f t="shared" si="6"/>
        <v>58.9</v>
      </c>
      <c r="H27" s="52"/>
      <c r="I27" s="51">
        <f t="shared" si="4"/>
        <v>58.9</v>
      </c>
      <c r="J27" s="46">
        <v>93.8</v>
      </c>
      <c r="K27" s="47">
        <f t="shared" si="2"/>
        <v>79.8</v>
      </c>
      <c r="L27" s="38">
        <f t="shared" si="3"/>
        <v>1.3346</v>
      </c>
    </row>
    <row r="28" spans="2:12">
      <c r="B28" s="54">
        <v>1992</v>
      </c>
      <c r="C28" s="52"/>
      <c r="D28" s="52"/>
      <c r="E28" s="52"/>
      <c r="F28" s="51">
        <v>97.2</v>
      </c>
      <c r="G28" s="51">
        <f t="shared" si="6"/>
        <v>65.3</v>
      </c>
      <c r="H28" s="52"/>
      <c r="I28" s="51">
        <f t="shared" si="4"/>
        <v>65.3</v>
      </c>
      <c r="J28" s="46">
        <v>91.1</v>
      </c>
      <c r="K28" s="47">
        <f t="shared" si="2"/>
        <v>80.8</v>
      </c>
      <c r="L28" s="38">
        <f t="shared" si="3"/>
        <v>1.3181</v>
      </c>
    </row>
    <row r="29" spans="2:12">
      <c r="B29" s="54">
        <v>1991</v>
      </c>
      <c r="C29" s="52"/>
      <c r="D29" s="52"/>
      <c r="E29" s="52"/>
      <c r="F29" s="51">
        <v>97.5</v>
      </c>
      <c r="G29" s="51">
        <f t="shared" si="6"/>
        <v>65.5</v>
      </c>
      <c r="H29" s="52"/>
      <c r="I29" s="51">
        <f t="shared" si="4"/>
        <v>65.5</v>
      </c>
      <c r="J29" s="46">
        <v>85.7</v>
      </c>
      <c r="K29" s="47">
        <f t="shared" si="2"/>
        <v>77.599999999999994</v>
      </c>
      <c r="L29" s="38">
        <f t="shared" si="3"/>
        <v>1.3724000000000001</v>
      </c>
    </row>
    <row r="30" spans="2:12">
      <c r="B30" s="54">
        <v>1990</v>
      </c>
      <c r="C30" s="52"/>
      <c r="D30" s="52"/>
      <c r="E30" s="52"/>
      <c r="F30" s="51">
        <v>98.2</v>
      </c>
      <c r="G30" s="51">
        <f t="shared" si="6"/>
        <v>66</v>
      </c>
      <c r="H30" s="52"/>
      <c r="I30" s="51">
        <f t="shared" si="4"/>
        <v>66</v>
      </c>
      <c r="J30" s="46">
        <v>79.8</v>
      </c>
      <c r="K30" s="47">
        <f t="shared" si="2"/>
        <v>74.3</v>
      </c>
      <c r="L30" s="38">
        <f t="shared" si="3"/>
        <v>1.4334</v>
      </c>
    </row>
    <row r="31" spans="2:12">
      <c r="B31" s="54">
        <v>1989</v>
      </c>
      <c r="C31" s="52"/>
      <c r="D31" s="52"/>
      <c r="E31" s="52"/>
      <c r="F31" s="51">
        <v>97.1</v>
      </c>
      <c r="G31" s="51">
        <f t="shared" si="6"/>
        <v>65.3</v>
      </c>
      <c r="H31" s="52"/>
      <c r="I31" s="51">
        <f t="shared" si="4"/>
        <v>65.3</v>
      </c>
      <c r="J31" s="46">
        <v>74.7</v>
      </c>
      <c r="K31" s="47">
        <f t="shared" si="2"/>
        <v>70.900000000000006</v>
      </c>
      <c r="L31" s="38">
        <f t="shared" si="3"/>
        <v>1.5021</v>
      </c>
    </row>
    <row r="32" spans="2:12">
      <c r="B32" s="54">
        <v>1988</v>
      </c>
      <c r="C32" s="52"/>
      <c r="D32" s="52"/>
      <c r="E32" s="52"/>
      <c r="F32" s="51">
        <v>92.7</v>
      </c>
      <c r="G32" s="51">
        <f t="shared" si="6"/>
        <v>62.3</v>
      </c>
      <c r="H32" s="52"/>
      <c r="I32" s="51">
        <f t="shared" si="4"/>
        <v>62.3</v>
      </c>
      <c r="J32" s="46">
        <v>72.599999999999994</v>
      </c>
      <c r="K32" s="47">
        <f t="shared" si="2"/>
        <v>68.5</v>
      </c>
      <c r="L32" s="38">
        <f t="shared" si="3"/>
        <v>1.5547</v>
      </c>
    </row>
    <row r="33" spans="1:12">
      <c r="B33" s="54">
        <v>1987</v>
      </c>
      <c r="C33" s="52"/>
      <c r="D33" s="52"/>
      <c r="E33" s="52"/>
      <c r="F33" s="51">
        <v>91.2</v>
      </c>
      <c r="G33" s="51">
        <f t="shared" si="6"/>
        <v>61.3</v>
      </c>
      <c r="H33" s="52"/>
      <c r="I33" s="51">
        <f t="shared" si="4"/>
        <v>61.3</v>
      </c>
      <c r="J33" s="46">
        <v>71.5</v>
      </c>
      <c r="K33" s="47">
        <f t="shared" si="2"/>
        <v>67.400000000000006</v>
      </c>
      <c r="L33" s="38">
        <f t="shared" si="3"/>
        <v>1.5801000000000001</v>
      </c>
    </row>
    <row r="34" spans="1:12">
      <c r="B34" s="54">
        <v>1986</v>
      </c>
      <c r="C34" s="52"/>
      <c r="D34" s="52"/>
      <c r="E34" s="52"/>
      <c r="F34" s="51">
        <v>95.9</v>
      </c>
      <c r="G34" s="51">
        <f t="shared" si="6"/>
        <v>64.400000000000006</v>
      </c>
      <c r="H34" s="52"/>
      <c r="I34" s="51">
        <f t="shared" si="4"/>
        <v>64.400000000000006</v>
      </c>
      <c r="J34" s="46">
        <v>70.3</v>
      </c>
      <c r="K34" s="47">
        <f t="shared" si="2"/>
        <v>67.900000000000006</v>
      </c>
      <c r="L34" s="38">
        <f t="shared" si="3"/>
        <v>1.5685</v>
      </c>
    </row>
    <row r="35" spans="1:12">
      <c r="B35" s="54">
        <v>1985</v>
      </c>
      <c r="C35" s="52"/>
      <c r="D35" s="52"/>
      <c r="E35" s="52"/>
      <c r="F35" s="51">
        <v>94.1</v>
      </c>
      <c r="G35" s="51">
        <f t="shared" si="6"/>
        <v>63.2</v>
      </c>
      <c r="H35" s="52"/>
      <c r="I35" s="51">
        <f t="shared" si="4"/>
        <v>63.2</v>
      </c>
      <c r="J35" s="46">
        <v>68.7</v>
      </c>
      <c r="K35" s="47">
        <f t="shared" si="2"/>
        <v>66.5</v>
      </c>
      <c r="L35" s="38">
        <f t="shared" si="3"/>
        <v>1.6014999999999999</v>
      </c>
    </row>
    <row r="36" spans="1:12">
      <c r="B36" s="54">
        <v>1984</v>
      </c>
      <c r="C36" s="52"/>
      <c r="D36" s="52"/>
      <c r="E36" s="52"/>
      <c r="F36" s="51">
        <v>88</v>
      </c>
      <c r="G36" s="51">
        <f t="shared" si="6"/>
        <v>59.1</v>
      </c>
      <c r="H36" s="52"/>
      <c r="I36" s="51">
        <f t="shared" si="4"/>
        <v>59.1</v>
      </c>
      <c r="J36" s="46">
        <v>68.599999999999994</v>
      </c>
      <c r="K36" s="47">
        <f t="shared" si="2"/>
        <v>64.8</v>
      </c>
      <c r="L36" s="38">
        <f t="shared" si="3"/>
        <v>1.6435</v>
      </c>
    </row>
    <row r="37" spans="1:12">
      <c r="B37" s="54">
        <v>1983</v>
      </c>
      <c r="C37" s="52"/>
      <c r="D37" s="52"/>
      <c r="E37" s="52"/>
      <c r="F37" s="51">
        <v>86.3</v>
      </c>
      <c r="G37" s="51">
        <f t="shared" si="6"/>
        <v>58</v>
      </c>
      <c r="H37" s="52"/>
      <c r="I37" s="51">
        <f t="shared" si="4"/>
        <v>58</v>
      </c>
      <c r="J37" s="46">
        <v>67.8</v>
      </c>
      <c r="K37" s="47">
        <f t="shared" si="2"/>
        <v>63.9</v>
      </c>
      <c r="L37" s="38">
        <f t="shared" si="3"/>
        <v>1.6667000000000001</v>
      </c>
    </row>
    <row r="38" spans="1:12">
      <c r="B38" s="54">
        <v>1982</v>
      </c>
      <c r="C38" s="52"/>
      <c r="D38" s="52"/>
      <c r="E38" s="52"/>
      <c r="F38" s="51">
        <v>90.1</v>
      </c>
      <c r="G38" s="51">
        <f t="shared" si="6"/>
        <v>60.5</v>
      </c>
      <c r="H38" s="52"/>
      <c r="I38" s="51">
        <f t="shared" si="4"/>
        <v>60.5</v>
      </c>
      <c r="J38" s="46">
        <v>68.099999999999994</v>
      </c>
      <c r="K38" s="47">
        <f t="shared" si="2"/>
        <v>65.099999999999994</v>
      </c>
      <c r="L38" s="38">
        <f t="shared" si="3"/>
        <v>1.6358999999999999</v>
      </c>
    </row>
    <row r="39" spans="1:12">
      <c r="B39" s="54">
        <v>1981</v>
      </c>
      <c r="C39" s="52"/>
      <c r="D39" s="52"/>
      <c r="E39" s="52"/>
      <c r="F39" s="51">
        <v>78.5</v>
      </c>
      <c r="G39" s="51">
        <f t="shared" si="6"/>
        <v>52.8</v>
      </c>
      <c r="H39" s="52"/>
      <c r="I39" s="51">
        <f t="shared" si="4"/>
        <v>52.8</v>
      </c>
      <c r="J39" s="46">
        <v>69.3</v>
      </c>
      <c r="K39" s="47">
        <f t="shared" si="2"/>
        <v>62.7</v>
      </c>
      <c r="L39" s="38">
        <f t="shared" si="3"/>
        <v>1.6986000000000001</v>
      </c>
    </row>
    <row r="40" spans="1:12">
      <c r="B40" s="54">
        <v>1980</v>
      </c>
      <c r="C40" s="52"/>
      <c r="D40" s="52"/>
      <c r="E40" s="52"/>
      <c r="F40" s="51">
        <v>77.099999999999994</v>
      </c>
      <c r="G40" s="51">
        <f t="shared" si="6"/>
        <v>51.8</v>
      </c>
      <c r="H40" s="52"/>
      <c r="I40" s="51">
        <f t="shared" si="4"/>
        <v>51.8</v>
      </c>
      <c r="J40" s="46">
        <v>67.5</v>
      </c>
      <c r="K40" s="47">
        <f t="shared" si="2"/>
        <v>61.2</v>
      </c>
      <c r="L40" s="38">
        <f t="shared" si="3"/>
        <v>1.7402</v>
      </c>
    </row>
    <row r="41" spans="1:12">
      <c r="B41" s="54">
        <v>1979</v>
      </c>
      <c r="C41" s="52"/>
      <c r="D41" s="52"/>
      <c r="E41" s="52"/>
      <c r="F41" s="51">
        <v>76.5</v>
      </c>
      <c r="G41" s="51">
        <f t="shared" si="6"/>
        <v>51.4</v>
      </c>
      <c r="H41" s="52"/>
      <c r="I41" s="51">
        <f t="shared" si="4"/>
        <v>51.4</v>
      </c>
      <c r="J41" s="46">
        <v>61.1</v>
      </c>
      <c r="K41" s="47">
        <f t="shared" si="2"/>
        <v>57.2</v>
      </c>
      <c r="L41" s="38">
        <f t="shared" si="3"/>
        <v>1.8619000000000001</v>
      </c>
    </row>
    <row r="42" spans="1:12">
      <c r="B42" s="54">
        <v>1978</v>
      </c>
      <c r="C42" s="52"/>
      <c r="D42" s="52"/>
      <c r="E42" s="52"/>
      <c r="F42" s="51">
        <v>75.599999999999994</v>
      </c>
      <c r="G42" s="51">
        <f t="shared" si="6"/>
        <v>50.8</v>
      </c>
      <c r="H42" s="52"/>
      <c r="I42" s="51">
        <f t="shared" si="4"/>
        <v>50.8</v>
      </c>
      <c r="J42" s="46">
        <v>55.6</v>
      </c>
      <c r="K42" s="47">
        <f t="shared" si="2"/>
        <v>53.7</v>
      </c>
      <c r="L42" s="38">
        <f t="shared" si="3"/>
        <v>1.9832000000000001</v>
      </c>
    </row>
    <row r="43" spans="1:12">
      <c r="B43" s="54">
        <v>1977</v>
      </c>
      <c r="C43" s="52"/>
      <c r="D43" s="52"/>
      <c r="E43" s="52"/>
      <c r="F43" s="51">
        <v>73.599999999999994</v>
      </c>
      <c r="G43" s="51">
        <f t="shared" si="6"/>
        <v>49.5</v>
      </c>
      <c r="H43" s="52"/>
      <c r="I43" s="51">
        <f t="shared" si="4"/>
        <v>49.5</v>
      </c>
      <c r="J43" s="46">
        <v>52.5</v>
      </c>
      <c r="K43" s="47">
        <f t="shared" si="2"/>
        <v>51.3</v>
      </c>
      <c r="L43" s="38">
        <f t="shared" si="3"/>
        <v>2.0760000000000001</v>
      </c>
    </row>
    <row r="44" spans="1:12">
      <c r="B44" s="54">
        <v>1976</v>
      </c>
      <c r="C44" s="52"/>
      <c r="D44" s="52"/>
      <c r="E44" s="52"/>
      <c r="F44" s="51">
        <v>75.5</v>
      </c>
      <c r="G44" s="51">
        <f t="shared" si="6"/>
        <v>50.7</v>
      </c>
      <c r="H44" s="52"/>
      <c r="I44" s="51">
        <f t="shared" si="4"/>
        <v>50.7</v>
      </c>
      <c r="J44" s="46">
        <v>50.7</v>
      </c>
      <c r="K44" s="47">
        <f t="shared" si="2"/>
        <v>50.7</v>
      </c>
      <c r="L44" s="38">
        <f t="shared" si="3"/>
        <v>2.1006</v>
      </c>
    </row>
    <row r="45" spans="1:12">
      <c r="B45" s="54">
        <v>1975</v>
      </c>
      <c r="C45" s="52"/>
      <c r="D45" s="52"/>
      <c r="E45" s="52"/>
      <c r="F45" s="51">
        <v>73.5</v>
      </c>
      <c r="G45" s="51">
        <f t="shared" si="6"/>
        <v>49.4</v>
      </c>
      <c r="H45" s="52"/>
      <c r="I45" s="51">
        <f t="shared" si="4"/>
        <v>49.4</v>
      </c>
      <c r="J45" s="46">
        <v>49.7</v>
      </c>
      <c r="K45" s="47">
        <f t="shared" si="2"/>
        <v>49.6</v>
      </c>
      <c r="L45" s="38">
        <f t="shared" si="3"/>
        <v>2.1472000000000002</v>
      </c>
    </row>
    <row r="46" spans="1:12">
      <c r="B46" s="54">
        <v>1974</v>
      </c>
      <c r="C46" s="52"/>
      <c r="D46" s="52"/>
      <c r="E46" s="52"/>
      <c r="F46" s="51">
        <v>76.2</v>
      </c>
      <c r="G46" s="51">
        <f t="shared" si="6"/>
        <v>51.2</v>
      </c>
      <c r="H46" s="52"/>
      <c r="I46" s="51">
        <f t="shared" si="4"/>
        <v>51.2</v>
      </c>
      <c r="J46" s="46">
        <v>48.9</v>
      </c>
      <c r="K46" s="47">
        <f t="shared" si="2"/>
        <v>49.8</v>
      </c>
      <c r="L46" s="38">
        <f t="shared" si="3"/>
        <v>2.1385999999999998</v>
      </c>
    </row>
    <row r="47" spans="1:12">
      <c r="B47" s="54">
        <v>1973</v>
      </c>
      <c r="C47" s="52"/>
      <c r="D47" s="52"/>
      <c r="E47" s="52"/>
      <c r="F47" s="51">
        <v>67</v>
      </c>
      <c r="G47" s="51">
        <f t="shared" si="6"/>
        <v>45</v>
      </c>
      <c r="H47" s="52"/>
      <c r="I47" s="51">
        <f t="shared" si="4"/>
        <v>45</v>
      </c>
      <c r="J47" s="46">
        <v>45.8</v>
      </c>
      <c r="K47" s="47">
        <f t="shared" si="2"/>
        <v>45.5</v>
      </c>
      <c r="L47" s="38">
        <f t="shared" si="3"/>
        <v>2.3407</v>
      </c>
    </row>
    <row r="48" spans="1:12">
      <c r="A48" s="153"/>
      <c r="B48" s="54">
        <v>1972</v>
      </c>
      <c r="C48" s="52"/>
      <c r="D48" s="52"/>
      <c r="E48" s="52"/>
      <c r="F48" s="51">
        <v>61.6</v>
      </c>
      <c r="G48" s="51">
        <f t="shared" si="6"/>
        <v>41.4</v>
      </c>
      <c r="H48" s="52"/>
      <c r="I48" s="51">
        <f t="shared" si="4"/>
        <v>41.4</v>
      </c>
      <c r="J48" s="46">
        <v>44</v>
      </c>
      <c r="K48" s="47">
        <f t="shared" si="2"/>
        <v>43</v>
      </c>
      <c r="L48" s="38">
        <f t="shared" si="3"/>
        <v>2.4767000000000001</v>
      </c>
    </row>
    <row r="49" spans="2:12">
      <c r="B49" s="54">
        <v>1971</v>
      </c>
      <c r="C49" s="52"/>
      <c r="D49" s="52"/>
      <c r="E49" s="52"/>
      <c r="F49" s="51">
        <v>61.6</v>
      </c>
      <c r="G49" s="51">
        <f t="shared" si="6"/>
        <v>41.4</v>
      </c>
      <c r="H49" s="52"/>
      <c r="I49" s="51">
        <f t="shared" si="4"/>
        <v>41.4</v>
      </c>
      <c r="J49" s="46">
        <v>42.6</v>
      </c>
      <c r="K49" s="47">
        <f t="shared" si="2"/>
        <v>42.1</v>
      </c>
      <c r="L49" s="38">
        <f t="shared" si="3"/>
        <v>2.5297000000000001</v>
      </c>
    </row>
    <row r="50" spans="2:12">
      <c r="B50" s="54">
        <v>1970</v>
      </c>
      <c r="C50" s="52"/>
      <c r="D50" s="52"/>
      <c r="E50" s="52"/>
      <c r="F50" s="51">
        <v>60.6</v>
      </c>
      <c r="G50" s="51">
        <f t="shared" si="6"/>
        <v>40.700000000000003</v>
      </c>
      <c r="H50" s="52"/>
      <c r="I50" s="51">
        <f t="shared" si="4"/>
        <v>40.700000000000003</v>
      </c>
      <c r="J50" s="46">
        <v>39.299999999999997</v>
      </c>
      <c r="K50" s="47">
        <f t="shared" si="2"/>
        <v>39.9</v>
      </c>
      <c r="L50" s="38">
        <f t="shared" si="3"/>
        <v>2.6692</v>
      </c>
    </row>
    <row r="51" spans="2:12">
      <c r="B51" s="54">
        <v>1969</v>
      </c>
      <c r="C51" s="52"/>
      <c r="D51" s="52"/>
      <c r="E51" s="52"/>
      <c r="F51" s="51">
        <v>56.7</v>
      </c>
      <c r="G51" s="51">
        <f t="shared" si="6"/>
        <v>38.1</v>
      </c>
      <c r="H51" s="52"/>
      <c r="I51" s="51">
        <f>G51</f>
        <v>38.1</v>
      </c>
      <c r="J51" s="46">
        <v>33.700000000000003</v>
      </c>
      <c r="K51" s="47">
        <f t="shared" si="2"/>
        <v>35.5</v>
      </c>
      <c r="L51" s="38">
        <f t="shared" si="3"/>
        <v>3</v>
      </c>
    </row>
    <row r="52" spans="2:12">
      <c r="B52" s="54">
        <v>1968</v>
      </c>
      <c r="C52" s="52"/>
      <c r="D52" s="52"/>
      <c r="E52" s="52"/>
      <c r="F52" s="51">
        <v>55</v>
      </c>
      <c r="G52" s="51">
        <f t="shared" si="6"/>
        <v>37</v>
      </c>
      <c r="H52" s="51">
        <v>56.9</v>
      </c>
      <c r="I52" s="51">
        <f>ROUND(H52*$G$52/$H$52,1)</f>
        <v>37</v>
      </c>
      <c r="J52" s="46">
        <v>32.200000000000003</v>
      </c>
      <c r="K52" s="47">
        <f t="shared" si="2"/>
        <v>34.1</v>
      </c>
      <c r="L52" s="38">
        <f t="shared" si="3"/>
        <v>3.1232000000000002</v>
      </c>
    </row>
    <row r="53" spans="2:12">
      <c r="B53" s="54">
        <v>1967</v>
      </c>
      <c r="C53" s="52"/>
      <c r="D53" s="52"/>
      <c r="E53" s="52"/>
      <c r="F53" s="52"/>
      <c r="G53" s="52"/>
      <c r="H53" s="51">
        <v>57.8</v>
      </c>
      <c r="I53" s="51">
        <f>ROUND(H53*$G$52/$H$52,1)</f>
        <v>37.6</v>
      </c>
      <c r="J53" s="46">
        <v>30.6</v>
      </c>
      <c r="K53" s="47">
        <f t="shared" si="2"/>
        <v>33.4</v>
      </c>
      <c r="L53" s="38">
        <f t="shared" si="3"/>
        <v>3.1886000000000001</v>
      </c>
    </row>
    <row r="54" spans="2:12">
      <c r="B54" s="54">
        <v>1966</v>
      </c>
      <c r="C54" s="56"/>
      <c r="D54" s="56"/>
      <c r="E54" s="56"/>
      <c r="F54" s="52"/>
      <c r="G54" s="52"/>
      <c r="H54" s="51">
        <v>61.7</v>
      </c>
      <c r="I54" s="51">
        <f t="shared" ref="I54:I71" si="7">ROUND(H54*$G$52/$H$52,1)</f>
        <v>40.1</v>
      </c>
      <c r="J54" s="46">
        <v>31.9</v>
      </c>
      <c r="K54" s="47">
        <f t="shared" si="2"/>
        <v>35.200000000000003</v>
      </c>
      <c r="L54" s="38">
        <f t="shared" si="3"/>
        <v>3.0255999999999998</v>
      </c>
    </row>
    <row r="55" spans="2:12">
      <c r="B55" s="54">
        <v>1965</v>
      </c>
      <c r="C55" s="56"/>
      <c r="D55" s="56"/>
      <c r="E55" s="56"/>
      <c r="F55" s="52"/>
      <c r="G55" s="52"/>
      <c r="H55" s="51">
        <v>61.6</v>
      </c>
      <c r="I55" s="51">
        <f t="shared" si="7"/>
        <v>40.1</v>
      </c>
      <c r="J55" s="46">
        <v>31.7</v>
      </c>
      <c r="K55" s="47">
        <f t="shared" si="2"/>
        <v>35.1</v>
      </c>
      <c r="L55" s="38">
        <f t="shared" si="3"/>
        <v>3.0341999999999998</v>
      </c>
    </row>
    <row r="56" spans="2:12">
      <c r="B56" s="54">
        <v>1964</v>
      </c>
      <c r="C56" s="56"/>
      <c r="D56" s="56"/>
      <c r="E56" s="56"/>
      <c r="F56" s="52"/>
      <c r="G56" s="52"/>
      <c r="H56" s="51">
        <v>61.9</v>
      </c>
      <c r="I56" s="51">
        <f t="shared" si="7"/>
        <v>40.299999999999997</v>
      </c>
      <c r="J56" s="46">
        <v>32.5</v>
      </c>
      <c r="K56" s="47">
        <f t="shared" si="2"/>
        <v>35.6</v>
      </c>
      <c r="L56" s="38">
        <f t="shared" si="3"/>
        <v>2.9916</v>
      </c>
    </row>
    <row r="57" spans="2:12">
      <c r="B57" s="54">
        <v>1963</v>
      </c>
      <c r="C57" s="56"/>
      <c r="D57" s="56"/>
      <c r="E57" s="56"/>
      <c r="F57" s="52"/>
      <c r="G57" s="52"/>
      <c r="H57" s="51">
        <v>61.9</v>
      </c>
      <c r="I57" s="51">
        <f t="shared" si="7"/>
        <v>40.299999999999997</v>
      </c>
      <c r="J57" s="46">
        <v>31.9</v>
      </c>
      <c r="K57" s="47">
        <f t="shared" si="2"/>
        <v>35.299999999999997</v>
      </c>
      <c r="L57" s="38">
        <f t="shared" si="3"/>
        <v>3.0169999999999999</v>
      </c>
    </row>
    <row r="58" spans="2:12">
      <c r="B58" s="54">
        <v>1962</v>
      </c>
      <c r="C58" s="56"/>
      <c r="D58" s="56"/>
      <c r="E58" s="56"/>
      <c r="F58" s="52"/>
      <c r="G58" s="52"/>
      <c r="H58" s="51">
        <v>62.8</v>
      </c>
      <c r="I58" s="51">
        <f t="shared" si="7"/>
        <v>40.799999999999997</v>
      </c>
      <c r="J58" s="46">
        <v>30.6</v>
      </c>
      <c r="K58" s="47">
        <f t="shared" si="2"/>
        <v>34.700000000000003</v>
      </c>
      <c r="L58" s="38">
        <f t="shared" si="3"/>
        <v>3.0691999999999999</v>
      </c>
    </row>
    <row r="59" spans="2:12">
      <c r="B59" s="54">
        <v>1961</v>
      </c>
      <c r="C59" s="56"/>
      <c r="D59" s="56"/>
      <c r="E59" s="56"/>
      <c r="F59" s="52"/>
      <c r="G59" s="52"/>
      <c r="H59" s="51">
        <v>63.5</v>
      </c>
      <c r="I59" s="51">
        <f t="shared" si="7"/>
        <v>41.3</v>
      </c>
      <c r="J59" s="46">
        <v>28.7</v>
      </c>
      <c r="K59" s="47">
        <f t="shared" si="2"/>
        <v>33.700000000000003</v>
      </c>
      <c r="L59" s="38">
        <f t="shared" si="3"/>
        <v>3.1602000000000001</v>
      </c>
    </row>
    <row r="60" spans="2:12">
      <c r="B60" s="54">
        <v>1960</v>
      </c>
      <c r="C60" s="56"/>
      <c r="D60" s="56"/>
      <c r="E60" s="56"/>
      <c r="F60" s="52"/>
      <c r="G60" s="52"/>
      <c r="H60" s="51">
        <v>64.099999999999994</v>
      </c>
      <c r="I60" s="51">
        <f t="shared" si="7"/>
        <v>41.7</v>
      </c>
      <c r="J60" s="46">
        <v>26.7</v>
      </c>
      <c r="K60" s="47">
        <f t="shared" si="2"/>
        <v>32.700000000000003</v>
      </c>
      <c r="L60" s="38">
        <f t="shared" si="3"/>
        <v>3.2568999999999999</v>
      </c>
    </row>
    <row r="61" spans="2:12">
      <c r="B61" s="54">
        <v>1959</v>
      </c>
      <c r="C61" s="56"/>
      <c r="D61" s="56"/>
      <c r="E61" s="56"/>
      <c r="F61" s="52"/>
      <c r="G61" s="52"/>
      <c r="H61" s="51">
        <v>64.099999999999994</v>
      </c>
      <c r="I61" s="51">
        <f t="shared" si="7"/>
        <v>41.7</v>
      </c>
      <c r="J61" s="46">
        <v>24.7</v>
      </c>
      <c r="K61" s="47">
        <f t="shared" si="2"/>
        <v>31.5</v>
      </c>
      <c r="L61" s="38">
        <f t="shared" si="3"/>
        <v>3.3809999999999998</v>
      </c>
    </row>
    <row r="62" spans="2:12">
      <c r="B62" s="54">
        <v>1958</v>
      </c>
      <c r="C62" s="52"/>
      <c r="D62" s="52"/>
      <c r="E62" s="52"/>
      <c r="F62" s="52"/>
      <c r="G62" s="52"/>
      <c r="H62" s="51">
        <v>64.5</v>
      </c>
      <c r="I62" s="51">
        <f t="shared" si="7"/>
        <v>41.9</v>
      </c>
      <c r="J62" s="46">
        <v>22.9</v>
      </c>
      <c r="K62" s="47">
        <f t="shared" si="2"/>
        <v>30.5</v>
      </c>
      <c r="L62" s="38">
        <f t="shared" si="3"/>
        <v>3.4918</v>
      </c>
    </row>
    <row r="63" spans="2:12">
      <c r="B63" s="54">
        <v>1957</v>
      </c>
      <c r="C63" s="52"/>
      <c r="D63" s="52"/>
      <c r="E63" s="52"/>
      <c r="F63" s="52"/>
      <c r="G63" s="52"/>
      <c r="H63" s="51">
        <v>63.4</v>
      </c>
      <c r="I63" s="51">
        <f t="shared" si="7"/>
        <v>41.2</v>
      </c>
      <c r="J63" s="46">
        <v>22.2</v>
      </c>
      <c r="K63" s="47">
        <f t="shared" si="2"/>
        <v>29.8</v>
      </c>
      <c r="L63" s="38">
        <f t="shared" si="3"/>
        <v>3.5737999999999999</v>
      </c>
    </row>
    <row r="64" spans="2:12">
      <c r="B64" s="54">
        <v>1956</v>
      </c>
      <c r="C64" s="52"/>
      <c r="D64" s="52"/>
      <c r="E64" s="52"/>
      <c r="F64" s="52"/>
      <c r="G64" s="52"/>
      <c r="H64" s="51">
        <v>59.9</v>
      </c>
      <c r="I64" s="51">
        <f t="shared" si="7"/>
        <v>39</v>
      </c>
      <c r="J64" s="57">
        <v>20.9</v>
      </c>
      <c r="K64" s="47">
        <f t="shared" si="2"/>
        <v>28.1</v>
      </c>
      <c r="L64" s="38">
        <f t="shared" si="3"/>
        <v>3.79</v>
      </c>
    </row>
    <row r="65" spans="2:12">
      <c r="B65" s="54">
        <v>1955</v>
      </c>
      <c r="C65" s="52"/>
      <c r="D65" s="52"/>
      <c r="E65" s="52"/>
      <c r="F65" s="52"/>
      <c r="G65" s="52"/>
      <c r="H65" s="51">
        <v>58.3</v>
      </c>
      <c r="I65" s="51">
        <f t="shared" si="7"/>
        <v>37.9</v>
      </c>
      <c r="J65" s="46">
        <v>20.9</v>
      </c>
      <c r="K65" s="47">
        <f t="shared" si="2"/>
        <v>27.7</v>
      </c>
      <c r="L65" s="38">
        <f t="shared" si="3"/>
        <v>3.8448000000000002</v>
      </c>
    </row>
    <row r="66" spans="2:12">
      <c r="B66" s="54">
        <v>1954</v>
      </c>
      <c r="C66" s="52"/>
      <c r="D66" s="52"/>
      <c r="E66" s="52"/>
      <c r="F66" s="52"/>
      <c r="G66" s="52"/>
      <c r="H66" s="51">
        <v>56.5</v>
      </c>
      <c r="I66" s="51">
        <f t="shared" si="7"/>
        <v>36.700000000000003</v>
      </c>
      <c r="J66" s="46">
        <v>19.600000000000001</v>
      </c>
      <c r="K66" s="47">
        <f t="shared" si="2"/>
        <v>26.4</v>
      </c>
      <c r="L66" s="38">
        <f t="shared" si="3"/>
        <v>4.0340999999999996</v>
      </c>
    </row>
    <row r="67" spans="2:12">
      <c r="B67" s="54">
        <v>1953</v>
      </c>
      <c r="C67" s="52"/>
      <c r="D67" s="52"/>
      <c r="E67" s="52"/>
      <c r="F67" s="52"/>
      <c r="G67" s="52"/>
      <c r="H67" s="51">
        <v>58.3</v>
      </c>
      <c r="I67" s="51">
        <f t="shared" si="7"/>
        <v>37.9</v>
      </c>
      <c r="J67" s="46">
        <v>19.600000000000001</v>
      </c>
      <c r="K67" s="47">
        <f t="shared" si="2"/>
        <v>26.9</v>
      </c>
      <c r="L67" s="38">
        <f t="shared" si="3"/>
        <v>3.9590999999999998</v>
      </c>
    </row>
    <row r="68" spans="2:12">
      <c r="B68" s="54">
        <v>1952</v>
      </c>
      <c r="C68" s="52"/>
      <c r="D68" s="52"/>
      <c r="E68" s="52"/>
      <c r="F68" s="52"/>
      <c r="G68" s="52"/>
      <c r="H68" s="51">
        <v>56</v>
      </c>
      <c r="I68" s="51">
        <f t="shared" si="7"/>
        <v>36.4</v>
      </c>
      <c r="J68" s="46">
        <v>20.3</v>
      </c>
      <c r="K68" s="47">
        <f t="shared" si="2"/>
        <v>26.7</v>
      </c>
      <c r="L68" s="38">
        <f t="shared" si="3"/>
        <v>3.9887999999999999</v>
      </c>
    </row>
    <row r="69" spans="2:12">
      <c r="B69" s="54">
        <v>1951</v>
      </c>
      <c r="C69" s="52"/>
      <c r="D69" s="52"/>
      <c r="E69" s="52"/>
      <c r="F69" s="52"/>
      <c r="G69" s="52"/>
      <c r="H69" s="51">
        <v>40.200000000000003</v>
      </c>
      <c r="I69" s="51">
        <f t="shared" si="7"/>
        <v>26.1</v>
      </c>
      <c r="J69" s="46">
        <v>19</v>
      </c>
      <c r="K69" s="47">
        <f t="shared" si="2"/>
        <v>21.8</v>
      </c>
      <c r="L69" s="38">
        <f t="shared" si="3"/>
        <v>4.8853</v>
      </c>
    </row>
    <row r="70" spans="2:12">
      <c r="B70" s="54">
        <v>1950</v>
      </c>
      <c r="C70" s="52"/>
      <c r="D70" s="52"/>
      <c r="E70" s="52"/>
      <c r="F70" s="52"/>
      <c r="G70" s="52"/>
      <c r="H70" s="51">
        <v>32.9</v>
      </c>
      <c r="I70" s="51">
        <f t="shared" si="7"/>
        <v>21.4</v>
      </c>
      <c r="J70" s="46">
        <v>16.399999999999999</v>
      </c>
      <c r="K70" s="47">
        <f>ROUND(0.4*I70+0.6*J70,1)</f>
        <v>18.399999999999999</v>
      </c>
      <c r="L70" s="38">
        <f>ROUND($K$5/K70,4)</f>
        <v>5.7880000000000003</v>
      </c>
    </row>
    <row r="71" spans="2:12">
      <c r="B71" s="54">
        <v>1949</v>
      </c>
      <c r="C71" s="52"/>
      <c r="D71" s="52"/>
      <c r="E71" s="52"/>
      <c r="F71" s="52"/>
      <c r="G71" s="52"/>
      <c r="H71" s="51">
        <v>31.7</v>
      </c>
      <c r="I71" s="51">
        <f t="shared" si="7"/>
        <v>20.6</v>
      </c>
      <c r="J71" s="46">
        <v>17</v>
      </c>
      <c r="K71" s="47">
        <f>ROUND(0.4*I71+0.6*J71,1)</f>
        <v>18.399999999999999</v>
      </c>
      <c r="L71" s="38">
        <f>ROUND($K$5/K71,4)</f>
        <v>5.7880000000000003</v>
      </c>
    </row>
    <row r="73" spans="2:12">
      <c r="B73" s="151" t="s">
        <v>121</v>
      </c>
    </row>
    <row r="74" spans="2:12">
      <c r="B74" s="152" t="s">
        <v>134</v>
      </c>
    </row>
  </sheetData>
  <mergeCells count="1">
    <mergeCell ref="A1:A2"/>
  </mergeCells>
  <hyperlinks>
    <hyperlink ref="A1:A2" location="Start!A1" display="Start" xr:uid="{03424064-69CD-4216-92FA-658203CAF5F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6DD-D263-4C98-B722-4667B5267ABB}">
  <sheetPr>
    <tabColor theme="0"/>
  </sheetPr>
  <dimension ref="A1:E122"/>
  <sheetViews>
    <sheetView zoomScale="80" zoomScaleNormal="80" zoomScalePageLayoutView="110" workbookViewId="0">
      <pane xSplit="2" ySplit="7" topLeftCell="C8"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11.42578125" style="4" customWidth="1"/>
    <col min="3" max="3" width="90.7109375" style="156" customWidth="1"/>
    <col min="4" max="4" width="100.85546875" style="156" customWidth="1"/>
    <col min="5" max="16384" width="11.42578125" style="156"/>
  </cols>
  <sheetData>
    <row r="1" spans="1:5">
      <c r="A1" s="484" t="s">
        <v>72</v>
      </c>
    </row>
    <row r="2" spans="1:5">
      <c r="A2" s="484"/>
    </row>
    <row r="5" spans="1:5">
      <c r="B5" s="164" t="s">
        <v>424</v>
      </c>
    </row>
    <row r="7" spans="1:5">
      <c r="B7" s="353" t="s">
        <v>425</v>
      </c>
      <c r="C7" s="354" t="s">
        <v>426</v>
      </c>
      <c r="D7" s="355" t="s">
        <v>427</v>
      </c>
    </row>
    <row r="8" spans="1:5" ht="15">
      <c r="B8" s="356"/>
      <c r="C8" s="357"/>
      <c r="D8" s="358"/>
    </row>
    <row r="9" spans="1:5" s="4" customFormat="1">
      <c r="A9" s="156"/>
      <c r="B9" s="356" t="s">
        <v>428</v>
      </c>
      <c r="C9" s="359" t="s">
        <v>429</v>
      </c>
      <c r="D9" s="358"/>
      <c r="E9" s="156"/>
    </row>
    <row r="10" spans="1:5" s="4" customFormat="1">
      <c r="A10" s="156"/>
      <c r="B10" s="356"/>
      <c r="C10" s="359" t="s">
        <v>430</v>
      </c>
      <c r="D10" s="358"/>
      <c r="E10" s="156"/>
    </row>
    <row r="11" spans="1:5">
      <c r="B11" s="356"/>
      <c r="C11" s="359" t="s">
        <v>431</v>
      </c>
      <c r="D11" s="358"/>
    </row>
    <row r="12" spans="1:5" ht="15">
      <c r="B12" s="356"/>
      <c r="C12" s="357"/>
      <c r="D12" s="358"/>
    </row>
    <row r="13" spans="1:5" ht="15">
      <c r="B13" s="356"/>
      <c r="C13" s="357"/>
      <c r="D13" s="358"/>
    </row>
    <row r="14" spans="1:5" ht="15">
      <c r="B14" s="356"/>
      <c r="C14" s="357"/>
      <c r="D14" s="358"/>
    </row>
    <row r="15" spans="1:5" ht="15">
      <c r="B15" s="356"/>
      <c r="C15" s="357"/>
      <c r="D15" s="358"/>
    </row>
    <row r="16" spans="1:5" ht="15">
      <c r="B16" s="356"/>
      <c r="C16" s="357"/>
      <c r="D16" s="358"/>
    </row>
    <row r="17" spans="2:4" ht="15">
      <c r="B17" s="356"/>
      <c r="C17" s="357"/>
      <c r="D17" s="358"/>
    </row>
    <row r="18" spans="2:4">
      <c r="B18" s="356"/>
      <c r="C18" s="359" t="s">
        <v>432</v>
      </c>
      <c r="D18" s="358"/>
    </row>
    <row r="19" spans="2:4" ht="15">
      <c r="B19" s="356"/>
      <c r="C19" s="357"/>
      <c r="D19" s="358"/>
    </row>
    <row r="20" spans="2:4" ht="15">
      <c r="B20" s="356"/>
      <c r="C20" s="357"/>
      <c r="D20" s="358"/>
    </row>
    <row r="21" spans="2:4" ht="15">
      <c r="B21" s="356"/>
      <c r="C21" s="357"/>
      <c r="D21" s="358"/>
    </row>
    <row r="22" spans="2:4" ht="15">
      <c r="B22" s="356"/>
      <c r="C22" s="357"/>
      <c r="D22" s="358"/>
    </row>
    <row r="23" spans="2:4">
      <c r="B23" s="356"/>
      <c r="C23" s="359"/>
      <c r="D23" s="360"/>
    </row>
    <row r="24" spans="2:4" ht="15">
      <c r="B24" s="361"/>
      <c r="C24" s="362"/>
      <c r="D24" s="363"/>
    </row>
    <row r="25" spans="2:4" ht="15">
      <c r="B25" s="356"/>
      <c r="C25" s="357"/>
      <c r="D25" s="358"/>
    </row>
    <row r="26" spans="2:4">
      <c r="B26" s="356" t="s">
        <v>433</v>
      </c>
      <c r="C26" s="359" t="s">
        <v>434</v>
      </c>
      <c r="D26" s="358"/>
    </row>
    <row r="27" spans="2:4">
      <c r="B27" s="356"/>
      <c r="C27" s="359" t="s">
        <v>435</v>
      </c>
      <c r="D27" s="358"/>
    </row>
    <row r="28" spans="2:4">
      <c r="B28" s="356"/>
      <c r="C28" s="359"/>
      <c r="D28" s="358"/>
    </row>
    <row r="29" spans="2:4">
      <c r="B29" s="356"/>
      <c r="C29" s="359"/>
      <c r="D29" s="358"/>
    </row>
    <row r="30" spans="2:4" ht="15">
      <c r="B30" s="356"/>
      <c r="C30" s="357"/>
      <c r="D30" s="358"/>
    </row>
    <row r="31" spans="2:4" ht="15">
      <c r="B31" s="356"/>
      <c r="C31" s="357"/>
      <c r="D31" s="358"/>
    </row>
    <row r="32" spans="2:4" ht="15">
      <c r="B32" s="356"/>
      <c r="C32" s="357"/>
      <c r="D32" s="358"/>
    </row>
    <row r="33" spans="2:4" ht="15">
      <c r="B33" s="356"/>
      <c r="C33" s="357"/>
      <c r="D33" s="358"/>
    </row>
    <row r="34" spans="2:4" ht="15">
      <c r="B34" s="356"/>
      <c r="C34" s="357"/>
      <c r="D34" s="358"/>
    </row>
    <row r="35" spans="2:4" ht="25.5">
      <c r="B35" s="356"/>
      <c r="C35" s="364" t="s">
        <v>436</v>
      </c>
      <c r="D35" s="358"/>
    </row>
    <row r="36" spans="2:4" ht="15">
      <c r="B36" s="356"/>
      <c r="C36" s="357"/>
      <c r="D36" s="358"/>
    </row>
    <row r="37" spans="2:4" ht="15">
      <c r="B37" s="356"/>
      <c r="C37" s="357"/>
      <c r="D37" s="358"/>
    </row>
    <row r="38" spans="2:4" ht="15">
      <c r="B38" s="356"/>
      <c r="C38" s="357"/>
      <c r="D38" s="358"/>
    </row>
    <row r="39" spans="2:4" ht="15">
      <c r="B39" s="356"/>
      <c r="C39" s="357"/>
      <c r="D39" s="358"/>
    </row>
    <row r="40" spans="2:4" ht="15">
      <c r="B40" s="356"/>
      <c r="C40" s="357"/>
      <c r="D40" s="358"/>
    </row>
    <row r="41" spans="2:4" ht="15">
      <c r="B41" s="356"/>
      <c r="C41" s="357"/>
      <c r="D41" s="358"/>
    </row>
    <row r="42" spans="2:4">
      <c r="B42" s="365"/>
      <c r="C42" s="366"/>
      <c r="D42" s="367"/>
    </row>
    <row r="43" spans="2:4" ht="15">
      <c r="B43" s="361"/>
      <c r="C43" s="362"/>
      <c r="D43" s="363"/>
    </row>
    <row r="44" spans="2:4" ht="15">
      <c r="B44" s="356"/>
      <c r="C44" s="357"/>
      <c r="D44" s="358"/>
    </row>
    <row r="45" spans="2:4">
      <c r="B45" s="356" t="s">
        <v>437</v>
      </c>
      <c r="C45" s="359" t="s">
        <v>438</v>
      </c>
      <c r="D45" s="358"/>
    </row>
    <row r="46" spans="2:4">
      <c r="B46" s="356"/>
      <c r="C46" s="368"/>
      <c r="D46" s="358"/>
    </row>
    <row r="47" spans="2:4">
      <c r="B47" s="356"/>
      <c r="C47" s="368"/>
      <c r="D47" s="358"/>
    </row>
    <row r="48" spans="2:4" ht="15">
      <c r="B48" s="356"/>
      <c r="C48" s="357"/>
      <c r="D48" s="358"/>
    </row>
    <row r="49" spans="2:4" ht="15">
      <c r="B49" s="356"/>
      <c r="C49" s="357"/>
      <c r="D49" s="358"/>
    </row>
    <row r="50" spans="2:4" ht="15">
      <c r="B50" s="356"/>
      <c r="C50" s="357"/>
      <c r="D50" s="358"/>
    </row>
    <row r="51" spans="2:4" ht="15">
      <c r="B51" s="356"/>
      <c r="C51" s="357"/>
      <c r="D51" s="358"/>
    </row>
    <row r="52" spans="2:4" ht="15">
      <c r="B52" s="356"/>
      <c r="C52" s="357"/>
      <c r="D52" s="358"/>
    </row>
    <row r="53" spans="2:4" ht="15">
      <c r="B53" s="356"/>
      <c r="C53" s="357"/>
      <c r="D53" s="358"/>
    </row>
    <row r="54" spans="2:4" ht="15">
      <c r="B54" s="356"/>
      <c r="C54" s="357"/>
      <c r="D54" s="358"/>
    </row>
    <row r="55" spans="2:4" ht="15">
      <c r="B55" s="356"/>
      <c r="C55" s="357"/>
      <c r="D55" s="358"/>
    </row>
    <row r="56" spans="2:4" ht="15">
      <c r="B56" s="356"/>
      <c r="C56" s="357"/>
      <c r="D56" s="358"/>
    </row>
    <row r="57" spans="2:4" ht="15">
      <c r="B57" s="356"/>
      <c r="C57" s="357"/>
      <c r="D57" s="358"/>
    </row>
    <row r="58" spans="2:4" ht="15">
      <c r="B58" s="356"/>
      <c r="C58" s="357"/>
      <c r="D58" s="358"/>
    </row>
    <row r="59" spans="2:4" ht="15">
      <c r="B59" s="356"/>
      <c r="C59" s="357"/>
      <c r="D59" s="358"/>
    </row>
    <row r="60" spans="2:4">
      <c r="B60" s="365"/>
      <c r="C60" s="366"/>
      <c r="D60" s="367"/>
    </row>
    <row r="61" spans="2:4" ht="15">
      <c r="B61" s="361"/>
      <c r="C61" s="362"/>
      <c r="D61" s="363"/>
    </row>
    <row r="62" spans="2:4">
      <c r="B62" s="356" t="s">
        <v>439</v>
      </c>
      <c r="C62" s="359" t="s">
        <v>440</v>
      </c>
      <c r="D62" s="358"/>
    </row>
    <row r="63" spans="2:4">
      <c r="B63" s="356"/>
      <c r="C63" s="359" t="s">
        <v>441</v>
      </c>
      <c r="D63" s="358"/>
    </row>
    <row r="64" spans="2:4" ht="15">
      <c r="B64" s="356"/>
      <c r="C64" s="357"/>
      <c r="D64" s="358"/>
    </row>
    <row r="65" spans="2:4">
      <c r="B65" s="356"/>
      <c r="C65" s="359" t="s">
        <v>442</v>
      </c>
      <c r="D65" s="358"/>
    </row>
    <row r="66" spans="2:4">
      <c r="B66" s="356"/>
      <c r="C66" s="359" t="s">
        <v>443</v>
      </c>
      <c r="D66" s="358"/>
    </row>
    <row r="67" spans="2:4">
      <c r="B67" s="356"/>
      <c r="C67" s="359" t="s">
        <v>444</v>
      </c>
      <c r="D67" s="358"/>
    </row>
    <row r="68" spans="2:4">
      <c r="B68" s="356"/>
      <c r="C68" s="359" t="s">
        <v>445</v>
      </c>
      <c r="D68" s="358"/>
    </row>
    <row r="69" spans="2:4" ht="15">
      <c r="B69" s="356"/>
      <c r="C69" s="357"/>
      <c r="D69" s="358"/>
    </row>
    <row r="70" spans="2:4" ht="15">
      <c r="B70" s="356"/>
      <c r="C70" s="357"/>
      <c r="D70" s="358"/>
    </row>
    <row r="71" spans="2:4">
      <c r="B71" s="356"/>
      <c r="C71" s="359" t="s">
        <v>446</v>
      </c>
      <c r="D71" s="358"/>
    </row>
    <row r="72" spans="2:4" ht="25.5">
      <c r="B72" s="356"/>
      <c r="C72" s="364" t="s">
        <v>447</v>
      </c>
      <c r="D72" s="358"/>
    </row>
    <row r="73" spans="2:4">
      <c r="B73" s="356"/>
      <c r="C73" s="359"/>
      <c r="D73" s="358"/>
    </row>
    <row r="74" spans="2:4" ht="15">
      <c r="B74" s="356"/>
      <c r="C74" s="357"/>
      <c r="D74" s="358"/>
    </row>
    <row r="75" spans="2:4" ht="15">
      <c r="B75" s="356"/>
      <c r="C75" s="357"/>
      <c r="D75" s="358"/>
    </row>
    <row r="76" spans="2:4">
      <c r="B76" s="365"/>
      <c r="C76" s="366"/>
      <c r="D76" s="367"/>
    </row>
    <row r="77" spans="2:4" ht="15">
      <c r="B77" s="361"/>
      <c r="C77" s="362"/>
      <c r="D77" s="363"/>
    </row>
    <row r="78" spans="2:4">
      <c r="B78" s="356" t="s">
        <v>448</v>
      </c>
      <c r="C78" s="359" t="s">
        <v>449</v>
      </c>
      <c r="D78" s="358"/>
    </row>
    <row r="79" spans="2:4" ht="15">
      <c r="B79" s="356"/>
      <c r="C79" s="357"/>
      <c r="D79" s="358"/>
    </row>
    <row r="80" spans="2:4" ht="15">
      <c r="B80" s="356"/>
      <c r="C80" s="357"/>
      <c r="D80" s="358"/>
    </row>
    <row r="81" spans="2:4">
      <c r="B81" s="365"/>
      <c r="C81" s="366"/>
      <c r="D81" s="367"/>
    </row>
    <row r="82" spans="2:4" ht="15">
      <c r="B82" s="356"/>
      <c r="C82" s="357"/>
      <c r="D82" s="358"/>
    </row>
    <row r="83" spans="2:4">
      <c r="B83" s="356" t="s">
        <v>450</v>
      </c>
      <c r="C83" s="359" t="s">
        <v>451</v>
      </c>
      <c r="D83" s="358"/>
    </row>
    <row r="84" spans="2:4">
      <c r="B84" s="356"/>
      <c r="C84" s="359"/>
      <c r="D84" s="358"/>
    </row>
    <row r="85" spans="2:4" ht="15">
      <c r="B85" s="356"/>
      <c r="C85" s="357"/>
      <c r="D85" s="358"/>
    </row>
    <row r="86" spans="2:4">
      <c r="B86" s="356"/>
      <c r="C86" s="359" t="s">
        <v>452</v>
      </c>
      <c r="D86" s="358"/>
    </row>
    <row r="87" spans="2:4">
      <c r="B87" s="356"/>
      <c r="C87" s="359" t="s">
        <v>453</v>
      </c>
      <c r="D87" s="358"/>
    </row>
    <row r="88" spans="2:4">
      <c r="B88" s="356"/>
      <c r="C88" s="359" t="s">
        <v>454</v>
      </c>
      <c r="D88" s="358"/>
    </row>
    <row r="89" spans="2:4" ht="15">
      <c r="B89" s="356"/>
      <c r="C89" s="357"/>
      <c r="D89" s="358"/>
    </row>
    <row r="90" spans="2:4" ht="15">
      <c r="B90" s="356"/>
      <c r="C90" s="357"/>
      <c r="D90" s="358"/>
    </row>
    <row r="91" spans="2:4" ht="15">
      <c r="B91" s="356"/>
      <c r="C91" s="357"/>
      <c r="D91" s="358"/>
    </row>
    <row r="92" spans="2:4" ht="15">
      <c r="B92" s="356"/>
      <c r="C92" s="357"/>
      <c r="D92" s="358"/>
    </row>
    <row r="93" spans="2:4" ht="15">
      <c r="B93" s="356"/>
      <c r="C93" s="357"/>
      <c r="D93" s="358"/>
    </row>
    <row r="94" spans="2:4" ht="15">
      <c r="B94" s="356"/>
      <c r="C94" s="357"/>
      <c r="D94" s="358"/>
    </row>
    <row r="95" spans="2:4" ht="15">
      <c r="B95" s="356"/>
      <c r="C95" s="357"/>
      <c r="D95" s="358"/>
    </row>
    <row r="96" spans="2:4" ht="15">
      <c r="B96" s="356"/>
      <c r="C96" s="357"/>
      <c r="D96" s="358"/>
    </row>
    <row r="97" spans="2:4" ht="15">
      <c r="B97" s="356"/>
      <c r="C97" s="357"/>
      <c r="D97" s="358"/>
    </row>
    <row r="98" spans="2:4" ht="15">
      <c r="B98" s="356"/>
      <c r="C98" s="357"/>
      <c r="D98" s="358"/>
    </row>
    <row r="99" spans="2:4" ht="15">
      <c r="B99" s="356"/>
      <c r="C99" s="357"/>
      <c r="D99" s="358"/>
    </row>
    <row r="100" spans="2:4">
      <c r="B100" s="356"/>
      <c r="C100" s="359" t="s">
        <v>455</v>
      </c>
      <c r="D100" s="358"/>
    </row>
    <row r="101" spans="2:4">
      <c r="B101" s="356"/>
      <c r="C101" s="359" t="s">
        <v>456</v>
      </c>
      <c r="D101" s="358"/>
    </row>
    <row r="102" spans="2:4">
      <c r="B102" s="356"/>
      <c r="C102" s="359" t="s">
        <v>457</v>
      </c>
      <c r="D102" s="358"/>
    </row>
    <row r="103" spans="2:4">
      <c r="B103" s="356"/>
      <c r="C103" s="359" t="s">
        <v>458</v>
      </c>
      <c r="D103" s="358"/>
    </row>
    <row r="104" spans="2:4">
      <c r="B104" s="356"/>
      <c r="C104" s="359" t="s">
        <v>459</v>
      </c>
      <c r="D104" s="358"/>
    </row>
    <row r="105" spans="2:4" ht="15">
      <c r="B105" s="356"/>
      <c r="C105" s="357"/>
      <c r="D105" s="358"/>
    </row>
    <row r="106" spans="2:4" ht="15">
      <c r="B106" s="356"/>
      <c r="C106" s="357"/>
      <c r="D106" s="358"/>
    </row>
    <row r="107" spans="2:4" ht="15">
      <c r="B107" s="356"/>
      <c r="C107" s="357"/>
      <c r="D107" s="358"/>
    </row>
    <row r="108" spans="2:4" ht="15">
      <c r="B108" s="356"/>
      <c r="C108" s="357"/>
      <c r="D108" s="358"/>
    </row>
    <row r="109" spans="2:4" ht="15">
      <c r="B109" s="356"/>
      <c r="C109" s="357"/>
      <c r="D109" s="358"/>
    </row>
    <row r="110" spans="2:4" ht="15">
      <c r="B110" s="356"/>
      <c r="C110" s="357"/>
      <c r="D110" s="358"/>
    </row>
    <row r="111" spans="2:4">
      <c r="B111" s="356"/>
      <c r="C111" s="368"/>
      <c r="D111" s="358"/>
    </row>
    <row r="112" spans="2:4">
      <c r="B112" s="356"/>
      <c r="C112" s="359" t="s">
        <v>460</v>
      </c>
      <c r="D112" s="358"/>
    </row>
    <row r="113" spans="2:4">
      <c r="B113" s="356"/>
      <c r="C113" s="359" t="s">
        <v>461</v>
      </c>
      <c r="D113" s="358"/>
    </row>
    <row r="114" spans="2:4">
      <c r="B114" s="356"/>
      <c r="C114" s="359" t="s">
        <v>462</v>
      </c>
      <c r="D114" s="358"/>
    </row>
    <row r="115" spans="2:4" ht="15">
      <c r="B115" s="356"/>
      <c r="C115" s="357"/>
      <c r="D115" s="358"/>
    </row>
    <row r="116" spans="2:4" ht="15">
      <c r="B116" s="356"/>
      <c r="C116" s="357"/>
      <c r="D116" s="358"/>
    </row>
    <row r="117" spans="2:4" ht="15">
      <c r="B117" s="356"/>
      <c r="C117" s="357"/>
      <c r="D117" s="358"/>
    </row>
    <row r="118" spans="2:4" ht="15">
      <c r="B118" s="356"/>
      <c r="C118" s="357"/>
      <c r="D118" s="358"/>
    </row>
    <row r="119" spans="2:4" ht="15">
      <c r="B119" s="356"/>
      <c r="C119" s="357"/>
      <c r="D119" s="358"/>
    </row>
    <row r="120" spans="2:4" ht="15">
      <c r="B120" s="356"/>
      <c r="C120" s="357"/>
      <c r="D120" s="358"/>
    </row>
    <row r="121" spans="2:4" ht="15">
      <c r="B121" s="369"/>
      <c r="C121" s="357"/>
      <c r="D121" s="358"/>
    </row>
    <row r="122" spans="2:4">
      <c r="B122" s="370"/>
      <c r="C122" s="371"/>
      <c r="D122" s="372"/>
    </row>
  </sheetData>
  <sheetProtection algorithmName="SHA-512" hashValue="4Oq+kGyEtbdf+zPSZWbq9bmwwcnqwQLy9DYOJExNlYVuAwKbl9U4+Hmwm+G8N5GLC2A811LFZoFy6r1KsJXO0A==" saltValue="VLJhd29LG24fE8txAlBN7A==" spinCount="100000" sheet="1" objects="1" scenarios="1"/>
  <mergeCells count="1">
    <mergeCell ref="A1:A2"/>
  </mergeCells>
  <hyperlinks>
    <hyperlink ref="A1:A2" location="Start!A1" display="Start" xr:uid="{CCAAC0CE-59FB-4D33-914C-ED9242E00D31}"/>
  </hyperlinks>
  <pageMargins left="0.70866141732283472" right="0.70866141732283472" top="0.78740157480314965" bottom="0.78740157480314965" header="0.31496062992125984" footer="0.31496062992125984"/>
  <pageSetup paperSize="9" scale="50" orientation="landscape" horizontalDpi="4294967292" r:id="rId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D92F-B536-4F12-87AF-789BAE867EDD}">
  <sheetPr>
    <tabColor theme="0"/>
  </sheetPr>
  <dimension ref="A1:N65"/>
  <sheetViews>
    <sheetView zoomScale="80" zoomScaleNormal="80" zoomScalePageLayoutView="110" workbookViewId="0">
      <pane xSplit="2" ySplit="7" topLeftCell="C8" activePane="bottomRight" state="frozen"/>
      <selection pane="topRight" activeCell="C1" sqref="C1"/>
      <selection pane="bottomLeft" activeCell="A8" sqref="A8"/>
      <selection pane="bottomRight" sqref="A1:A2"/>
    </sheetView>
  </sheetViews>
  <sheetFormatPr baseColWidth="10" defaultColWidth="11.42578125" defaultRowHeight="12.75" outlineLevelCol="1"/>
  <cols>
    <col min="1" max="1" width="6.7109375" style="156" customWidth="1"/>
    <col min="2" max="2" width="78.85546875" style="4" customWidth="1"/>
    <col min="3" max="3" width="53.7109375" style="4" customWidth="1" outlineLevel="1"/>
    <col min="4" max="4" width="28.7109375" style="4" customWidth="1" outlineLevel="1"/>
    <col min="5" max="5" width="31.7109375" style="4" customWidth="1"/>
    <col min="6" max="10" width="15.7109375" style="4" customWidth="1"/>
    <col min="11" max="11" width="90" style="4" bestFit="1" customWidth="1"/>
    <col min="12" max="12" width="80.7109375" style="156" customWidth="1" outlineLevel="1"/>
    <col min="13" max="16384" width="11.42578125" style="156"/>
  </cols>
  <sheetData>
    <row r="1" spans="1:14">
      <c r="A1" s="484" t="s">
        <v>72</v>
      </c>
    </row>
    <row r="2" spans="1:14">
      <c r="A2" s="484"/>
    </row>
    <row r="5" spans="1:14">
      <c r="B5" s="164" t="s">
        <v>123</v>
      </c>
      <c r="C5" s="164"/>
    </row>
    <row r="7" spans="1:14" ht="63.75" customHeight="1">
      <c r="B7" s="203" t="s">
        <v>230</v>
      </c>
      <c r="C7" s="203" t="s">
        <v>231</v>
      </c>
      <c r="D7" s="213" t="s">
        <v>119</v>
      </c>
      <c r="E7" s="213" t="s">
        <v>149</v>
      </c>
      <c r="F7" s="214" t="s">
        <v>173</v>
      </c>
      <c r="G7" s="214" t="s">
        <v>205</v>
      </c>
      <c r="H7" s="214" t="s">
        <v>148</v>
      </c>
      <c r="I7" s="214" t="s">
        <v>486</v>
      </c>
      <c r="J7" s="214" t="s">
        <v>476</v>
      </c>
      <c r="K7" s="213" t="s">
        <v>73</v>
      </c>
      <c r="L7" s="204" t="s">
        <v>74</v>
      </c>
      <c r="M7" s="154"/>
      <c r="N7" s="154"/>
    </row>
    <row r="8" spans="1:14">
      <c r="B8" s="176"/>
      <c r="C8" s="176"/>
      <c r="D8" s="176"/>
      <c r="E8" s="176"/>
      <c r="F8" s="176"/>
      <c r="G8" s="176"/>
      <c r="H8" s="176"/>
      <c r="I8" s="176"/>
      <c r="J8" s="176"/>
      <c r="K8" s="176"/>
    </row>
    <row r="9" spans="1:14">
      <c r="B9" s="165" t="s">
        <v>180</v>
      </c>
      <c r="C9" s="165"/>
      <c r="D9" s="215"/>
      <c r="E9" s="215"/>
      <c r="F9" s="215"/>
      <c r="G9" s="215"/>
      <c r="H9" s="215"/>
      <c r="I9" s="215"/>
      <c r="J9" s="215"/>
      <c r="K9" s="215"/>
    </row>
    <row r="10" spans="1:14" ht="25.5">
      <c r="B10" s="205" t="s">
        <v>236</v>
      </c>
      <c r="C10" s="205" t="s">
        <v>201</v>
      </c>
      <c r="D10" s="216" t="s">
        <v>61</v>
      </c>
      <c r="E10" s="217" t="s">
        <v>154</v>
      </c>
      <c r="F10" s="218"/>
      <c r="G10" s="219">
        <v>2015</v>
      </c>
      <c r="H10" s="219">
        <v>2010</v>
      </c>
      <c r="I10" s="219">
        <v>2015</v>
      </c>
      <c r="J10" s="219">
        <v>2010</v>
      </c>
      <c r="K10" s="216"/>
      <c r="L10" s="206" t="s">
        <v>80</v>
      </c>
    </row>
    <row r="11" spans="1:14" ht="38.25">
      <c r="B11" s="209" t="s">
        <v>204</v>
      </c>
      <c r="C11" s="237" t="s">
        <v>201</v>
      </c>
      <c r="D11" s="220" t="s">
        <v>63</v>
      </c>
      <c r="E11" s="221" t="s">
        <v>155</v>
      </c>
      <c r="F11" s="222"/>
      <c r="G11" s="223">
        <v>2015</v>
      </c>
      <c r="H11" s="223">
        <v>2010</v>
      </c>
      <c r="I11" s="223">
        <v>2015</v>
      </c>
      <c r="J11" s="223">
        <v>2010</v>
      </c>
      <c r="K11" s="220"/>
      <c r="L11" s="210" t="s">
        <v>81</v>
      </c>
      <c r="M11" s="211"/>
    </row>
    <row r="12" spans="1:14">
      <c r="B12" s="209" t="s">
        <v>238</v>
      </c>
      <c r="C12" s="209" t="s">
        <v>202</v>
      </c>
      <c r="D12" s="220" t="s">
        <v>76</v>
      </c>
      <c r="E12" s="221" t="s">
        <v>156</v>
      </c>
      <c r="F12" s="222"/>
      <c r="G12" s="223">
        <v>2015</v>
      </c>
      <c r="H12" s="223">
        <v>2010</v>
      </c>
      <c r="I12" s="223">
        <v>2015</v>
      </c>
      <c r="J12" s="223">
        <v>2010</v>
      </c>
      <c r="K12" s="221" t="s">
        <v>66</v>
      </c>
      <c r="L12" s="210" t="s">
        <v>82</v>
      </c>
      <c r="M12" s="211"/>
    </row>
    <row r="13" spans="1:14" ht="25.5">
      <c r="B13" s="209" t="s">
        <v>13</v>
      </c>
      <c r="C13" s="209" t="s">
        <v>202</v>
      </c>
      <c r="D13" s="220" t="s">
        <v>77</v>
      </c>
      <c r="E13" s="221" t="s">
        <v>157</v>
      </c>
      <c r="F13" s="222"/>
      <c r="G13" s="223">
        <v>2015</v>
      </c>
      <c r="H13" s="223">
        <v>2010</v>
      </c>
      <c r="I13" s="223">
        <v>2015</v>
      </c>
      <c r="J13" s="223">
        <v>2010</v>
      </c>
      <c r="K13" s="221" t="s">
        <v>198</v>
      </c>
      <c r="L13" s="210" t="s">
        <v>83</v>
      </c>
      <c r="M13" s="211"/>
    </row>
    <row r="14" spans="1:14" ht="25.5">
      <c r="B14" s="209" t="s">
        <v>200</v>
      </c>
      <c r="C14" s="209" t="s">
        <v>202</v>
      </c>
      <c r="D14" s="220" t="s">
        <v>78</v>
      </c>
      <c r="E14" s="221" t="s">
        <v>158</v>
      </c>
      <c r="F14" s="222"/>
      <c r="G14" s="223">
        <v>2015</v>
      </c>
      <c r="H14" s="223">
        <v>2010</v>
      </c>
      <c r="I14" s="223">
        <v>2015</v>
      </c>
      <c r="J14" s="223">
        <v>2010</v>
      </c>
      <c r="K14" s="220" t="s">
        <v>65</v>
      </c>
      <c r="L14" s="210" t="s">
        <v>83</v>
      </c>
      <c r="M14" s="211"/>
    </row>
    <row r="15" spans="1:14">
      <c r="B15" s="205" t="s">
        <v>117</v>
      </c>
      <c r="C15" s="205" t="s">
        <v>202</v>
      </c>
      <c r="D15" s="216" t="s">
        <v>75</v>
      </c>
      <c r="E15" s="217" t="s">
        <v>150</v>
      </c>
      <c r="F15" s="218"/>
      <c r="G15" s="219">
        <v>2015</v>
      </c>
      <c r="H15" s="219">
        <v>2010</v>
      </c>
      <c r="I15" s="219">
        <v>2015</v>
      </c>
      <c r="J15" s="219">
        <v>2010</v>
      </c>
      <c r="K15" s="216" t="s">
        <v>199</v>
      </c>
      <c r="L15" s="206" t="s">
        <v>83</v>
      </c>
    </row>
    <row r="16" spans="1:14">
      <c r="B16" s="205"/>
      <c r="C16" s="205"/>
      <c r="D16" s="227"/>
      <c r="E16" s="228"/>
      <c r="F16" s="229"/>
      <c r="G16" s="230"/>
      <c r="H16" s="230"/>
      <c r="I16" s="230"/>
      <c r="J16" s="230"/>
      <c r="K16" s="205"/>
      <c r="L16" s="206"/>
    </row>
    <row r="17" spans="2:13">
      <c r="B17" s="165" t="s">
        <v>181</v>
      </c>
      <c r="C17" s="165"/>
      <c r="D17" s="227"/>
      <c r="E17" s="228"/>
      <c r="F17" s="229"/>
      <c r="G17" s="230"/>
      <c r="H17" s="230"/>
      <c r="I17" s="230"/>
      <c r="J17" s="230"/>
      <c r="K17" s="227"/>
      <c r="L17" s="207"/>
    </row>
    <row r="18" spans="2:13">
      <c r="B18" s="238" t="s">
        <v>79</v>
      </c>
      <c r="C18" s="231"/>
      <c r="D18" s="216"/>
      <c r="E18" s="217"/>
      <c r="F18" s="218"/>
      <c r="G18" s="219"/>
      <c r="H18" s="219"/>
      <c r="I18" s="219"/>
      <c r="J18" s="219"/>
      <c r="K18" s="216"/>
      <c r="L18" s="207"/>
    </row>
    <row r="19" spans="2:13" ht="25.5">
      <c r="B19" s="205" t="s">
        <v>203</v>
      </c>
      <c r="C19" s="205" t="s">
        <v>201</v>
      </c>
      <c r="D19" s="216" t="s">
        <v>61</v>
      </c>
      <c r="E19" s="217" t="s">
        <v>159</v>
      </c>
      <c r="F19" s="217" t="s">
        <v>166</v>
      </c>
      <c r="G19" s="219">
        <v>2015</v>
      </c>
      <c r="H19" s="479">
        <v>2010</v>
      </c>
      <c r="I19" s="224">
        <v>2005</v>
      </c>
      <c r="J19" s="224">
        <v>2005</v>
      </c>
      <c r="K19" s="216"/>
      <c r="L19" s="206" t="s">
        <v>80</v>
      </c>
    </row>
    <row r="20" spans="2:13" ht="25.5">
      <c r="B20" s="209" t="s">
        <v>206</v>
      </c>
      <c r="C20" s="209" t="s">
        <v>201</v>
      </c>
      <c r="D20" s="220" t="s">
        <v>63</v>
      </c>
      <c r="E20" s="221" t="s">
        <v>161</v>
      </c>
      <c r="F20" s="221" t="s">
        <v>166</v>
      </c>
      <c r="G20" s="223">
        <v>2015</v>
      </c>
      <c r="H20" s="480">
        <v>2010</v>
      </c>
      <c r="I20" s="225">
        <v>2005</v>
      </c>
      <c r="J20" s="225">
        <v>2005</v>
      </c>
      <c r="K20" s="220"/>
      <c r="L20" s="210" t="s">
        <v>81</v>
      </c>
      <c r="M20" s="211"/>
    </row>
    <row r="21" spans="2:13" ht="25.5">
      <c r="B21" s="205" t="s">
        <v>7</v>
      </c>
      <c r="C21" s="205" t="s">
        <v>201</v>
      </c>
      <c r="D21" s="216" t="s">
        <v>62</v>
      </c>
      <c r="E21" s="217" t="s">
        <v>160</v>
      </c>
      <c r="F21" s="217" t="s">
        <v>167</v>
      </c>
      <c r="G21" s="219">
        <v>1913</v>
      </c>
      <c r="H21" s="219">
        <v>1913</v>
      </c>
      <c r="I21" s="219">
        <v>1913</v>
      </c>
      <c r="J21" s="219">
        <v>1913</v>
      </c>
      <c r="K21" s="217" t="s">
        <v>176</v>
      </c>
      <c r="L21" s="206" t="s">
        <v>84</v>
      </c>
    </row>
    <row r="22" spans="2:13">
      <c r="B22" s="227"/>
      <c r="C22" s="227"/>
      <c r="D22" s="227"/>
      <c r="E22" s="228"/>
      <c r="F22" s="228"/>
      <c r="G22" s="227"/>
      <c r="H22" s="227"/>
      <c r="I22" s="227"/>
      <c r="J22" s="227"/>
      <c r="K22" s="227"/>
      <c r="L22" s="207"/>
    </row>
    <row r="23" spans="2:13">
      <c r="B23" s="238" t="s">
        <v>64</v>
      </c>
      <c r="C23" s="231"/>
      <c r="D23" s="216"/>
      <c r="E23" s="217"/>
      <c r="F23" s="217"/>
      <c r="G23" s="216"/>
      <c r="H23" s="216"/>
      <c r="I23" s="216"/>
      <c r="J23" s="216"/>
      <c r="K23" s="216"/>
      <c r="L23" s="207"/>
    </row>
    <row r="24" spans="2:13">
      <c r="B24" s="205" t="s">
        <v>90</v>
      </c>
      <c r="C24" s="205" t="s">
        <v>202</v>
      </c>
      <c r="D24" s="216" t="s">
        <v>89</v>
      </c>
      <c r="E24" s="217" t="s">
        <v>151</v>
      </c>
      <c r="F24" s="217" t="s">
        <v>168</v>
      </c>
      <c r="G24" s="226">
        <v>2000</v>
      </c>
      <c r="H24" s="219">
        <f>G24</f>
        <v>2000</v>
      </c>
      <c r="I24" s="219">
        <f>H24</f>
        <v>2000</v>
      </c>
      <c r="J24" s="219">
        <v>2000</v>
      </c>
      <c r="K24" s="216" t="s">
        <v>197</v>
      </c>
      <c r="L24" s="207"/>
    </row>
    <row r="25" spans="2:13">
      <c r="B25" s="209" t="s">
        <v>196</v>
      </c>
      <c r="C25" s="209" t="s">
        <v>202</v>
      </c>
      <c r="D25" s="220" t="s">
        <v>116</v>
      </c>
      <c r="E25" s="221" t="s">
        <v>152</v>
      </c>
      <c r="F25" s="221" t="s">
        <v>169</v>
      </c>
      <c r="G25" s="223">
        <v>2000</v>
      </c>
      <c r="H25" s="223">
        <f>G25</f>
        <v>2000</v>
      </c>
      <c r="I25" s="223">
        <f>H25</f>
        <v>2000</v>
      </c>
      <c r="J25" s="223">
        <v>2000</v>
      </c>
      <c r="K25" s="220"/>
      <c r="L25" s="212"/>
      <c r="M25" s="211"/>
    </row>
    <row r="26" spans="2:13">
      <c r="B26" s="209" t="s">
        <v>91</v>
      </c>
      <c r="C26" s="209" t="s">
        <v>202</v>
      </c>
      <c r="D26" s="220" t="s">
        <v>88</v>
      </c>
      <c r="E26" s="221" t="s">
        <v>153</v>
      </c>
      <c r="F26" s="221">
        <v>1968</v>
      </c>
      <c r="G26" s="223">
        <v>1991</v>
      </c>
      <c r="H26" s="223">
        <v>1991</v>
      </c>
      <c r="I26" s="223">
        <v>1991</v>
      </c>
      <c r="J26" s="223">
        <v>1991</v>
      </c>
      <c r="K26" s="220"/>
      <c r="L26" s="212"/>
      <c r="M26" s="211"/>
    </row>
    <row r="27" spans="2:13">
      <c r="B27" s="209" t="s">
        <v>92</v>
      </c>
      <c r="C27" s="209" t="s">
        <v>202</v>
      </c>
      <c r="D27" s="220" t="s">
        <v>87</v>
      </c>
      <c r="E27" s="221" t="s">
        <v>163</v>
      </c>
      <c r="F27" s="221" t="s">
        <v>171</v>
      </c>
      <c r="G27" s="223">
        <v>1991</v>
      </c>
      <c r="H27" s="223">
        <v>1991</v>
      </c>
      <c r="I27" s="223">
        <v>1991</v>
      </c>
      <c r="J27" s="223">
        <v>1991</v>
      </c>
      <c r="K27" s="220"/>
      <c r="L27" s="212"/>
      <c r="M27" s="211"/>
    </row>
    <row r="28" spans="2:13">
      <c r="B28" s="209" t="s">
        <v>93</v>
      </c>
      <c r="C28" s="209" t="s">
        <v>202</v>
      </c>
      <c r="D28" s="220" t="s">
        <v>86</v>
      </c>
      <c r="E28" s="221" t="s">
        <v>164</v>
      </c>
      <c r="F28" s="221" t="s">
        <v>171</v>
      </c>
      <c r="G28" s="223">
        <v>1991</v>
      </c>
      <c r="H28" s="223">
        <v>1991</v>
      </c>
      <c r="I28" s="223">
        <v>1991</v>
      </c>
      <c r="J28" s="223">
        <v>1991</v>
      </c>
      <c r="K28" s="220"/>
      <c r="L28" s="212"/>
      <c r="M28" s="211"/>
    </row>
    <row r="29" spans="2:13">
      <c r="B29" s="209" t="s">
        <v>94</v>
      </c>
      <c r="C29" s="209" t="s">
        <v>202</v>
      </c>
      <c r="D29" s="220" t="s">
        <v>85</v>
      </c>
      <c r="E29" s="221" t="s">
        <v>165</v>
      </c>
      <c r="F29" s="221" t="s">
        <v>170</v>
      </c>
      <c r="G29" s="223">
        <v>1991</v>
      </c>
      <c r="H29" s="223">
        <v>1991</v>
      </c>
      <c r="I29" s="223">
        <v>1991</v>
      </c>
      <c r="J29" s="223">
        <v>1991</v>
      </c>
      <c r="K29" s="220"/>
      <c r="L29" s="212"/>
      <c r="M29" s="211"/>
    </row>
    <row r="30" spans="2:13" ht="25.5">
      <c r="B30" s="205" t="s">
        <v>118</v>
      </c>
      <c r="C30" s="205" t="s">
        <v>202</v>
      </c>
      <c r="D30" s="216" t="s">
        <v>67</v>
      </c>
      <c r="E30" s="217" t="s">
        <v>162</v>
      </c>
      <c r="F30" s="217" t="s">
        <v>172</v>
      </c>
      <c r="G30" s="219">
        <v>2015</v>
      </c>
      <c r="H30" s="219">
        <v>2010</v>
      </c>
      <c r="I30" s="479">
        <v>2015</v>
      </c>
      <c r="J30" s="479">
        <v>2010</v>
      </c>
      <c r="K30" s="216" t="s">
        <v>193</v>
      </c>
      <c r="L30" s="233" t="s">
        <v>179</v>
      </c>
    </row>
    <row r="31" spans="2:13">
      <c r="B31" s="483" t="s">
        <v>485</v>
      </c>
      <c r="G31" s="149"/>
    </row>
    <row r="33" spans="2:4" ht="14.25">
      <c r="B33" s="236" t="s">
        <v>178</v>
      </c>
      <c r="C33" s="236"/>
    </row>
    <row r="34" spans="2:4">
      <c r="B34" s="208"/>
      <c r="C34" s="208"/>
    </row>
    <row r="35" spans="2:4">
      <c r="B35" s="165" t="s">
        <v>177</v>
      </c>
      <c r="C35" s="165"/>
    </row>
    <row r="36" spans="2:4">
      <c r="B36" s="4" t="s">
        <v>194</v>
      </c>
    </row>
    <row r="37" spans="2:4">
      <c r="B37" s="4" t="s">
        <v>232</v>
      </c>
    </row>
    <row r="38" spans="2:4">
      <c r="B38" s="4" t="s">
        <v>195</v>
      </c>
    </row>
    <row r="39" spans="2:4">
      <c r="B39" s="156" t="s">
        <v>182</v>
      </c>
      <c r="C39" s="156"/>
      <c r="D39" s="232"/>
    </row>
    <row r="40" spans="2:4">
      <c r="B40" s="156"/>
      <c r="C40" s="156"/>
      <c r="D40" s="232"/>
    </row>
    <row r="41" spans="2:4">
      <c r="B41" s="156" t="s">
        <v>183</v>
      </c>
      <c r="C41" s="156"/>
      <c r="D41" s="232"/>
    </row>
    <row r="42" spans="2:4">
      <c r="B42" s="156" t="s">
        <v>184</v>
      </c>
      <c r="C42" s="156"/>
      <c r="D42" s="232"/>
    </row>
    <row r="43" spans="2:4">
      <c r="B43" s="156"/>
      <c r="C43" s="156"/>
      <c r="D43" s="232"/>
    </row>
    <row r="44" spans="2:4">
      <c r="B44" s="156" t="s">
        <v>245</v>
      </c>
      <c r="C44" s="156"/>
      <c r="D44" s="232"/>
    </row>
    <row r="45" spans="2:4">
      <c r="B45" s="156" t="s">
        <v>246</v>
      </c>
      <c r="C45" s="156"/>
      <c r="D45" s="232"/>
    </row>
    <row r="46" spans="2:4">
      <c r="B46" s="156" t="s">
        <v>247</v>
      </c>
      <c r="C46" s="156"/>
      <c r="D46" s="232"/>
    </row>
    <row r="47" spans="2:4">
      <c r="B47" s="156" t="s">
        <v>248</v>
      </c>
      <c r="C47" s="156"/>
      <c r="D47" s="232"/>
    </row>
    <row r="48" spans="2:4">
      <c r="B48" s="156" t="s">
        <v>257</v>
      </c>
      <c r="C48" s="156"/>
      <c r="D48" s="232"/>
    </row>
    <row r="49" spans="2:4">
      <c r="B49" s="156"/>
      <c r="C49" s="156"/>
      <c r="D49" s="232"/>
    </row>
    <row r="50" spans="2:4">
      <c r="B50" s="156" t="s">
        <v>237</v>
      </c>
      <c r="C50" s="156"/>
      <c r="D50" s="232"/>
    </row>
    <row r="51" spans="2:4">
      <c r="B51" s="156" t="s">
        <v>249</v>
      </c>
      <c r="C51" s="156"/>
      <c r="D51" s="232"/>
    </row>
    <row r="52" spans="2:4">
      <c r="B52" s="156"/>
      <c r="C52" s="156"/>
      <c r="D52" s="232"/>
    </row>
    <row r="53" spans="2:4">
      <c r="B53" s="165" t="s">
        <v>250</v>
      </c>
      <c r="C53" s="165"/>
      <c r="D53" s="232"/>
    </row>
    <row r="54" spans="2:4">
      <c r="B54" s="156" t="s">
        <v>233</v>
      </c>
      <c r="C54" s="156"/>
      <c r="D54" s="232"/>
    </row>
    <row r="55" spans="2:4">
      <c r="B55" s="156" t="s">
        <v>251</v>
      </c>
      <c r="C55" s="156"/>
      <c r="D55" s="232"/>
    </row>
    <row r="56" spans="2:4">
      <c r="B56" s="156" t="s">
        <v>256</v>
      </c>
      <c r="C56" s="158"/>
      <c r="D56" s="232"/>
    </row>
    <row r="57" spans="2:4">
      <c r="B57" s="156"/>
      <c r="C57" s="156"/>
      <c r="D57" s="232"/>
    </row>
    <row r="58" spans="2:4">
      <c r="B58" s="156"/>
      <c r="C58" s="156"/>
      <c r="D58" s="232"/>
    </row>
    <row r="59" spans="2:4">
      <c r="B59" s="156"/>
      <c r="C59" s="156"/>
      <c r="D59" s="232"/>
    </row>
    <row r="60" spans="2:4">
      <c r="B60" s="156"/>
      <c r="C60" s="156"/>
      <c r="D60" s="232"/>
    </row>
    <row r="61" spans="2:4">
      <c r="B61" s="158"/>
      <c r="C61" s="158"/>
      <c r="D61" s="232"/>
    </row>
    <row r="62" spans="2:4">
      <c r="B62" s="156"/>
      <c r="C62" s="156"/>
      <c r="D62" s="232"/>
    </row>
    <row r="63" spans="2:4">
      <c r="B63" s="158"/>
      <c r="C63" s="158"/>
      <c r="D63" s="232"/>
    </row>
    <row r="64" spans="2:4">
      <c r="B64" s="156"/>
      <c r="C64" s="156"/>
      <c r="D64" s="232"/>
    </row>
    <row r="65" spans="2:4">
      <c r="B65" s="156"/>
      <c r="C65" s="156"/>
      <c r="D65" s="232"/>
    </row>
  </sheetData>
  <sheetProtection algorithmName="SHA-512" hashValue="vWi5A3j7JStcfJVQx7TBZgIHVRkVLJplvKvU1Pku6VFd/okaPamp5Svm/DzmLZ/rHx2WGOGhV78EnQV84ZPl3w==" saltValue="B0DOljDKC3FfluuLmVa8lg==" spinCount="100000" sheet="1" objects="1" scenarios="1"/>
  <mergeCells count="1">
    <mergeCell ref="A1:A2"/>
  </mergeCells>
  <phoneticPr fontId="37" type="noConversion"/>
  <hyperlinks>
    <hyperlink ref="A1:A2" location="Start!A1" display="Start" xr:uid="{86783319-28F6-4EDB-9132-6C7B9BFE9341}"/>
    <hyperlink ref="L10" r:id="rId1" xr:uid="{23E12B1D-E769-4D5E-9168-21340ED31E91}"/>
    <hyperlink ref="L11" r:id="rId2" xr:uid="{6D1BAD46-EEB0-4C47-A291-667DC08DE889}"/>
    <hyperlink ref="L12" r:id="rId3" xr:uid="{91E33B34-F97F-45A0-AE13-CA181B08858A}"/>
    <hyperlink ref="L13" r:id="rId4" xr:uid="{C9E43F6B-0AC8-4083-961F-FB93AC91DD73}"/>
    <hyperlink ref="L14" r:id="rId5" xr:uid="{51E10387-BCAA-4BF2-9844-438334C5B01A}"/>
    <hyperlink ref="L15" r:id="rId6" xr:uid="{5F1472A7-6CED-4E23-ADCA-63F4094C1D8A}"/>
    <hyperlink ref="L19" r:id="rId7" xr:uid="{A51765B2-DE1B-4C40-99AA-B0366D57E95C}"/>
    <hyperlink ref="L20" r:id="rId8" xr:uid="{D3A96F54-2E44-4C24-A6FC-5D1924CFB59F}"/>
    <hyperlink ref="L21" r:id="rId9" xr:uid="{4979E0D9-D39D-4B7C-8EC8-E431DBFCCDBC}"/>
    <hyperlink ref="L30" r:id="rId10" xr:uid="{3CC7305E-6214-4C02-9956-6A7400113B55}"/>
  </hyperlinks>
  <pageMargins left="0.70866141732283472" right="0.70866141732283472" top="0.78740157480314965" bottom="0.78740157480314965" header="0.31496062992125984" footer="0.31496062992125984"/>
  <pageSetup paperSize="9" scale="50" orientation="landscape" horizontalDpi="4294967292" r:id="rId1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DEC-E991-440A-A81C-2BDABB97FF18}">
  <sheetPr>
    <tabColor theme="0" tint="-0.14999847407452621"/>
    <pageSetUpPr fitToPage="1"/>
  </sheetPr>
  <dimension ref="A1:M142"/>
  <sheetViews>
    <sheetView zoomScale="80" zoomScaleNormal="80" workbookViewId="0">
      <selection activeCell="D8" sqref="D8"/>
    </sheetView>
  </sheetViews>
  <sheetFormatPr baseColWidth="10" defaultColWidth="0" defaultRowHeight="14.25" customHeight="1" zeroHeight="1"/>
  <cols>
    <col min="1" max="1" width="18" style="1" customWidth="1"/>
    <col min="2" max="2" width="27.42578125" style="1" customWidth="1"/>
    <col min="3" max="3" width="3.42578125" style="1" customWidth="1"/>
    <col min="4" max="4" width="20.7109375" style="1" customWidth="1"/>
    <col min="5" max="5" width="3.42578125" style="1" customWidth="1"/>
    <col min="6" max="6" width="20.28515625" style="1" customWidth="1"/>
    <col min="7" max="7" width="3.42578125" style="1" customWidth="1"/>
    <col min="8" max="8" width="20.7109375" style="1" customWidth="1"/>
    <col min="9" max="9" width="3.42578125" style="1" customWidth="1"/>
    <col min="10" max="10" width="20.7109375" style="1" customWidth="1"/>
    <col min="11" max="11" width="3.42578125" style="1" customWidth="1"/>
    <col min="12" max="12" width="20.7109375" style="1" customWidth="1"/>
    <col min="13" max="13" width="3.42578125" style="1" customWidth="1"/>
    <col min="14" max="16384" width="9.140625" style="1" hidden="1"/>
  </cols>
  <sheetData>
    <row r="1" spans="1:13"/>
    <row r="2" spans="1:13"/>
    <row r="3" spans="1:13"/>
    <row r="4" spans="1:13">
      <c r="A4" s="144" t="s">
        <v>477</v>
      </c>
    </row>
    <row r="5" spans="1:13">
      <c r="A5" s="156"/>
      <c r="B5" s="156"/>
      <c r="C5" s="156"/>
      <c r="D5" s="156"/>
      <c r="E5" s="156"/>
      <c r="F5" s="156"/>
      <c r="G5" s="156"/>
      <c r="H5" s="156"/>
      <c r="I5" s="156"/>
      <c r="J5" s="156"/>
      <c r="K5" s="156"/>
      <c r="L5" s="156"/>
      <c r="M5" s="156"/>
    </row>
    <row r="6" spans="1:13">
      <c r="A6" s="165" t="s">
        <v>126</v>
      </c>
      <c r="B6" s="244" t="s">
        <v>480</v>
      </c>
      <c r="C6" s="157"/>
      <c r="D6" s="157"/>
      <c r="E6" s="156"/>
      <c r="F6" s="156"/>
      <c r="G6" s="156"/>
      <c r="H6" s="166" t="s">
        <v>143</v>
      </c>
      <c r="I6" s="156"/>
      <c r="J6" s="156"/>
      <c r="K6" s="156"/>
      <c r="L6" s="156"/>
      <c r="M6" s="156"/>
    </row>
    <row r="7" spans="1:13">
      <c r="A7" s="156"/>
      <c r="B7" s="481" t="s">
        <v>479</v>
      </c>
      <c r="C7" s="157"/>
      <c r="D7" s="157"/>
      <c r="E7" s="156"/>
      <c r="F7" s="156"/>
      <c r="G7" s="156"/>
      <c r="H7" s="156"/>
      <c r="I7" s="156"/>
      <c r="J7" s="156"/>
      <c r="K7" s="156"/>
      <c r="L7" s="156"/>
      <c r="M7" s="156"/>
    </row>
    <row r="8" spans="1:13" ht="14.25" customHeight="1">
      <c r="A8" s="165" t="s">
        <v>125</v>
      </c>
      <c r="B8" s="156" t="s">
        <v>124</v>
      </c>
      <c r="C8" s="156"/>
      <c r="D8" s="145">
        <v>43927</v>
      </c>
      <c r="E8" s="156"/>
      <c r="F8" s="156"/>
      <c r="G8" s="156"/>
      <c r="H8" s="487" t="s">
        <v>463</v>
      </c>
      <c r="I8" s="156"/>
      <c r="J8" s="487" t="s">
        <v>416</v>
      </c>
      <c r="K8" s="156"/>
      <c r="L8" s="487" t="s">
        <v>242</v>
      </c>
      <c r="M8" s="156"/>
    </row>
    <row r="9" spans="1:13" ht="14.25" customHeight="1">
      <c r="A9" s="156"/>
      <c r="B9" s="156"/>
      <c r="C9" s="156"/>
      <c r="D9" s="156"/>
      <c r="E9" s="156"/>
      <c r="F9" s="156"/>
      <c r="G9" s="156"/>
      <c r="H9" s="488"/>
      <c r="I9" s="156"/>
      <c r="J9" s="488"/>
      <c r="K9" s="156"/>
      <c r="L9" s="488"/>
      <c r="M9" s="156"/>
    </row>
    <row r="10" spans="1:13">
      <c r="A10" s="156"/>
      <c r="B10" s="156" t="s">
        <v>132</v>
      </c>
      <c r="C10" s="156"/>
      <c r="D10" s="150" t="s">
        <v>133</v>
      </c>
      <c r="E10" s="156"/>
      <c r="F10" s="156"/>
      <c r="G10" s="156"/>
      <c r="H10" s="156"/>
      <c r="I10" s="156"/>
      <c r="J10" s="156"/>
      <c r="K10" s="156"/>
      <c r="L10" s="156"/>
      <c r="M10" s="156"/>
    </row>
    <row r="11" spans="1:13" ht="14.25" customHeight="1">
      <c r="A11" s="156"/>
      <c r="B11" s="156"/>
      <c r="C11" s="156"/>
      <c r="D11" s="156"/>
      <c r="E11" s="156"/>
      <c r="F11" s="156"/>
      <c r="G11" s="156"/>
      <c r="H11" s="487" t="s">
        <v>464</v>
      </c>
      <c r="I11" s="156"/>
      <c r="J11" s="487" t="s">
        <v>417</v>
      </c>
      <c r="K11" s="156"/>
      <c r="L11" s="487" t="s">
        <v>415</v>
      </c>
      <c r="M11" s="156"/>
    </row>
    <row r="12" spans="1:13" ht="14.25" customHeight="1">
      <c r="A12" s="165" t="s">
        <v>131</v>
      </c>
      <c r="B12" s="156" t="s">
        <v>239</v>
      </c>
      <c r="C12" s="156"/>
      <c r="D12" s="157" t="s">
        <v>127</v>
      </c>
      <c r="E12" s="169" t="s">
        <v>135</v>
      </c>
      <c r="F12" s="489"/>
      <c r="G12" s="156"/>
      <c r="H12" s="488"/>
      <c r="I12" s="156"/>
      <c r="J12" s="488"/>
      <c r="K12" s="156"/>
      <c r="L12" s="488"/>
      <c r="M12" s="156"/>
    </row>
    <row r="13" spans="1:13">
      <c r="A13" s="156"/>
      <c r="B13" s="156"/>
      <c r="C13" s="156"/>
      <c r="D13" s="156"/>
      <c r="E13" s="156"/>
      <c r="F13" s="489"/>
      <c r="G13" s="156"/>
      <c r="H13" s="156"/>
      <c r="I13" s="156"/>
      <c r="J13" s="156"/>
      <c r="K13" s="156"/>
      <c r="L13" s="156"/>
      <c r="M13" s="156"/>
    </row>
    <row r="14" spans="1:13" ht="14.25" customHeight="1">
      <c r="A14" s="156"/>
      <c r="B14" s="156" t="s">
        <v>137</v>
      </c>
      <c r="C14" s="156"/>
      <c r="D14" s="157" t="s">
        <v>120</v>
      </c>
      <c r="E14" s="169" t="s">
        <v>135</v>
      </c>
      <c r="F14" s="156"/>
      <c r="G14" s="156"/>
      <c r="H14" s="487" t="s">
        <v>465</v>
      </c>
      <c r="I14" s="156"/>
      <c r="J14" s="485" t="s">
        <v>234</v>
      </c>
      <c r="K14" s="156"/>
      <c r="L14" s="485" t="s">
        <v>235</v>
      </c>
      <c r="M14" s="156"/>
    </row>
    <row r="15" spans="1:13" ht="14.25" customHeight="1">
      <c r="A15" s="156"/>
      <c r="B15" s="156"/>
      <c r="C15" s="156"/>
      <c r="D15" s="156"/>
      <c r="E15" s="156"/>
      <c r="F15" s="156"/>
      <c r="G15" s="156"/>
      <c r="H15" s="488"/>
      <c r="I15" s="156"/>
      <c r="J15" s="486"/>
      <c r="K15" s="156"/>
      <c r="L15" s="486"/>
      <c r="M15" s="156"/>
    </row>
    <row r="16" spans="1:13">
      <c r="A16" s="156"/>
      <c r="B16" s="156" t="s">
        <v>136</v>
      </c>
      <c r="C16" s="156"/>
      <c r="D16" s="157" t="s">
        <v>134</v>
      </c>
      <c r="E16" s="169" t="s">
        <v>135</v>
      </c>
      <c r="F16" s="156"/>
      <c r="G16" s="156"/>
      <c r="H16" s="156"/>
      <c r="I16" s="156"/>
      <c r="J16" s="156"/>
      <c r="K16" s="156"/>
      <c r="L16" s="160"/>
      <c r="M16" s="156"/>
    </row>
    <row r="17" spans="1:13" ht="14.25" customHeight="1">
      <c r="A17" s="156"/>
      <c r="B17" s="156"/>
      <c r="C17" s="156"/>
      <c r="D17" s="156"/>
      <c r="E17" s="156"/>
      <c r="F17" s="156"/>
      <c r="G17" s="156"/>
      <c r="H17" s="487" t="s">
        <v>466</v>
      </c>
      <c r="I17" s="156"/>
      <c r="J17" s="485" t="s">
        <v>244</v>
      </c>
      <c r="K17" s="156"/>
      <c r="L17" s="485" t="s">
        <v>243</v>
      </c>
      <c r="M17" s="156"/>
    </row>
    <row r="18" spans="1:13" ht="14.25" customHeight="1">
      <c r="A18" s="156"/>
      <c r="B18" s="156" t="s">
        <v>189</v>
      </c>
      <c r="C18" s="156"/>
      <c r="D18" s="157" t="s">
        <v>191</v>
      </c>
      <c r="E18" s="169" t="s">
        <v>135</v>
      </c>
      <c r="F18" s="156"/>
      <c r="G18" s="156"/>
      <c r="H18" s="488"/>
      <c r="I18" s="156"/>
      <c r="J18" s="486"/>
      <c r="K18" s="156"/>
      <c r="L18" s="486"/>
      <c r="M18" s="156"/>
    </row>
    <row r="19" spans="1:13">
      <c r="A19" s="156"/>
      <c r="B19" s="156"/>
      <c r="C19" s="156"/>
      <c r="D19" s="156"/>
      <c r="E19" s="156"/>
      <c r="F19" s="156"/>
      <c r="G19" s="156"/>
      <c r="H19" s="156"/>
      <c r="I19" s="156"/>
      <c r="J19" s="160"/>
      <c r="K19" s="156"/>
      <c r="L19" s="160"/>
      <c r="M19" s="156"/>
    </row>
    <row r="20" spans="1:13" ht="14.25" customHeight="1">
      <c r="A20" s="156"/>
      <c r="B20" s="156" t="s">
        <v>190</v>
      </c>
      <c r="C20" s="156"/>
      <c r="D20" s="157" t="s">
        <v>192</v>
      </c>
      <c r="E20" s="169" t="s">
        <v>135</v>
      </c>
      <c r="F20" s="156"/>
      <c r="G20" s="156"/>
      <c r="H20" s="485" t="s">
        <v>467</v>
      </c>
      <c r="I20" s="156"/>
      <c r="J20" s="156"/>
      <c r="K20" s="156"/>
      <c r="L20" s="485" t="s">
        <v>423</v>
      </c>
      <c r="M20" s="156"/>
    </row>
    <row r="21" spans="1:13" ht="14.25" customHeight="1">
      <c r="A21" s="156"/>
      <c r="B21" s="156"/>
      <c r="C21" s="156"/>
      <c r="D21" s="156"/>
      <c r="E21" s="156"/>
      <c r="F21" s="156"/>
      <c r="G21" s="156"/>
      <c r="H21" s="486"/>
      <c r="I21" s="156"/>
      <c r="J21" s="156"/>
      <c r="K21" s="156"/>
      <c r="L21" s="486"/>
      <c r="M21" s="156"/>
    </row>
    <row r="22" spans="1:13">
      <c r="A22" s="156"/>
      <c r="B22" s="160"/>
      <c r="C22" s="160"/>
      <c r="D22" s="148"/>
      <c r="E22" s="156"/>
      <c r="F22" s="156"/>
      <c r="G22" s="156"/>
      <c r="H22" s="156"/>
      <c r="I22" s="156"/>
      <c r="J22" s="156"/>
      <c r="K22" s="156"/>
      <c r="L22" s="160"/>
      <c r="M22" s="156"/>
    </row>
    <row r="23" spans="1:13" ht="14.25" customHeight="1">
      <c r="A23" s="156"/>
      <c r="B23" s="160"/>
      <c r="C23" s="160"/>
      <c r="D23" s="160"/>
      <c r="E23" s="156"/>
      <c r="F23" s="156"/>
      <c r="G23" s="156"/>
      <c r="H23" s="156"/>
      <c r="I23" s="156"/>
      <c r="J23" s="156"/>
      <c r="K23" s="156"/>
      <c r="L23" s="156"/>
      <c r="M23" s="156"/>
    </row>
    <row r="24" spans="1:13" ht="14.25" customHeight="1">
      <c r="A24" s="156"/>
      <c r="B24" s="160"/>
      <c r="C24" s="160"/>
      <c r="D24" s="160"/>
      <c r="E24" s="156"/>
      <c r="F24" s="156"/>
      <c r="G24" s="156"/>
      <c r="H24" s="160"/>
      <c r="I24" s="156"/>
      <c r="J24" s="160"/>
      <c r="K24" s="156"/>
      <c r="L24" s="156"/>
      <c r="M24" s="156"/>
    </row>
    <row r="25" spans="1:13">
      <c r="A25" s="156"/>
      <c r="B25" s="156"/>
      <c r="C25" s="156"/>
      <c r="D25" s="156"/>
      <c r="E25" s="156"/>
      <c r="F25" s="156"/>
      <c r="G25" s="156"/>
      <c r="H25" s="156"/>
      <c r="I25" s="156"/>
      <c r="J25" s="160"/>
      <c r="K25" s="156"/>
      <c r="L25" s="156"/>
      <c r="M25" s="156"/>
    </row>
    <row r="26" spans="1:13" ht="14.25" customHeight="1">
      <c r="A26" s="156"/>
      <c r="B26" s="156"/>
      <c r="C26" s="156"/>
      <c r="D26" s="156"/>
      <c r="E26" s="156"/>
      <c r="F26" s="156"/>
      <c r="G26" s="156"/>
      <c r="H26" s="156"/>
      <c r="I26" s="156"/>
      <c r="J26" s="156"/>
      <c r="K26" s="156"/>
      <c r="L26" s="156"/>
      <c r="M26" s="156"/>
    </row>
    <row r="27" spans="1:13" ht="14.25" customHeight="1">
      <c r="A27" s="158" t="s">
        <v>138</v>
      </c>
      <c r="B27" s="156"/>
      <c r="C27" s="156"/>
      <c r="D27" s="167" t="s">
        <v>68</v>
      </c>
      <c r="E27" s="156"/>
      <c r="F27" s="156"/>
      <c r="G27" s="156"/>
      <c r="H27" s="146" t="s">
        <v>240</v>
      </c>
      <c r="I27" s="156"/>
      <c r="J27" s="156"/>
      <c r="K27" s="156"/>
      <c r="L27" s="160"/>
      <c r="M27" s="156"/>
    </row>
    <row r="28" spans="1:13">
      <c r="A28" s="156"/>
      <c r="B28" s="156"/>
      <c r="C28" s="156"/>
      <c r="D28" s="156"/>
      <c r="E28" s="156"/>
      <c r="F28" s="156"/>
      <c r="G28" s="156"/>
      <c r="H28" s="156"/>
      <c r="I28" s="156"/>
      <c r="J28" s="156"/>
      <c r="K28" s="156"/>
      <c r="L28" s="160"/>
      <c r="M28" s="156"/>
    </row>
    <row r="29" spans="1:13" ht="14.25" customHeight="1">
      <c r="A29" s="156"/>
      <c r="B29" s="156"/>
      <c r="C29" s="156"/>
      <c r="D29" s="168" t="s">
        <v>69</v>
      </c>
      <c r="E29" s="156"/>
      <c r="F29" s="156"/>
      <c r="G29" s="156"/>
      <c r="H29" s="147" t="s">
        <v>241</v>
      </c>
      <c r="I29" s="156"/>
      <c r="J29" s="156"/>
      <c r="K29" s="156"/>
      <c r="L29" s="156"/>
      <c r="M29" s="156"/>
    </row>
    <row r="30" spans="1:13" ht="14.25" customHeight="1">
      <c r="A30" s="156"/>
      <c r="B30" s="156"/>
      <c r="C30" s="156"/>
      <c r="D30" s="156"/>
      <c r="E30" s="156"/>
      <c r="F30" s="156"/>
      <c r="G30" s="156"/>
      <c r="H30" s="156"/>
      <c r="I30" s="156"/>
      <c r="J30" s="156"/>
      <c r="K30" s="156"/>
      <c r="L30" s="156"/>
      <c r="M30" s="156"/>
    </row>
    <row r="31" spans="1:13" ht="14.25" customHeight="1">
      <c r="A31" s="156"/>
      <c r="B31" s="156"/>
      <c r="C31" s="156"/>
      <c r="D31" s="156"/>
      <c r="E31" s="156"/>
      <c r="F31" s="160"/>
      <c r="G31" s="156"/>
      <c r="H31" s="156"/>
      <c r="I31" s="156"/>
      <c r="J31" s="156"/>
      <c r="K31" s="156"/>
      <c r="L31" s="156"/>
      <c r="M31" s="156"/>
    </row>
    <row r="32" spans="1:13">
      <c r="A32" s="156"/>
      <c r="B32" s="156"/>
      <c r="C32" s="156"/>
      <c r="D32" s="156"/>
      <c r="E32" s="156"/>
      <c r="F32" s="170"/>
      <c r="G32" s="156"/>
      <c r="H32" s="156"/>
      <c r="I32" s="156"/>
      <c r="J32" s="156"/>
      <c r="K32" s="156"/>
      <c r="L32" s="156"/>
      <c r="M32" s="156"/>
    </row>
    <row r="33" spans="1:13" ht="14.25" customHeight="1">
      <c r="A33" s="156"/>
      <c r="B33" s="156"/>
      <c r="C33" s="156"/>
      <c r="D33" s="156"/>
      <c r="E33" s="156"/>
      <c r="F33" s="156"/>
      <c r="G33" s="156"/>
      <c r="H33" s="156"/>
      <c r="I33" s="156"/>
      <c r="J33" s="156"/>
      <c r="K33" s="156"/>
      <c r="L33" s="156"/>
      <c r="M33" s="156"/>
    </row>
    <row r="34" spans="1:13" ht="21.75" customHeight="1"/>
    <row r="35" spans="1:13" hidden="1"/>
    <row r="36" spans="1:13" hidden="1"/>
    <row r="37" spans="1:13" hidden="1"/>
    <row r="38" spans="1:13" hidden="1"/>
    <row r="39" spans="1:13" hidden="1"/>
    <row r="40" spans="1:13" hidden="1"/>
    <row r="41" spans="1:13" hidden="1"/>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sheetData>
  <sheetProtection algorithmName="SHA-512" hashValue="+h5NZkyk4lh7PkemWQ2Xiv/j7YNYehQ0/oxVzkDHwqfYxs1RBgSS0tO2h1xBrObaUgr5hg9fQ8IW+E0aMKvxtg==" saltValue="K4U9hyEtTy6+bezD/JZAqw==" spinCount="100000" sheet="1" objects="1" scenarios="1"/>
  <mergeCells count="15">
    <mergeCell ref="F12:F13"/>
    <mergeCell ref="H8:H9"/>
    <mergeCell ref="J11:J12"/>
    <mergeCell ref="L14:L15"/>
    <mergeCell ref="H11:H12"/>
    <mergeCell ref="J14:J15"/>
    <mergeCell ref="J8:J9"/>
    <mergeCell ref="L11:L12"/>
    <mergeCell ref="L8:L9"/>
    <mergeCell ref="H14:H15"/>
    <mergeCell ref="H20:H21"/>
    <mergeCell ref="L20:L21"/>
    <mergeCell ref="J17:J18"/>
    <mergeCell ref="H17:H18"/>
    <mergeCell ref="L17:L18"/>
  </mergeCells>
  <hyperlinks>
    <hyperlink ref="L8:L9" location="'Vergleich Gas 2015'!A1" display="Vergleich Gas 2015" xr:uid="{4824E7EC-1AEC-4625-BFE2-4180BEAB7C87}"/>
    <hyperlink ref="L11:L12" location="'Preisindizes Gas 2015'!A1" display="Preisindizes Gas 2015" xr:uid="{1C8C737E-03DB-4E18-BDA0-DB13AFB89174}"/>
    <hyperlink ref="L14:L15" location="'Basisreihen Destatis 2015'!A1" display="Basisreihen Destatis 2015" xr:uid="{50C8DAE6-23CF-4688-AFCD-CF90031DC268}"/>
    <hyperlink ref="L20:L21" location="'Reihen BK9 KP Gas 2015 (Detail)'!A1" display="'Reihen BK9 KP Gas 2015 (Detail)'!A1" xr:uid="{D494602B-5179-43B4-B42C-2CE252E96A7D}"/>
    <hyperlink ref="H8:H9" location="'Vergleich Strom 2019'!A1" display="'Vergleich Strom 2019'!A1" xr:uid="{C3C8952A-20BD-4645-960D-33470DF0F630}"/>
    <hyperlink ref="H11:H12" location="'Preisindizes Strom 2019'!A1" display="'Preisindizes Strom 2019'!A1" xr:uid="{133F5C38-D7E1-4837-8F37-DFBFEE911E49}"/>
    <hyperlink ref="H14:H15" location="'Vergleich Gas 2019'!A1" display="'Vergleich Gas 2019'!A1" xr:uid="{7AF5021D-0C75-4E5B-8D11-03FBF26D0B53}"/>
    <hyperlink ref="H17:H18" location="'Preisindizes Gas 2019'!A1" display="'Preisindizes Gas 2019'!A1" xr:uid="{6A430705-6CBE-4AC6-ADCA-4F74F7B76088}"/>
    <hyperlink ref="H20:H21" location="'Basisreihen Destatis 2019'!A1" display="Basisreihen Destatis 2019" xr:uid="{5936EFFF-DC64-408C-B586-86DD9BA8FD5C}"/>
    <hyperlink ref="J8:J9" location="'Vergleich Strom 2016'!A1" display="Vergleich Strom 2016" xr:uid="{078E59AD-9E98-484F-9BEB-C7DDE7163816}"/>
    <hyperlink ref="J11:J12" location="'Preisindizes Strom 2016'!A1" display="Preisindizes Strom 2016" xr:uid="{A60A37DF-0FF8-4C2B-80EB-022EF2597710}"/>
    <hyperlink ref="J14:J15" location="'Basisreihen Destatis 2016'!A1" display="Basisreihen Destatis 2016" xr:uid="{C3D735C8-6D3E-4AB6-8A49-A6EFA90FD325}"/>
    <hyperlink ref="J17:J18" location="'Reihen BK8 KP Strom 2016'!A1" display="'Reihen BK8 KP Strom 2016'!A1" xr:uid="{EDBD7680-6D41-4B28-8680-A859FEAB0139}"/>
    <hyperlink ref="D16" r:id="rId1" xr:uid="{1C7A8473-3EE9-4C2B-A67F-CE6DE66C87A7}"/>
    <hyperlink ref="D18" r:id="rId2" xr:uid="{3C2A5240-A05B-4D94-A7CC-BD7AA84A33BA}"/>
    <hyperlink ref="L17:L18" location="'Reihen BK9 KP Gas 2015'!A1" display="'Reihen BK9 KP Gas 2015'!A1" xr:uid="{17B5D86E-5407-4964-B54A-665CA5187C37}"/>
  </hyperlinks>
  <pageMargins left="0.70866141732283472" right="0.70866141732283472" top="0.74803149606299213" bottom="0.74803149606299213" header="0.31496062992125984" footer="0.31496062992125984"/>
  <pageSetup paperSize="9" scale="78" orientation="landscape" horizontalDpi="4294967292"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4F87"/>
    <pageSetUpPr fitToPage="1"/>
  </sheetPr>
  <dimension ref="A1:CB108"/>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9">
      <c r="A1" s="484" t="s">
        <v>72</v>
      </c>
    </row>
    <row r="2" spans="1:79">
      <c r="A2" s="484"/>
    </row>
    <row r="5" spans="1:79">
      <c r="B5" s="164" t="s">
        <v>472</v>
      </c>
    </row>
    <row r="7" spans="1:79" s="154" customFormat="1">
      <c r="B7" s="155" t="s">
        <v>473</v>
      </c>
    </row>
    <row r="9" spans="1:79">
      <c r="B9" s="482" t="s">
        <v>481</v>
      </c>
    </row>
    <row r="10" spans="1:79">
      <c r="B10" s="165">
        <v>2019</v>
      </c>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c r="CA10" s="155">
        <v>2019</v>
      </c>
    </row>
    <row r="11" spans="1:79">
      <c r="A11" s="253">
        <v>1</v>
      </c>
      <c r="B11" s="184" t="s">
        <v>144</v>
      </c>
      <c r="D11" s="185">
        <f>VLOOKUP(D10,'Preisindizes Strom 2019'!$B$8:$H$91,7,FALSE)</f>
        <v>17.179099999999998</v>
      </c>
      <c r="E11" s="185">
        <f>VLOOKUP(E10,'Preisindizes Strom 2019'!$B$8:$H$91,7,FALSE)</f>
        <v>17.179099999999998</v>
      </c>
      <c r="F11" s="185">
        <f>VLOOKUP(F10,'Preisindizes Strom 2019'!$B$8:$H$91,7,FALSE)</f>
        <v>16.211300000000001</v>
      </c>
      <c r="G11" s="185">
        <f>VLOOKUP(G10,'Preisindizes Strom 2019'!$B$8:$H$91,7,FALSE)</f>
        <v>13.8675</v>
      </c>
      <c r="H11" s="185">
        <f>VLOOKUP(H10,'Preisindizes Strom 2019'!$B$8:$H$91,7,FALSE)</f>
        <v>12.648400000000001</v>
      </c>
      <c r="I11" s="185">
        <f>VLOOKUP(I10,'Preisindizes Strom 2019'!$B$8:$H$91,7,FALSE)</f>
        <v>11.174799999999999</v>
      </c>
      <c r="J11" s="185">
        <f>VLOOKUP(J10,'Preisindizes Strom 2019'!$B$8:$H$91,7,FALSE)</f>
        <v>11.626300000000001</v>
      </c>
      <c r="K11" s="185">
        <f>VLOOKUP(K10,'Preisindizes Strom 2019'!$B$8:$H$91,7,FALSE)</f>
        <v>10.096500000000001</v>
      </c>
      <c r="L11" s="185">
        <f>VLOOKUP(L10,'Preisindizes Strom 2019'!$B$8:$H$91,7,FALSE)</f>
        <v>9.4344000000000001</v>
      </c>
      <c r="M11" s="185">
        <f>VLOOKUP(M10,'Preisindizes Strom 2019'!$B$8:$H$91,7,FALSE)</f>
        <v>9.7542000000000009</v>
      </c>
      <c r="N11" s="185">
        <f>VLOOKUP(N10,'Preisindizes Strom 2019'!$B$8:$H$91,7,FALSE)</f>
        <v>9.7542000000000009</v>
      </c>
      <c r="O11" s="185">
        <f>VLOOKUP(O10,'Preisindizes Strom 2019'!$B$8:$H$91,7,FALSE)</f>
        <v>9.1349</v>
      </c>
      <c r="P11" s="185">
        <f>VLOOKUP(P10,'Preisindizes Strom 2019'!$B$8:$H$91,7,FALSE)</f>
        <v>9.1349</v>
      </c>
      <c r="Q11" s="185">
        <f>VLOOKUP(Q10,'Preisindizes Strom 2019'!$B$8:$H$91,7,FALSE)</f>
        <v>8.5896000000000008</v>
      </c>
      <c r="R11" s="185">
        <f>VLOOKUP(R10,'Preisindizes Strom 2019'!$B$8:$H$91,7,FALSE)</f>
        <v>8.3406000000000002</v>
      </c>
      <c r="S11" s="185">
        <f>VLOOKUP(S10,'Preisindizes Strom 2019'!$B$8:$H$91,7,FALSE)</f>
        <v>8.0489999999999995</v>
      </c>
      <c r="T11" s="185">
        <f>VLOOKUP(T10,'Preisindizes Strom 2019'!$B$8:$H$91,7,FALSE)</f>
        <v>7.4740000000000002</v>
      </c>
      <c r="U11" s="185">
        <f>VLOOKUP(U10,'Preisindizes Strom 2019'!$B$8:$H$91,7,FALSE)</f>
        <v>7.0613000000000001</v>
      </c>
      <c r="V11" s="185">
        <f>VLOOKUP(V10,'Preisindizes Strom 2019'!$B$8:$H$91,7,FALSE)</f>
        <v>6.5770999999999997</v>
      </c>
      <c r="W11" s="185">
        <f>VLOOKUP(W10,'Preisindizes Strom 2019'!$B$8:$H$91,7,FALSE)</f>
        <v>6.2896000000000001</v>
      </c>
      <c r="X11" s="185">
        <f>VLOOKUP(X10,'Preisindizes Strom 2019'!$B$8:$H$91,7,FALSE)</f>
        <v>6.0579000000000001</v>
      </c>
      <c r="Y11" s="185">
        <f>VLOOKUP(Y10,'Preisindizes Strom 2019'!$B$8:$H$91,7,FALSE)</f>
        <v>5.8426</v>
      </c>
      <c r="Z11" s="185">
        <f>VLOOKUP(Z10,'Preisindizes Strom 2019'!$B$8:$H$91,7,FALSE)</f>
        <v>5.67</v>
      </c>
      <c r="AA11" s="185">
        <f>VLOOKUP(AA10,'Preisindizes Strom 2019'!$B$8:$H$91,7,FALSE)</f>
        <v>5.9637000000000002</v>
      </c>
      <c r="AB11" s="185">
        <f>VLOOKUP(AB10,'Preisindizes Strom 2019'!$B$8:$H$91,7,FALSE)</f>
        <v>5.67</v>
      </c>
      <c r="AC11" s="185">
        <f>VLOOKUP(AC10,'Preisindizes Strom 2019'!$B$8:$H$91,7,FALSE)</f>
        <v>5.2797999999999998</v>
      </c>
      <c r="AD11" s="185">
        <f>VLOOKUP(AD10,'Preisindizes Strom 2019'!$B$8:$H$91,7,FALSE)</f>
        <v>4.4611999999999998</v>
      </c>
      <c r="AE11" s="185">
        <f>VLOOKUP(AE10,'Preisindizes Strom 2019'!$B$8:$H$91,7,FALSE)</f>
        <v>4.0244999999999997</v>
      </c>
      <c r="AF11" s="185">
        <f>VLOOKUP(AF10,'Preisindizes Strom 2019'!$B$8:$H$91,7,FALSE)</f>
        <v>3.8367</v>
      </c>
      <c r="AG11" s="185">
        <f>VLOOKUP(AG10,'Preisindizes Strom 2019'!$B$8:$H$91,7,FALSE)</f>
        <v>3.6082000000000001</v>
      </c>
      <c r="AH11" s="185">
        <f>VLOOKUP(AH10,'Preisindizes Strom 2019'!$B$8:$H$91,7,FALSE)</f>
        <v>3.4053</v>
      </c>
      <c r="AI11" s="185">
        <f>VLOOKUP(AI10,'Preisindizes Strom 2019'!$B$8:$H$91,7,FALSE)</f>
        <v>3.3170000000000002</v>
      </c>
      <c r="AJ11" s="185">
        <f>VLOOKUP(AJ10,'Preisindizes Strom 2019'!$B$8:$H$91,7,FALSE)</f>
        <v>3.1972</v>
      </c>
      <c r="AK11" s="185">
        <f>VLOOKUP(AK10,'Preisindizes Strom 2019'!$B$8:$H$91,7,FALSE)</f>
        <v>3.0693000000000001</v>
      </c>
      <c r="AL11" s="185">
        <f>VLOOKUP(AL10,'Preisindizes Strom 2019'!$B$8:$H$91,7,FALSE)</f>
        <v>2.9361999999999999</v>
      </c>
      <c r="AM11" s="185">
        <f>VLOOKUP(AM10,'Preisindizes Strom 2019'!$B$8:$H$91,7,FALSE)</f>
        <v>2.734</v>
      </c>
      <c r="AN11" s="185">
        <f>VLOOKUP(AN10,'Preisindizes Strom 2019'!$B$8:$H$91,7,FALSE)</f>
        <v>2.4805999999999999</v>
      </c>
      <c r="AO11" s="185">
        <f>VLOOKUP(AO10,'Preisindizes Strom 2019'!$B$8:$H$91,7,FALSE)</f>
        <v>2.3393999999999999</v>
      </c>
      <c r="AP11" s="185">
        <f>VLOOKUP(AP10,'Preisindizes Strom 2019'!$B$8:$H$91,7,FALSE)</f>
        <v>2.2480000000000002</v>
      </c>
      <c r="AQ11" s="185">
        <f>VLOOKUP(AQ10,'Preisindizes Strom 2019'!$B$8:$H$91,7,FALSE)</f>
        <v>2.2092000000000001</v>
      </c>
      <c r="AR11" s="185">
        <f>VLOOKUP(AR10,'Preisindizes Strom 2019'!$B$8:$H$91,7,FALSE)</f>
        <v>2.1635</v>
      </c>
      <c r="AS11" s="185">
        <f>VLOOKUP(AS10,'Preisindizes Strom 2019'!$B$8:$H$91,7,FALSE)</f>
        <v>2.1514000000000002</v>
      </c>
      <c r="AT11" s="185">
        <f>VLOOKUP(AT10,'Preisindizes Strom 2019'!$B$8:$H$91,7,FALSE)</f>
        <v>2.1080999999999999</v>
      </c>
      <c r="AU11" s="185">
        <f>VLOOKUP(AU10,'Preisindizes Strom 2019'!$B$8:$H$91,7,FALSE)</f>
        <v>2.0627</v>
      </c>
      <c r="AV11" s="185">
        <f>VLOOKUP(AV10,'Preisindizes Strom 2019'!$B$8:$H$91,7,FALSE)</f>
        <v>2.0158</v>
      </c>
      <c r="AW11" s="185">
        <f>VLOOKUP(AW10,'Preisindizes Strom 2019'!$B$8:$H$91,7,FALSE)</f>
        <v>1.9475</v>
      </c>
      <c r="AX11" s="185">
        <f>VLOOKUP(AX10,'Preisindizes Strom 2019'!$B$8:$H$91,7,FALSE)</f>
        <v>1.8357000000000001</v>
      </c>
      <c r="AY11" s="185">
        <f>VLOOKUP(AY10,'Preisindizes Strom 2019'!$B$8:$H$91,7,FALSE)</f>
        <v>1.7307999999999999</v>
      </c>
      <c r="AZ11" s="185">
        <f>VLOOKUP(AZ10,'Preisindizes Strom 2019'!$B$8:$H$91,7,FALSE)</f>
        <v>1.6279999999999999</v>
      </c>
      <c r="BA11" s="185">
        <f>VLOOKUP(BA10,'Preisindizes Strom 2019'!$B$8:$H$91,7,FALSE)</f>
        <v>1.5746</v>
      </c>
      <c r="BB11" s="185">
        <f>VLOOKUP(BB10,'Preisindizes Strom 2019'!$B$8:$H$91,7,FALSE)</f>
        <v>1.5428999999999999</v>
      </c>
      <c r="BC11" s="185">
        <f>VLOOKUP(BC10,'Preisindizes Strom 2019'!$B$8:$H$91,7,FALSE)</f>
        <v>1.5085</v>
      </c>
      <c r="BD11" s="185">
        <f>VLOOKUP(BD10,'Preisindizes Strom 2019'!$B$8:$H$91,7,FALSE)</f>
        <v>1.5045999999999999</v>
      </c>
      <c r="BE11" s="185">
        <f>VLOOKUP(BE10,'Preisindizes Strom 2019'!$B$8:$H$91,7,FALSE)</f>
        <v>1.5125</v>
      </c>
      <c r="BF11" s="185">
        <f>VLOOKUP(BF10,'Preisindizes Strom 2019'!$B$8:$H$91,7,FALSE)</f>
        <v>1.5205</v>
      </c>
      <c r="BG11" s="185">
        <f>VLOOKUP(BG10,'Preisindizes Strom 2019'!$B$8:$H$91,7,FALSE)</f>
        <v>1.5286</v>
      </c>
      <c r="BH11" s="185">
        <f>VLOOKUP(BH10,'Preisindizes Strom 2019'!$B$8:$H$91,7,FALSE)</f>
        <v>1.5185</v>
      </c>
      <c r="BI11" s="185">
        <f>VLOOKUP(BI10,'Preisindizes Strom 2019'!$B$8:$H$91,7,FALSE)</f>
        <v>1.5125</v>
      </c>
      <c r="BJ11" s="185">
        <f>VLOOKUP(BJ10,'Preisindizes Strom 2019'!$B$8:$H$91,7,FALSE)</f>
        <v>1.5085</v>
      </c>
      <c r="BK11" s="185">
        <f>VLOOKUP(BK10,'Preisindizes Strom 2019'!$B$8:$H$91,7,FALSE)</f>
        <v>1.5045999999999999</v>
      </c>
      <c r="BL11" s="185">
        <f>VLOOKUP(BL10,'Preisindizes Strom 2019'!$B$8:$H$91,7,FALSE)</f>
        <v>1.4832000000000001</v>
      </c>
      <c r="BM11" s="185">
        <f>VLOOKUP(BM10,'Preisindizes Strom 2019'!$B$8:$H$91,7,FALSE)</f>
        <v>1.4533</v>
      </c>
      <c r="BN11" s="185">
        <f>VLOOKUP(BN10,'Preisindizes Strom 2019'!$B$8:$H$91,7,FALSE)</f>
        <v>1.4192</v>
      </c>
      <c r="BO11" s="185">
        <f>VLOOKUP(BO10,'Preisindizes Strom 2019'!$B$8:$H$91,7,FALSE)</f>
        <v>1.3605</v>
      </c>
      <c r="BP11" s="185">
        <f>VLOOKUP(BP10,'Preisindizes Strom 2019'!$B$8:$H$91,7,FALSE)</f>
        <v>1.3109</v>
      </c>
      <c r="BQ11" s="185">
        <f>VLOOKUP(BQ10,'Preisindizes Strom 2019'!$B$8:$H$91,7,FALSE)</f>
        <v>1.2976000000000001</v>
      </c>
      <c r="BR11" s="185">
        <f>VLOOKUP(BR10,'Preisindizes Strom 2019'!$B$8:$H$91,7,FALSE)</f>
        <v>1.2831999999999999</v>
      </c>
      <c r="BS11" s="185">
        <f>VLOOKUP(BS10,'Preisindizes Strom 2019'!$B$8:$H$91,7,FALSE)</f>
        <v>1.2443</v>
      </c>
      <c r="BT11" s="185">
        <f>VLOOKUP(BT10,'Preisindizes Strom 2019'!$B$8:$H$91,7,FALSE)</f>
        <v>1.2141</v>
      </c>
      <c r="BU11" s="185">
        <f>VLOOKUP(BU10,'Preisindizes Strom 2019'!$B$8:$H$91,7,FALSE)</f>
        <v>1.1915</v>
      </c>
      <c r="BV11" s="185">
        <f>VLOOKUP(BV10,'Preisindizes Strom 2019'!$B$8:$H$91,7,FALSE)</f>
        <v>1.1697</v>
      </c>
      <c r="BW11" s="185">
        <f>VLOOKUP(BW10,'Preisindizes Strom 2019'!$B$8:$H$91,7,FALSE)</f>
        <v>1.151</v>
      </c>
      <c r="BX11" s="185">
        <f>VLOOKUP(BX10,'Preisindizes Strom 2019'!$B$8:$H$91,7,FALSE)</f>
        <v>1.1273</v>
      </c>
      <c r="BY11" s="185">
        <f>VLOOKUP(BY10,'Preisindizes Strom 2019'!$B$8:$H$91,7,FALSE)</f>
        <v>1.091</v>
      </c>
      <c r="BZ11" s="185">
        <f>VLOOKUP(BZ10,'Preisindizes Strom 2019'!$B$8:$H$91,7,FALSE)</f>
        <v>1.0445</v>
      </c>
      <c r="CA11" s="185">
        <f>VLOOKUP(CA10,'Preisindizes Strom 2019'!$B$8:$H$91,7,FALSE)</f>
        <v>1</v>
      </c>
    </row>
    <row r="12" spans="1:79">
      <c r="A12" s="253">
        <v>2</v>
      </c>
      <c r="B12" s="184" t="s">
        <v>0</v>
      </c>
      <c r="D12" s="185">
        <f>IF(ISNA(VLOOKUP(D10,'Preisindizes Strom 2019'!$J$8:$R$77,9,FALSE)),0,VLOOKUP(D10,'Preisindizes Strom 2019'!$J$8:$R$77,9,FALSE))</f>
        <v>0</v>
      </c>
      <c r="E12" s="185">
        <f>IF(ISNA(VLOOKUP(E10,'Preisindizes Strom 2019'!$J$8:$R$77,9,FALSE)),0,VLOOKUP(E10,'Preisindizes Strom 2019'!$J$8:$R$77,9,FALSE))</f>
        <v>0</v>
      </c>
      <c r="F12" s="185">
        <f>IF(ISNA(VLOOKUP(F10,'Preisindizes Strom 2019'!$J$8:$R$77,9,FALSE)),0,VLOOKUP(F10,'Preisindizes Strom 2019'!$J$8:$R$77,9,FALSE))</f>
        <v>0</v>
      </c>
      <c r="G12" s="185">
        <f>IF(ISNA(VLOOKUP(G10,'Preisindizes Strom 2019'!$J$8:$R$77,9,FALSE)),0,VLOOKUP(G10,'Preisindizes Strom 2019'!$J$8:$R$77,9,FALSE))</f>
        <v>0</v>
      </c>
      <c r="H12" s="185">
        <f>IF(ISNA(VLOOKUP(H10,'Preisindizes Strom 2019'!$J$8:$R$77,9,FALSE)),0,VLOOKUP(H10,'Preisindizes Strom 2019'!$J$8:$R$77,9,FALSE))</f>
        <v>0</v>
      </c>
      <c r="I12" s="185">
        <f>IF(ISNA(VLOOKUP(I10,'Preisindizes Strom 2019'!$J$8:$R$77,9,FALSE)),0,VLOOKUP(I10,'Preisindizes Strom 2019'!$J$8:$R$77,9,FALSE))</f>
        <v>0</v>
      </c>
      <c r="J12" s="185">
        <f>IF(ISNA(VLOOKUP(J10,'Preisindizes Strom 2019'!$J$8:$R$77,9,FALSE)),0,VLOOKUP(J10,'Preisindizes Strom 2019'!$J$8:$R$77,9,FALSE))</f>
        <v>0</v>
      </c>
      <c r="K12" s="185">
        <f>IF(ISNA(VLOOKUP(K10,'Preisindizes Strom 2019'!$J$8:$R$77,9,FALSE)),0,VLOOKUP(K10,'Preisindizes Strom 2019'!$J$8:$R$77,9,FALSE))</f>
        <v>0</v>
      </c>
      <c r="L12" s="185">
        <f>IF(ISNA(VLOOKUP(L10,'Preisindizes Strom 2019'!$J$8:$R$77,9,FALSE)),0,VLOOKUP(L10,'Preisindizes Strom 2019'!$J$8:$R$77,9,FALSE))</f>
        <v>0</v>
      </c>
      <c r="M12" s="185">
        <f>IF(ISNA(VLOOKUP(M10,'Preisindizes Strom 2019'!$J$8:$R$77,9,FALSE)),0,VLOOKUP(M10,'Preisindizes Strom 2019'!$J$8:$R$77,9,FALSE))</f>
        <v>0</v>
      </c>
      <c r="N12" s="185">
        <f>IF(ISNA(VLOOKUP(N10,'Preisindizes Strom 2019'!$J$8:$R$77,9,FALSE)),0,VLOOKUP(N10,'Preisindizes Strom 2019'!$J$8:$R$77,9,FALSE))</f>
        <v>0</v>
      </c>
      <c r="O12" s="185">
        <f>IF(ISNA(VLOOKUP(O10,'Preisindizes Strom 2019'!$J$8:$R$77,9,FALSE)),0,VLOOKUP(O10,'Preisindizes Strom 2019'!$J$8:$R$77,9,FALSE))</f>
        <v>0</v>
      </c>
      <c r="P12" s="185">
        <f>IF(ISNA(VLOOKUP(P10,'Preisindizes Strom 2019'!$J$8:$R$77,9,FALSE)),0,VLOOKUP(P10,'Preisindizes Strom 2019'!$J$8:$R$77,9,FALSE))</f>
        <v>0</v>
      </c>
      <c r="Q12" s="185">
        <f>IF(ISNA(VLOOKUP(Q10,'Preisindizes Strom 2019'!$J$8:$R$77,9,FALSE)),0,VLOOKUP(Q10,'Preisindizes Strom 2019'!$J$8:$R$77,9,FALSE))</f>
        <v>0</v>
      </c>
      <c r="R12" s="185">
        <f>IF(ISNA(VLOOKUP(R10,'Preisindizes Strom 2019'!$J$8:$R$77,9,FALSE)),0,VLOOKUP(R10,'Preisindizes Strom 2019'!$J$8:$R$77,9,FALSE))</f>
        <v>2.5512999999999999</v>
      </c>
      <c r="S12" s="185">
        <f>IF(ISNA(VLOOKUP(S10,'Preisindizes Strom 2019'!$J$8:$R$77,9,FALSE)),0,VLOOKUP(S10,'Preisindizes Strom 2019'!$J$8:$R$77,9,FALSE))</f>
        <v>2.4615</v>
      </c>
      <c r="T12" s="185">
        <f>IF(ISNA(VLOOKUP(T10,'Preisindizes Strom 2019'!$J$8:$R$77,9,FALSE)),0,VLOOKUP(T10,'Preisindizes Strom 2019'!$J$8:$R$77,9,FALSE))</f>
        <v>2.383</v>
      </c>
      <c r="U12" s="185">
        <f>IF(ISNA(VLOOKUP(U10,'Preisindizes Strom 2019'!$J$8:$R$77,9,FALSE)),0,VLOOKUP(U10,'Preisindizes Strom 2019'!$J$8:$R$77,9,FALSE))</f>
        <v>2.4034</v>
      </c>
      <c r="V12" s="185">
        <f>IF(ISNA(VLOOKUP(V10,'Preisindizes Strom 2019'!$J$8:$R$77,9,FALSE)),0,VLOOKUP(V10,'Preisindizes Strom 2019'!$J$8:$R$77,9,FALSE))</f>
        <v>2.3479999999999999</v>
      </c>
      <c r="W12" s="185">
        <f>IF(ISNA(VLOOKUP(W10,'Preisindizes Strom 2019'!$J$8:$R$77,9,FALSE)),0,VLOOKUP(W10,'Preisindizes Strom 2019'!$J$8:$R$77,9,FALSE))</f>
        <v>2.3237000000000001</v>
      </c>
      <c r="X12" s="185">
        <f>IF(ISNA(VLOOKUP(X10,'Preisindizes Strom 2019'!$J$8:$R$77,9,FALSE)),0,VLOOKUP(X10,'Preisindizes Strom 2019'!$J$8:$R$77,9,FALSE))</f>
        <v>2.1374</v>
      </c>
      <c r="Y12" s="185">
        <f>IF(ISNA(VLOOKUP(Y10,'Preisindizes Strom 2019'!$J$8:$R$77,9,FALSE)),0,VLOOKUP(Y10,'Preisindizes Strom 2019'!$J$8:$R$77,9,FALSE))</f>
        <v>2.0179999999999998</v>
      </c>
      <c r="Z12" s="185">
        <f>IF(ISNA(VLOOKUP(Z10,'Preisindizes Strom 2019'!$J$8:$R$77,9,FALSE)),0,VLOOKUP(Z10,'Preisindizes Strom 2019'!$J$8:$R$77,9,FALSE))</f>
        <v>1.8918999999999999</v>
      </c>
      <c r="AA12" s="185">
        <f>IF(ISNA(VLOOKUP(AA10,'Preisindizes Strom 2019'!$J$8:$R$77,9,FALSE)),0,VLOOKUP(AA10,'Preisindizes Strom 2019'!$J$8:$R$77,9,FALSE))</f>
        <v>2.0741000000000001</v>
      </c>
      <c r="AB12" s="185">
        <f>IF(ISNA(VLOOKUP(AB10,'Preisindizes Strom 2019'!$J$8:$R$77,9,FALSE)),0,VLOOKUP(AB10,'Preisindizes Strom 2019'!$J$8:$R$77,9,FALSE))</f>
        <v>2.0701999999999998</v>
      </c>
      <c r="AC12" s="185">
        <f>IF(ISNA(VLOOKUP(AC10,'Preisindizes Strom 2019'!$J$8:$R$77,9,FALSE)),0,VLOOKUP(AC10,'Preisindizes Strom 2019'!$J$8:$R$77,9,FALSE))</f>
        <v>1.9787999999999999</v>
      </c>
      <c r="AD12" s="185">
        <f>IF(ISNA(VLOOKUP(AD10,'Preisindizes Strom 2019'!$J$8:$R$77,9,FALSE)),0,VLOOKUP(AD10,'Preisindizes Strom 2019'!$J$8:$R$77,9,FALSE))</f>
        <v>1.8391</v>
      </c>
      <c r="AE12" s="185">
        <f>IF(ISNA(VLOOKUP(AE10,'Preisindizes Strom 2019'!$J$8:$R$77,9,FALSE)),0,VLOOKUP(AE10,'Preisindizes Strom 2019'!$J$8:$R$77,9,FALSE))</f>
        <v>1.8887</v>
      </c>
      <c r="AF12" s="185">
        <f>IF(ISNA(VLOOKUP(AF10,'Preisindizes Strom 2019'!$J$8:$R$77,9,FALSE)),0,VLOOKUP(AF10,'Preisindizes Strom 2019'!$J$8:$R$77,9,FALSE))</f>
        <v>1.8759999999999999</v>
      </c>
      <c r="AG12" s="185">
        <f>IF(ISNA(VLOOKUP(AG10,'Preisindizes Strom 2019'!$J$8:$R$77,9,FALSE)),0,VLOOKUP(AG10,'Preisindizes Strom 2019'!$J$8:$R$77,9,FALSE))</f>
        <v>1.7834000000000001</v>
      </c>
      <c r="AH12" s="185">
        <f>IF(ISNA(VLOOKUP(AH10,'Preisindizes Strom 2019'!$J$8:$R$77,9,FALSE)),0,VLOOKUP(AH10,'Preisindizes Strom 2019'!$J$8:$R$77,9,FALSE))</f>
        <v>1.6792</v>
      </c>
      <c r="AI12" s="185">
        <f>IF(ISNA(VLOOKUP(AI10,'Preisindizes Strom 2019'!$J$8:$R$77,9,FALSE)),0,VLOOKUP(AI10,'Preisindizes Strom 2019'!$J$8:$R$77,9,FALSE))</f>
        <v>1.7638</v>
      </c>
      <c r="AJ12" s="185">
        <f>IF(ISNA(VLOOKUP(AJ10,'Preisindizes Strom 2019'!$J$8:$R$77,9,FALSE)),0,VLOOKUP(AJ10,'Preisindizes Strom 2019'!$J$8:$R$77,9,FALSE))</f>
        <v>1.7231000000000001</v>
      </c>
      <c r="AK12" s="185">
        <f>IF(ISNA(VLOOKUP(AK10,'Preisindizes Strom 2019'!$J$8:$R$77,9,FALSE)),0,VLOOKUP(AK10,'Preisindizes Strom 2019'!$J$8:$R$77,9,FALSE))</f>
        <v>1.7047000000000001</v>
      </c>
      <c r="AL12" s="185">
        <f>IF(ISNA(VLOOKUP(AL10,'Preisindizes Strom 2019'!$J$8:$R$77,9,FALSE)),0,VLOOKUP(AL10,'Preisindizes Strom 2019'!$J$8:$R$77,9,FALSE))</f>
        <v>1.6667000000000001</v>
      </c>
      <c r="AM12" s="185">
        <f>IF(ISNA(VLOOKUP(AM10,'Preisindizes Strom 2019'!$J$8:$R$77,9,FALSE)),0,VLOOKUP(AM10,'Preisindizes Strom 2019'!$J$8:$R$77,9,FALSE))</f>
        <v>1.5321</v>
      </c>
      <c r="AN12" s="185">
        <f>IF(ISNA(VLOOKUP(AN10,'Preisindizes Strom 2019'!$J$8:$R$77,9,FALSE)),0,VLOOKUP(AN10,'Preisindizes Strom 2019'!$J$8:$R$77,9,FALSE))</f>
        <v>1.4017999999999999</v>
      </c>
      <c r="AO12" s="185">
        <f>IF(ISNA(VLOOKUP(AO10,'Preisindizes Strom 2019'!$J$8:$R$77,9,FALSE)),0,VLOOKUP(AO10,'Preisindizes Strom 2019'!$J$8:$R$77,9,FALSE))</f>
        <v>1.3543000000000001</v>
      </c>
      <c r="AP12" s="185">
        <f>IF(ISNA(VLOOKUP(AP10,'Preisindizes Strom 2019'!$J$8:$R$77,9,FALSE)),0,VLOOKUP(AP10,'Preisindizes Strom 2019'!$J$8:$R$77,9,FALSE))</f>
        <v>1.3543000000000001</v>
      </c>
      <c r="AQ12" s="185">
        <f>IF(ISNA(VLOOKUP(AQ10,'Preisindizes Strom 2019'!$J$8:$R$77,9,FALSE)),0,VLOOKUP(AQ10,'Preisindizes Strom 2019'!$J$8:$R$77,9,FALSE))</f>
        <v>1.3208</v>
      </c>
      <c r="AR12" s="185">
        <f>IF(ISNA(VLOOKUP(AR10,'Preisindizes Strom 2019'!$J$8:$R$77,9,FALSE)),0,VLOOKUP(AR10,'Preisindizes Strom 2019'!$J$8:$R$77,9,FALSE))</f>
        <v>1.2932999999999999</v>
      </c>
      <c r="AS12" s="185">
        <f>IF(ISNA(VLOOKUP(AS10,'Preisindizes Strom 2019'!$J$8:$R$77,9,FALSE)),0,VLOOKUP(AS10,'Preisindizes Strom 2019'!$J$8:$R$77,9,FALSE))</f>
        <v>1.2756000000000001</v>
      </c>
      <c r="AT12" s="185">
        <f>IF(ISNA(VLOOKUP(AT10,'Preisindizes Strom 2019'!$J$8:$R$77,9,FALSE)),0,VLOOKUP(AT10,'Preisindizes Strom 2019'!$J$8:$R$77,9,FALSE))</f>
        <v>1.2903</v>
      </c>
      <c r="AU12" s="185">
        <f>IF(ISNA(VLOOKUP(AU10,'Preisindizes Strom 2019'!$J$8:$R$77,9,FALSE)),0,VLOOKUP(AU10,'Preisindizes Strom 2019'!$J$8:$R$77,9,FALSE))</f>
        <v>1.2726999999999999</v>
      </c>
      <c r="AV12" s="185">
        <f>IF(ISNA(VLOOKUP(AV10,'Preisindizes Strom 2019'!$J$8:$R$77,9,FALSE)),0,VLOOKUP(AV10,'Preisindizes Strom 2019'!$J$8:$R$77,9,FALSE))</f>
        <v>1.2226999999999999</v>
      </c>
      <c r="AW12" s="185">
        <f>IF(ISNA(VLOOKUP(AW10,'Preisindizes Strom 2019'!$J$8:$R$77,9,FALSE)),0,VLOOKUP(AW10,'Preisindizes Strom 2019'!$J$8:$R$77,9,FALSE))</f>
        <v>1.1863999999999999</v>
      </c>
      <c r="AX12" s="185">
        <f>IF(ISNA(VLOOKUP(AX10,'Preisindizes Strom 2019'!$J$8:$R$77,9,FALSE)),0,VLOOKUP(AX10,'Preisindizes Strom 2019'!$J$8:$R$77,9,FALSE))</f>
        <v>1.1852</v>
      </c>
      <c r="AY12" s="185">
        <f>IF(ISNA(VLOOKUP(AY10,'Preisindizes Strom 2019'!$J$8:$R$77,9,FALSE)),0,VLOOKUP(AY10,'Preisindizes Strom 2019'!$J$8:$R$77,9,FALSE))</f>
        <v>1.1511</v>
      </c>
      <c r="AZ12" s="185">
        <f>IF(ISNA(VLOOKUP(AZ10,'Preisindizes Strom 2019'!$J$8:$R$77,9,FALSE)),0,VLOOKUP(AZ10,'Preisindizes Strom 2019'!$J$8:$R$77,9,FALSE))</f>
        <v>1.129</v>
      </c>
      <c r="BA12" s="185">
        <f>IF(ISNA(VLOOKUP(BA10,'Preisindizes Strom 2019'!$J$8:$R$77,9,FALSE)),0,VLOOKUP(BA10,'Preisindizes Strom 2019'!$J$8:$R$77,9,FALSE))</f>
        <v>1.1394</v>
      </c>
      <c r="BB12" s="185">
        <f>IF(ISNA(VLOOKUP(BB10,'Preisindizes Strom 2019'!$J$8:$R$77,9,FALSE)),0,VLOOKUP(BB10,'Preisindizes Strom 2019'!$J$8:$R$77,9,FALSE))</f>
        <v>1.1487000000000001</v>
      </c>
      <c r="BC12" s="185">
        <f>IF(ISNA(VLOOKUP(BC10,'Preisindizes Strom 2019'!$J$8:$R$77,9,FALSE)),0,VLOOKUP(BC10,'Preisindizes Strom 2019'!$J$8:$R$77,9,FALSE))</f>
        <v>1.1617999999999999</v>
      </c>
      <c r="BD12" s="185">
        <f>IF(ISNA(VLOOKUP(BD10,'Preisindizes Strom 2019'!$J$8:$R$77,9,FALSE)),0,VLOOKUP(BD10,'Preisindizes Strom 2019'!$J$8:$R$77,9,FALSE))</f>
        <v>1.2134</v>
      </c>
      <c r="BE12" s="185">
        <f>IF(ISNA(VLOOKUP(BE10,'Preisindizes Strom 2019'!$J$8:$R$77,9,FALSE)),0,VLOOKUP(BE10,'Preisindizes Strom 2019'!$J$8:$R$77,9,FALSE))</f>
        <v>1.2669999999999999</v>
      </c>
      <c r="BF12" s="185">
        <f>IF(ISNA(VLOOKUP(BF10,'Preisindizes Strom 2019'!$J$8:$R$77,9,FALSE)),0,VLOOKUP(BF10,'Preisindizes Strom 2019'!$J$8:$R$77,9,FALSE))</f>
        <v>1.2932999999999999</v>
      </c>
      <c r="BG12" s="185">
        <f>IF(ISNA(VLOOKUP(BG10,'Preisindizes Strom 2019'!$J$8:$R$77,9,FALSE)),0,VLOOKUP(BG10,'Preisindizes Strom 2019'!$J$8:$R$77,9,FALSE))</f>
        <v>1.3038000000000001</v>
      </c>
      <c r="BH12" s="185">
        <f>IF(ISNA(VLOOKUP(BH10,'Preisindizes Strom 2019'!$J$8:$R$77,9,FALSE)),0,VLOOKUP(BH10,'Preisindizes Strom 2019'!$J$8:$R$77,9,FALSE))</f>
        <v>1.2698</v>
      </c>
      <c r="BI12" s="185">
        <f>IF(ISNA(VLOOKUP(BI10,'Preisindizes Strom 2019'!$J$8:$R$77,9,FALSE)),0,VLOOKUP(BI10,'Preisindizes Strom 2019'!$J$8:$R$77,9,FALSE))</f>
        <v>1.2742</v>
      </c>
      <c r="BJ12" s="185">
        <f>IF(ISNA(VLOOKUP(BJ10,'Preisindizes Strom 2019'!$J$8:$R$77,9,FALSE)),0,VLOOKUP(BJ10,'Preisindizes Strom 2019'!$J$8:$R$77,9,FALSE))</f>
        <v>1.2874000000000001</v>
      </c>
      <c r="BK12" s="185">
        <f>IF(ISNA(VLOOKUP(BK10,'Preisindizes Strom 2019'!$J$8:$R$77,9,FALSE)),0,VLOOKUP(BK10,'Preisindizes Strom 2019'!$J$8:$R$77,9,FALSE))</f>
        <v>1.3008</v>
      </c>
      <c r="BL12" s="185">
        <f>IF(ISNA(VLOOKUP(BL10,'Preisindizes Strom 2019'!$J$8:$R$77,9,FALSE)),0,VLOOKUP(BL10,'Preisindizes Strom 2019'!$J$8:$R$77,9,FALSE))</f>
        <v>1.3023</v>
      </c>
      <c r="BM12" s="185">
        <f>IF(ISNA(VLOOKUP(BM10,'Preisindizes Strom 2019'!$J$8:$R$77,9,FALSE)),0,VLOOKUP(BM10,'Preisindizes Strom 2019'!$J$8:$R$77,9,FALSE))</f>
        <v>1.3115000000000001</v>
      </c>
      <c r="BN12" s="185">
        <f>IF(ISNA(VLOOKUP(BN10,'Preisindizes Strom 2019'!$J$8:$R$77,9,FALSE)),0,VLOOKUP(BN10,'Preisindizes Strom 2019'!$J$8:$R$77,9,FALSE))</f>
        <v>1.2641</v>
      </c>
      <c r="BO12" s="185">
        <f>IF(ISNA(VLOOKUP(BO10,'Preisindizes Strom 2019'!$J$8:$R$77,9,FALSE)),0,VLOOKUP(BO10,'Preisindizes Strom 2019'!$J$8:$R$77,9,FALSE))</f>
        <v>1.2294</v>
      </c>
      <c r="BP12" s="185">
        <f>IF(ISNA(VLOOKUP(BP10,'Preisindizes Strom 2019'!$J$8:$R$77,9,FALSE)),0,VLOOKUP(BP10,'Preisindizes Strom 2019'!$J$8:$R$77,9,FALSE))</f>
        <v>1.2186999999999999</v>
      </c>
      <c r="BQ12" s="185">
        <f>IF(ISNA(VLOOKUP(BQ10,'Preisindizes Strom 2019'!$J$8:$R$77,9,FALSE)),0,VLOOKUP(BQ10,'Preisindizes Strom 2019'!$J$8:$R$77,9,FALSE))</f>
        <v>1.2376</v>
      </c>
      <c r="BR12" s="185">
        <f>IF(ISNA(VLOOKUP(BR10,'Preisindizes Strom 2019'!$J$8:$R$77,9,FALSE)),0,VLOOKUP(BR10,'Preisindizes Strom 2019'!$J$8:$R$77,9,FALSE))</f>
        <v>1.2266999999999999</v>
      </c>
      <c r="BS12" s="185">
        <f>IF(ISNA(VLOOKUP(BS10,'Preisindizes Strom 2019'!$J$8:$R$77,9,FALSE)),0,VLOOKUP(BS10,'Preisindizes Strom 2019'!$J$8:$R$77,9,FALSE))</f>
        <v>1.1691</v>
      </c>
      <c r="BT12" s="185">
        <f>IF(ISNA(VLOOKUP(BT10,'Preisindizes Strom 2019'!$J$8:$R$77,9,FALSE)),0,VLOOKUP(BT10,'Preisindizes Strom 2019'!$J$8:$R$77,9,FALSE))</f>
        <v>1.1535</v>
      </c>
      <c r="BU12" s="185">
        <f>IF(ISNA(VLOOKUP(BU10,'Preisindizes Strom 2019'!$J$8:$R$77,9,FALSE)),0,VLOOKUP(BU10,'Preisindizes Strom 2019'!$J$8:$R$77,9,FALSE))</f>
        <v>1.1557999999999999</v>
      </c>
      <c r="BV12" s="185">
        <f>IF(ISNA(VLOOKUP(BV10,'Preisindizes Strom 2019'!$J$8:$R$77,9,FALSE)),0,VLOOKUP(BV10,'Preisindizes Strom 2019'!$J$8:$R$77,9,FALSE))</f>
        <v>1.1523000000000001</v>
      </c>
      <c r="BW12" s="185">
        <f>IF(ISNA(VLOOKUP(BW10,'Preisindizes Strom 2019'!$J$8:$R$77,9,FALSE)),0,VLOOKUP(BW10,'Preisindizes Strom 2019'!$J$8:$R$77,9,FALSE))</f>
        <v>1.1200000000000001</v>
      </c>
      <c r="BX12" s="185">
        <f>IF(ISNA(VLOOKUP(BX10,'Preisindizes Strom 2019'!$J$8:$R$77,9,FALSE)),0,VLOOKUP(BX10,'Preisindizes Strom 2019'!$J$8:$R$77,9,FALSE))</f>
        <v>1.1200000000000001</v>
      </c>
      <c r="BY12" s="185">
        <f>IF(ISNA(VLOOKUP(BY10,'Preisindizes Strom 2019'!$J$8:$R$77,9,FALSE)),0,VLOOKUP(BY10,'Preisindizes Strom 2019'!$J$8:$R$77,9,FALSE))</f>
        <v>1.0894999999999999</v>
      </c>
      <c r="BZ12" s="185">
        <f>IF(ISNA(VLOOKUP(BZ10,'Preisindizes Strom 2019'!$J$8:$R$77,9,FALSE)),0,VLOOKUP(BZ10,'Preisindizes Strom 2019'!$J$8:$R$77,9,FALSE))</f>
        <v>1.0419</v>
      </c>
      <c r="CA12" s="185">
        <f>IF(ISNA(VLOOKUP(CA10,'Preisindizes Strom 2019'!$J$8:$R$77,9,FALSE)),0,VLOOKUP(CA10,'Preisindizes Strom 2019'!$J$8:$R$77,9,FALSE))</f>
        <v>1</v>
      </c>
    </row>
    <row r="13" spans="1:79">
      <c r="A13" s="253">
        <v>3</v>
      </c>
      <c r="B13" s="184" t="s">
        <v>1</v>
      </c>
      <c r="D13" s="185">
        <f>IF(ISNA(VLOOKUP(D10,'Preisindizes Strom 2019'!$T$8:$AE$77,12,FALSE)),0,VLOOKUP(D10,'Preisindizes Strom 2019'!$T$8:$AE$77,12,FALSE))</f>
        <v>0</v>
      </c>
      <c r="E13" s="185">
        <f>IF(ISNA(VLOOKUP(E10,'Preisindizes Strom 2019'!$T$8:$AE$77,12,FALSE)),0,VLOOKUP(E10,'Preisindizes Strom 2019'!$T$8:$AE$77,12,FALSE))</f>
        <v>0</v>
      </c>
      <c r="F13" s="185">
        <f>IF(ISNA(VLOOKUP(F10,'Preisindizes Strom 2019'!$T$8:$AE$77,12,FALSE)),0,VLOOKUP(F10,'Preisindizes Strom 2019'!$T$8:$AE$77,12,FALSE))</f>
        <v>0</v>
      </c>
      <c r="G13" s="185">
        <f>IF(ISNA(VLOOKUP(G10,'Preisindizes Strom 2019'!$T$8:$AE$77,12,FALSE)),0,VLOOKUP(G10,'Preisindizes Strom 2019'!$T$8:$AE$77,12,FALSE))</f>
        <v>0</v>
      </c>
      <c r="H13" s="185">
        <f>IF(ISNA(VLOOKUP(H10,'Preisindizes Strom 2019'!$T$8:$AE$77,12,FALSE)),0,VLOOKUP(H10,'Preisindizes Strom 2019'!$T$8:$AE$77,12,FALSE))</f>
        <v>0</v>
      </c>
      <c r="I13" s="185">
        <f>IF(ISNA(VLOOKUP(I10,'Preisindizes Strom 2019'!$T$8:$AE$77,12,FALSE)),0,VLOOKUP(I10,'Preisindizes Strom 2019'!$T$8:$AE$77,12,FALSE))</f>
        <v>0</v>
      </c>
      <c r="J13" s="185">
        <f>IF(ISNA(VLOOKUP(J10,'Preisindizes Strom 2019'!$T$8:$AE$77,12,FALSE)),0,VLOOKUP(J10,'Preisindizes Strom 2019'!$T$8:$AE$77,12,FALSE))</f>
        <v>0</v>
      </c>
      <c r="K13" s="185">
        <f>IF(ISNA(VLOOKUP(K10,'Preisindizes Strom 2019'!$T$8:$AE$77,12,FALSE)),0,VLOOKUP(K10,'Preisindizes Strom 2019'!$T$8:$AE$77,12,FALSE))</f>
        <v>0</v>
      </c>
      <c r="L13" s="185">
        <f>IF(ISNA(VLOOKUP(L10,'Preisindizes Strom 2019'!$T$8:$AE$77,12,FALSE)),0,VLOOKUP(L10,'Preisindizes Strom 2019'!$T$8:$AE$77,12,FALSE))</f>
        <v>0</v>
      </c>
      <c r="M13" s="185">
        <f>IF(ISNA(VLOOKUP(M10,'Preisindizes Strom 2019'!$T$8:$AE$77,12,FALSE)),0,VLOOKUP(M10,'Preisindizes Strom 2019'!$T$8:$AE$77,12,FALSE))</f>
        <v>0</v>
      </c>
      <c r="N13" s="185">
        <f>IF(ISNA(VLOOKUP(N10,'Preisindizes Strom 2019'!$T$8:$AE$77,12,FALSE)),0,VLOOKUP(N10,'Preisindizes Strom 2019'!$T$8:$AE$77,12,FALSE))</f>
        <v>0</v>
      </c>
      <c r="O13" s="185">
        <f>IF(ISNA(VLOOKUP(O10,'Preisindizes Strom 2019'!$T$8:$AE$77,12,FALSE)),0,VLOOKUP(O10,'Preisindizes Strom 2019'!$T$8:$AE$77,12,FALSE))</f>
        <v>0</v>
      </c>
      <c r="P13" s="185">
        <f>IF(ISNA(VLOOKUP(P10,'Preisindizes Strom 2019'!$T$8:$AE$77,12,FALSE)),0,VLOOKUP(P10,'Preisindizes Strom 2019'!$T$8:$AE$77,12,FALSE))</f>
        <v>0</v>
      </c>
      <c r="Q13" s="185">
        <f>IF(ISNA(VLOOKUP(Q10,'Preisindizes Strom 2019'!$T$8:$AE$77,12,FALSE)),0,VLOOKUP(Q10,'Preisindizes Strom 2019'!$T$8:$AE$77,12,FALSE))</f>
        <v>0</v>
      </c>
      <c r="R13" s="185">
        <f>IF(ISNA(VLOOKUP(R10,'Preisindizes Strom 2019'!$T$8:$AE$77,12,FALSE)),0,VLOOKUP(R10,'Preisindizes Strom 2019'!$T$8:$AE$77,12,FALSE))</f>
        <v>2.9443999999999999</v>
      </c>
      <c r="S13" s="185">
        <f>IF(ISNA(VLOOKUP(S10,'Preisindizes Strom 2019'!$T$8:$AE$77,12,FALSE)),0,VLOOKUP(S10,'Preisindizes Strom 2019'!$T$8:$AE$77,12,FALSE))</f>
        <v>2.8759999999999999</v>
      </c>
      <c r="T13" s="185">
        <f>IF(ISNA(VLOOKUP(T10,'Preisindizes Strom 2019'!$T$8:$AE$77,12,FALSE)),0,VLOOKUP(T10,'Preisindizes Strom 2019'!$T$8:$AE$77,12,FALSE))</f>
        <v>2.7549999999999999</v>
      </c>
      <c r="U13" s="185">
        <f>IF(ISNA(VLOOKUP(U10,'Preisindizes Strom 2019'!$T$8:$AE$77,12,FALSE)),0,VLOOKUP(U10,'Preisindizes Strom 2019'!$T$8:$AE$77,12,FALSE))</f>
        <v>2.6884000000000001</v>
      </c>
      <c r="V13" s="185">
        <f>IF(ISNA(VLOOKUP(V10,'Preisindizes Strom 2019'!$T$8:$AE$77,12,FALSE)),0,VLOOKUP(V10,'Preisindizes Strom 2019'!$T$8:$AE$77,12,FALSE))</f>
        <v>2.6312000000000002</v>
      </c>
      <c r="W13" s="185">
        <f>IF(ISNA(VLOOKUP(W10,'Preisindizes Strom 2019'!$T$8:$AE$77,12,FALSE)),0,VLOOKUP(W10,'Preisindizes Strom 2019'!$T$8:$AE$77,12,FALSE))</f>
        <v>2.6562999999999999</v>
      </c>
      <c r="X13" s="185">
        <f>IF(ISNA(VLOOKUP(X10,'Preisindizes Strom 2019'!$T$8:$AE$77,12,FALSE)),0,VLOOKUP(X10,'Preisindizes Strom 2019'!$T$8:$AE$77,12,FALSE))</f>
        <v>2.5528</v>
      </c>
      <c r="Y13" s="185">
        <f>IF(ISNA(VLOOKUP(Y10,'Preisindizes Strom 2019'!$T$8:$AE$77,12,FALSE)),0,VLOOKUP(Y10,'Preisindizes Strom 2019'!$T$8:$AE$77,12,FALSE))</f>
        <v>2.4569999999999999</v>
      </c>
      <c r="Z13" s="185">
        <f>IF(ISNA(VLOOKUP(Z10,'Preisindizes Strom 2019'!$T$8:$AE$77,12,FALSE)),0,VLOOKUP(Z10,'Preisindizes Strom 2019'!$T$8:$AE$77,12,FALSE))</f>
        <v>2.3235999999999999</v>
      </c>
      <c r="AA13" s="185">
        <f>IF(ISNA(VLOOKUP(AA10,'Preisindizes Strom 2019'!$T$8:$AE$77,12,FALSE)),0,VLOOKUP(AA10,'Preisindizes Strom 2019'!$T$8:$AE$77,12,FALSE))</f>
        <v>2.5586000000000002</v>
      </c>
      <c r="AB13" s="185">
        <f>IF(ISNA(VLOOKUP(AB10,'Preisindizes Strom 2019'!$T$8:$AE$77,12,FALSE)),0,VLOOKUP(AB10,'Preisindizes Strom 2019'!$T$8:$AE$77,12,FALSE))</f>
        <v>2.5943999999999998</v>
      </c>
      <c r="AC13" s="185">
        <f>IF(ISNA(VLOOKUP(AC10,'Preisindizes Strom 2019'!$T$8:$AE$77,12,FALSE)),0,VLOOKUP(AC10,'Preisindizes Strom 2019'!$T$8:$AE$77,12,FALSE))</f>
        <v>2.3986999999999998</v>
      </c>
      <c r="AD13" s="185">
        <f>IF(ISNA(VLOOKUP(AD10,'Preisindizes Strom 2019'!$T$8:$AE$77,12,FALSE)),0,VLOOKUP(AD10,'Preisindizes Strom 2019'!$T$8:$AE$77,12,FALSE))</f>
        <v>2.1444999999999999</v>
      </c>
      <c r="AE13" s="185">
        <f>IF(ISNA(VLOOKUP(AE10,'Preisindizes Strom 2019'!$T$8:$AE$77,12,FALSE)),0,VLOOKUP(AE10,'Preisindizes Strom 2019'!$T$8:$AE$77,12,FALSE))</f>
        <v>2.1612</v>
      </c>
      <c r="AF13" s="185">
        <f>IF(ISNA(VLOOKUP(AF10,'Preisindizes Strom 2019'!$T$8:$AE$77,12,FALSE)),0,VLOOKUP(AF10,'Preisindizes Strom 2019'!$T$8:$AE$77,12,FALSE))</f>
        <v>2.1738</v>
      </c>
      <c r="AG13" s="185">
        <f>IF(ISNA(VLOOKUP(AG10,'Preisindizes Strom 2019'!$T$8:$AE$77,12,FALSE)),0,VLOOKUP(AG10,'Preisindizes Strom 2019'!$T$8:$AE$77,12,FALSE))</f>
        <v>2.0842999999999998</v>
      </c>
      <c r="AH13" s="185">
        <f>IF(ISNA(VLOOKUP(AH10,'Preisindizes Strom 2019'!$T$8:$AE$77,12,FALSE)),0,VLOOKUP(AH10,'Preisindizes Strom 2019'!$T$8:$AE$77,12,FALSE))</f>
        <v>1.9492</v>
      </c>
      <c r="AI13" s="185">
        <f>IF(ISNA(VLOOKUP(AI10,'Preisindizes Strom 2019'!$T$8:$AE$77,12,FALSE)),0,VLOOKUP(AI10,'Preisindizes Strom 2019'!$T$8:$AE$77,12,FALSE))</f>
        <v>2.0310000000000001</v>
      </c>
      <c r="AJ13" s="185">
        <f>IF(ISNA(VLOOKUP(AJ10,'Preisindizes Strom 2019'!$T$8:$AE$77,12,FALSE)),0,VLOOKUP(AJ10,'Preisindizes Strom 2019'!$T$8:$AE$77,12,FALSE))</f>
        <v>1.9630000000000001</v>
      </c>
      <c r="AK13" s="185">
        <f>IF(ISNA(VLOOKUP(AK10,'Preisindizes Strom 2019'!$T$8:$AE$77,12,FALSE)),0,VLOOKUP(AK10,'Preisindizes Strom 2019'!$T$8:$AE$77,12,FALSE))</f>
        <v>1.9357</v>
      </c>
      <c r="AL13" s="185">
        <f>IF(ISNA(VLOOKUP(AL10,'Preisindizes Strom 2019'!$T$8:$AE$77,12,FALSE)),0,VLOOKUP(AL10,'Preisindizes Strom 2019'!$T$8:$AE$77,12,FALSE))</f>
        <v>1.9492</v>
      </c>
      <c r="AM13" s="185">
        <f>IF(ISNA(VLOOKUP(AM10,'Preisindizes Strom 2019'!$T$8:$AE$77,12,FALSE)),0,VLOOKUP(AM10,'Preisindizes Strom 2019'!$T$8:$AE$77,12,FALSE))</f>
        <v>1.8098000000000001</v>
      </c>
      <c r="AN13" s="185">
        <f>IF(ISNA(VLOOKUP(AN10,'Preisindizes Strom 2019'!$T$8:$AE$77,12,FALSE)),0,VLOOKUP(AN10,'Preisindizes Strom 2019'!$T$8:$AE$77,12,FALSE))</f>
        <v>1.6415999999999999</v>
      </c>
      <c r="AO13" s="185">
        <f>IF(ISNA(VLOOKUP(AO10,'Preisindizes Strom 2019'!$T$8:$AE$77,12,FALSE)),0,VLOOKUP(AO10,'Preisindizes Strom 2019'!$T$8:$AE$77,12,FALSE))</f>
        <v>1.5609999999999999</v>
      </c>
      <c r="AP13" s="185">
        <f>IF(ISNA(VLOOKUP(AP10,'Preisindizes Strom 2019'!$T$8:$AE$77,12,FALSE)),0,VLOOKUP(AP10,'Preisindizes Strom 2019'!$T$8:$AE$77,12,FALSE))</f>
        <v>1.5205</v>
      </c>
      <c r="AQ13" s="185">
        <f>IF(ISNA(VLOOKUP(AQ10,'Preisindizes Strom 2019'!$T$8:$AE$77,12,FALSE)),0,VLOOKUP(AQ10,'Preisindizes Strom 2019'!$T$8:$AE$77,12,FALSE))</f>
        <v>1.5226</v>
      </c>
      <c r="AR13" s="185">
        <f>IF(ISNA(VLOOKUP(AR10,'Preisindizes Strom 2019'!$T$8:$AE$77,12,FALSE)),0,VLOOKUP(AR10,'Preisindizes Strom 2019'!$T$8:$AE$77,12,FALSE))</f>
        <v>1.5163</v>
      </c>
      <c r="AS13" s="185">
        <f>IF(ISNA(VLOOKUP(AS10,'Preisindizes Strom 2019'!$T$8:$AE$77,12,FALSE)),0,VLOOKUP(AS10,'Preisindizes Strom 2019'!$T$8:$AE$77,12,FALSE))</f>
        <v>1.5061</v>
      </c>
      <c r="AT13" s="185">
        <f>IF(ISNA(VLOOKUP(AT10,'Preisindizes Strom 2019'!$T$8:$AE$77,12,FALSE)),0,VLOOKUP(AT10,'Preisindizes Strom 2019'!$T$8:$AE$77,12,FALSE))</f>
        <v>1.484</v>
      </c>
      <c r="AU13" s="185">
        <f>IF(ISNA(VLOOKUP(AU10,'Preisindizes Strom 2019'!$T$8:$AE$77,12,FALSE)),0,VLOOKUP(AU10,'Preisindizes Strom 2019'!$T$8:$AE$77,12,FALSE))</f>
        <v>1.4587000000000001</v>
      </c>
      <c r="AV13" s="185">
        <f>IF(ISNA(VLOOKUP(AV10,'Preisindizes Strom 2019'!$T$8:$AE$77,12,FALSE)),0,VLOOKUP(AV10,'Preisindizes Strom 2019'!$T$8:$AE$77,12,FALSE))</f>
        <v>1.4288000000000001</v>
      </c>
      <c r="AW13" s="185">
        <f>IF(ISNA(VLOOKUP(AW10,'Preisindizes Strom 2019'!$T$8:$AE$77,12,FALSE)),0,VLOOKUP(AW10,'Preisindizes Strom 2019'!$T$8:$AE$77,12,FALSE))</f>
        <v>1.3913</v>
      </c>
      <c r="AX13" s="185">
        <f>IF(ISNA(VLOOKUP(AX10,'Preisindizes Strom 2019'!$T$8:$AE$77,12,FALSE)),0,VLOOKUP(AX10,'Preisindizes Strom 2019'!$T$8:$AE$77,12,FALSE))</f>
        <v>1.3524</v>
      </c>
      <c r="AY13" s="185">
        <f>IF(ISNA(VLOOKUP(AY10,'Preisindizes Strom 2019'!$T$8:$AE$77,12,FALSE)),0,VLOOKUP(AY10,'Preisindizes Strom 2019'!$T$8:$AE$77,12,FALSE))</f>
        <v>1.3032999999999999</v>
      </c>
      <c r="AZ13" s="185">
        <f>IF(ISNA(VLOOKUP(AZ10,'Preisindizes Strom 2019'!$T$8:$AE$77,12,FALSE)),0,VLOOKUP(AZ10,'Preisindizes Strom 2019'!$T$8:$AE$77,12,FALSE))</f>
        <v>1.2647999999999999</v>
      </c>
      <c r="BA13" s="185">
        <f>IF(ISNA(VLOOKUP(BA10,'Preisindizes Strom 2019'!$T$8:$AE$77,12,FALSE)),0,VLOOKUP(BA10,'Preisindizes Strom 2019'!$T$8:$AE$77,12,FALSE))</f>
        <v>1.2605</v>
      </c>
      <c r="BB13" s="185">
        <f>IF(ISNA(VLOOKUP(BB10,'Preisindizes Strom 2019'!$T$8:$AE$77,12,FALSE)),0,VLOOKUP(BB10,'Preisindizes Strom 2019'!$T$8:$AE$77,12,FALSE))</f>
        <v>1.2619</v>
      </c>
      <c r="BC13" s="185">
        <f>IF(ISNA(VLOOKUP(BC10,'Preisindizes Strom 2019'!$T$8:$AE$77,12,FALSE)),0,VLOOKUP(BC10,'Preisindizes Strom 2019'!$T$8:$AE$77,12,FALSE))</f>
        <v>1.2677</v>
      </c>
      <c r="BD13" s="185">
        <f>IF(ISNA(VLOOKUP(BD10,'Preisindizes Strom 2019'!$T$8:$AE$77,12,FALSE)),0,VLOOKUP(BD10,'Preisindizes Strom 2019'!$T$8:$AE$77,12,FALSE))</f>
        <v>1.3018000000000001</v>
      </c>
      <c r="BE13" s="185">
        <f>IF(ISNA(VLOOKUP(BE10,'Preisindizes Strom 2019'!$T$8:$AE$77,12,FALSE)),0,VLOOKUP(BE10,'Preisindizes Strom 2019'!$T$8:$AE$77,12,FALSE))</f>
        <v>1.325</v>
      </c>
      <c r="BF13" s="185">
        <f>IF(ISNA(VLOOKUP(BF10,'Preisindizes Strom 2019'!$T$8:$AE$77,12,FALSE)),0,VLOOKUP(BF10,'Preisindizes Strom 2019'!$T$8:$AE$77,12,FALSE))</f>
        <v>1.3297000000000001</v>
      </c>
      <c r="BG13" s="185">
        <f>IF(ISNA(VLOOKUP(BG10,'Preisindizes Strom 2019'!$T$8:$AE$77,12,FALSE)),0,VLOOKUP(BG10,'Preisindizes Strom 2019'!$T$8:$AE$77,12,FALSE))</f>
        <v>1.3282</v>
      </c>
      <c r="BH13" s="185">
        <f>IF(ISNA(VLOOKUP(BH10,'Preisindizes Strom 2019'!$T$8:$AE$77,12,FALSE)),0,VLOOKUP(BH10,'Preisindizes Strom 2019'!$T$8:$AE$77,12,FALSE))</f>
        <v>1.2911999999999999</v>
      </c>
      <c r="BI13" s="185">
        <f>IF(ISNA(VLOOKUP(BI10,'Preisindizes Strom 2019'!$T$8:$AE$77,12,FALSE)),0,VLOOKUP(BI10,'Preisindizes Strom 2019'!$T$8:$AE$77,12,FALSE))</f>
        <v>1.2882</v>
      </c>
      <c r="BJ13" s="185">
        <f>IF(ISNA(VLOOKUP(BJ10,'Preisindizes Strom 2019'!$T$8:$AE$77,12,FALSE)),0,VLOOKUP(BJ10,'Preisindizes Strom 2019'!$T$8:$AE$77,12,FALSE))</f>
        <v>1.3109999999999999</v>
      </c>
      <c r="BK13" s="185">
        <f>IF(ISNA(VLOOKUP(BK10,'Preisindizes Strom 2019'!$T$8:$AE$77,12,FALSE)),0,VLOOKUP(BK10,'Preisindizes Strom 2019'!$T$8:$AE$77,12,FALSE))</f>
        <v>1.3329</v>
      </c>
      <c r="BL13" s="185">
        <f>IF(ISNA(VLOOKUP(BL10,'Preisindizes Strom 2019'!$T$8:$AE$77,12,FALSE)),0,VLOOKUP(BL10,'Preisindizes Strom 2019'!$T$8:$AE$77,12,FALSE))</f>
        <v>1.3093999999999999</v>
      </c>
      <c r="BM13" s="185">
        <f>IF(ISNA(VLOOKUP(BM10,'Preisindizes Strom 2019'!$T$8:$AE$77,12,FALSE)),0,VLOOKUP(BM10,'Preisindizes Strom 2019'!$T$8:$AE$77,12,FALSE))</f>
        <v>1.272</v>
      </c>
      <c r="BN13" s="185">
        <f>IF(ISNA(VLOOKUP(BN10,'Preisindizes Strom 2019'!$T$8:$AE$77,12,FALSE)),0,VLOOKUP(BN10,'Preisindizes Strom 2019'!$T$8:$AE$77,12,FALSE))</f>
        <v>1.2407999999999999</v>
      </c>
      <c r="BO13" s="185">
        <f>IF(ISNA(VLOOKUP(BO10,'Preisindizes Strom 2019'!$T$8:$AE$77,12,FALSE)),0,VLOOKUP(BO10,'Preisindizes Strom 2019'!$T$8:$AE$77,12,FALSE))</f>
        <v>1.1891</v>
      </c>
      <c r="BP13" s="185">
        <f>IF(ISNA(VLOOKUP(BP10,'Preisindizes Strom 2019'!$T$8:$AE$77,12,FALSE)),0,VLOOKUP(BP10,'Preisindizes Strom 2019'!$T$8:$AE$77,12,FALSE))</f>
        <v>1.1534</v>
      </c>
      <c r="BQ13" s="185">
        <f>IF(ISNA(VLOOKUP(BQ10,'Preisindizes Strom 2019'!$T$8:$AE$77,12,FALSE)),0,VLOOKUP(BQ10,'Preisindizes Strom 2019'!$T$8:$AE$77,12,FALSE))</f>
        <v>1.1654</v>
      </c>
      <c r="BR13" s="185">
        <f>IF(ISNA(VLOOKUP(BR10,'Preisindizes Strom 2019'!$T$8:$AE$77,12,FALSE)),0,VLOOKUP(BR10,'Preisindizes Strom 2019'!$T$8:$AE$77,12,FALSE))</f>
        <v>1.1878</v>
      </c>
      <c r="BS13" s="185">
        <f>IF(ISNA(VLOOKUP(BS10,'Preisindizes Strom 2019'!$T$8:$AE$77,12,FALSE)),0,VLOOKUP(BS10,'Preisindizes Strom 2019'!$T$8:$AE$77,12,FALSE))</f>
        <v>1.1486000000000001</v>
      </c>
      <c r="BT13" s="185">
        <f>IF(ISNA(VLOOKUP(BT10,'Preisindizes Strom 2019'!$T$8:$AE$77,12,FALSE)),0,VLOOKUP(BT10,'Preisindizes Strom 2019'!$T$8:$AE$77,12,FALSE))</f>
        <v>1.1438999999999999</v>
      </c>
      <c r="BU13" s="185">
        <f>IF(ISNA(VLOOKUP(BU10,'Preisindizes Strom 2019'!$T$8:$AE$77,12,FALSE)),0,VLOOKUP(BU10,'Preisindizes Strom 2019'!$T$8:$AE$77,12,FALSE))</f>
        <v>1.1451</v>
      </c>
      <c r="BV13" s="185">
        <f>IF(ISNA(VLOOKUP(BV10,'Preisindizes Strom 2019'!$T$8:$AE$77,12,FALSE)),0,VLOOKUP(BV10,'Preisindizes Strom 2019'!$T$8:$AE$77,12,FALSE))</f>
        <v>1.1369</v>
      </c>
      <c r="BW13" s="185">
        <f>IF(ISNA(VLOOKUP(BW10,'Preisindizes Strom 2019'!$T$8:$AE$77,12,FALSE)),0,VLOOKUP(BW10,'Preisindizes Strom 2019'!$T$8:$AE$77,12,FALSE))</f>
        <v>1.113</v>
      </c>
      <c r="BX13" s="185">
        <f>IF(ISNA(VLOOKUP(BX10,'Preisindizes Strom 2019'!$T$8:$AE$77,12,FALSE)),0,VLOOKUP(BX10,'Preisindizes Strom 2019'!$T$8:$AE$77,12,FALSE))</f>
        <v>1.113</v>
      </c>
      <c r="BY13" s="185">
        <f>IF(ISNA(VLOOKUP(BY10,'Preisindizes Strom 2019'!$T$8:$AE$77,12,FALSE)),0,VLOOKUP(BY10,'Preisindizes Strom 2019'!$T$8:$AE$77,12,FALSE))</f>
        <v>1.0827</v>
      </c>
      <c r="BZ13" s="185">
        <f>IF(ISNA(VLOOKUP(BZ10,'Preisindizes Strom 2019'!$T$8:$AE$77,12,FALSE)),0,VLOOKUP(BZ10,'Preisindizes Strom 2019'!$T$8:$AE$77,12,FALSE))</f>
        <v>1.0373000000000001</v>
      </c>
      <c r="CA13" s="185">
        <f>IF(ISNA(VLOOKUP(CA10,'Preisindizes Strom 2019'!$T$8:$AE$77,12,FALSE)),0,VLOOKUP(CA10,'Preisindizes Strom 2019'!$T$8:$AE$77,12,FALSE))</f>
        <v>1</v>
      </c>
    </row>
    <row r="14" spans="1:79">
      <c r="A14" s="253">
        <v>4</v>
      </c>
      <c r="B14" s="184" t="s">
        <v>2</v>
      </c>
      <c r="D14" s="185">
        <f>IF(ISNA(VLOOKUP(D10,'Preisindizes Strom 2019'!$AG$8:$AO$77,9,FALSE)),0,VLOOKUP(D10,'Preisindizes Strom 2019'!$AG$8:$AO$77,9,FALSE))</f>
        <v>0</v>
      </c>
      <c r="E14" s="185">
        <f>IF(ISNA(VLOOKUP(E10,'Preisindizes Strom 2019'!$AG$8:$AO$77,9,FALSE)),0,VLOOKUP(E10,'Preisindizes Strom 2019'!$AG$8:$AO$77,9,FALSE))</f>
        <v>0</v>
      </c>
      <c r="F14" s="185">
        <f>IF(ISNA(VLOOKUP(F10,'Preisindizes Strom 2019'!$AG$8:$AO$77,9,FALSE)),0,VLOOKUP(F10,'Preisindizes Strom 2019'!$AG$8:$AO$77,9,FALSE))</f>
        <v>0</v>
      </c>
      <c r="G14" s="185">
        <f>IF(ISNA(VLOOKUP(G10,'Preisindizes Strom 2019'!$AG$8:$AO$77,9,FALSE)),0,VLOOKUP(G10,'Preisindizes Strom 2019'!$AG$8:$AO$77,9,FALSE))</f>
        <v>0</v>
      </c>
      <c r="H14" s="185">
        <f>IF(ISNA(VLOOKUP(H10,'Preisindizes Strom 2019'!$AG$8:$AO$77,9,FALSE)),0,VLOOKUP(H10,'Preisindizes Strom 2019'!$AG$8:$AO$77,9,FALSE))</f>
        <v>0</v>
      </c>
      <c r="I14" s="185">
        <f>IF(ISNA(VLOOKUP(I10,'Preisindizes Strom 2019'!$AG$8:$AO$77,9,FALSE)),0,VLOOKUP(I10,'Preisindizes Strom 2019'!$AG$8:$AO$77,9,FALSE))</f>
        <v>0</v>
      </c>
      <c r="J14" s="185">
        <f>IF(ISNA(VLOOKUP(J10,'Preisindizes Strom 2019'!$AG$8:$AO$77,9,FALSE)),0,VLOOKUP(J10,'Preisindizes Strom 2019'!$AG$8:$AO$77,9,FALSE))</f>
        <v>0</v>
      </c>
      <c r="K14" s="185">
        <f>IF(ISNA(VLOOKUP(K10,'Preisindizes Strom 2019'!$AG$8:$AO$77,9,FALSE)),0,VLOOKUP(K10,'Preisindizes Strom 2019'!$AG$8:$AO$77,9,FALSE))</f>
        <v>0</v>
      </c>
      <c r="L14" s="185">
        <f>IF(ISNA(VLOOKUP(L10,'Preisindizes Strom 2019'!$AG$8:$AO$77,9,FALSE)),0,VLOOKUP(L10,'Preisindizes Strom 2019'!$AG$8:$AO$77,9,FALSE))</f>
        <v>0</v>
      </c>
      <c r="M14" s="185">
        <f>IF(ISNA(VLOOKUP(M10,'Preisindizes Strom 2019'!$AG$8:$AO$77,9,FALSE)),0,VLOOKUP(M10,'Preisindizes Strom 2019'!$AG$8:$AO$77,9,FALSE))</f>
        <v>0</v>
      </c>
      <c r="N14" s="185">
        <f>IF(ISNA(VLOOKUP(N10,'Preisindizes Strom 2019'!$AG$8:$AO$77,9,FALSE)),0,VLOOKUP(N10,'Preisindizes Strom 2019'!$AG$8:$AO$77,9,FALSE))</f>
        <v>0</v>
      </c>
      <c r="O14" s="185">
        <f>IF(ISNA(VLOOKUP(O10,'Preisindizes Strom 2019'!$AG$8:$AO$77,9,FALSE)),0,VLOOKUP(O10,'Preisindizes Strom 2019'!$AG$8:$AO$77,9,FALSE))</f>
        <v>0</v>
      </c>
      <c r="P14" s="185">
        <f>IF(ISNA(VLOOKUP(P10,'Preisindizes Strom 2019'!$AG$8:$AO$77,9,FALSE)),0,VLOOKUP(P10,'Preisindizes Strom 2019'!$AG$8:$AO$77,9,FALSE))</f>
        <v>0</v>
      </c>
      <c r="Q14" s="185">
        <f>IF(ISNA(VLOOKUP(Q10,'Preisindizes Strom 2019'!$AG$8:$AO$77,9,FALSE)),0,VLOOKUP(Q10,'Preisindizes Strom 2019'!$AG$8:$AO$77,9,FALSE))</f>
        <v>0</v>
      </c>
      <c r="R14" s="185">
        <f>IF(ISNA(VLOOKUP(R10,'Preisindizes Strom 2019'!$AG$8:$AO$77,9,FALSE)),0,VLOOKUP(R10,'Preisindizes Strom 2019'!$AG$8:$AO$77,9,FALSE))</f>
        <v>3.8083999999999998</v>
      </c>
      <c r="S14" s="185">
        <f>IF(ISNA(VLOOKUP(S10,'Preisindizes Strom 2019'!$AG$8:$AO$77,9,FALSE)),0,VLOOKUP(S10,'Preisindizes Strom 2019'!$AG$8:$AO$77,9,FALSE))</f>
        <v>3.7559999999999998</v>
      </c>
      <c r="T14" s="185">
        <f>IF(ISNA(VLOOKUP(T10,'Preisindizes Strom 2019'!$AG$8:$AO$77,9,FALSE)),0,VLOOKUP(T10,'Preisindizes Strom 2019'!$AG$8:$AO$77,9,FALSE))</f>
        <v>3.6433</v>
      </c>
      <c r="U14" s="185">
        <f>IF(ISNA(VLOOKUP(U10,'Preisindizes Strom 2019'!$AG$8:$AO$77,9,FALSE)),0,VLOOKUP(U10,'Preisindizes Strom 2019'!$AG$8:$AO$77,9,FALSE))</f>
        <v>3.5371999999999999</v>
      </c>
      <c r="V14" s="185">
        <f>IF(ISNA(VLOOKUP(V10,'Preisindizes Strom 2019'!$AG$8:$AO$77,9,FALSE)),0,VLOOKUP(V10,'Preisindizes Strom 2019'!$AG$8:$AO$77,9,FALSE))</f>
        <v>3.4588999999999999</v>
      </c>
      <c r="W14" s="185">
        <f>IF(ISNA(VLOOKUP(W10,'Preisindizes Strom 2019'!$AG$8:$AO$77,9,FALSE)),0,VLOOKUP(W10,'Preisindizes Strom 2019'!$AG$8:$AO$77,9,FALSE))</f>
        <v>3.3839000000000001</v>
      </c>
      <c r="X14" s="185">
        <f>IF(ISNA(VLOOKUP(X10,'Preisindizes Strom 2019'!$AG$8:$AO$77,9,FALSE)),0,VLOOKUP(X10,'Preisindizes Strom 2019'!$AG$8:$AO$77,9,FALSE))</f>
        <v>3.3323</v>
      </c>
      <c r="Y14" s="185">
        <f>IF(ISNA(VLOOKUP(Y10,'Preisindizes Strom 2019'!$AG$8:$AO$77,9,FALSE)),0,VLOOKUP(Y10,'Preisindizes Strom 2019'!$AG$8:$AO$77,9,FALSE))</f>
        <v>3.3020999999999998</v>
      </c>
      <c r="Z14" s="185">
        <f>IF(ISNA(VLOOKUP(Z10,'Preisindizes Strom 2019'!$AG$8:$AO$77,9,FALSE)),0,VLOOKUP(Z10,'Preisindizes Strom 2019'!$AG$8:$AO$77,9,FALSE))</f>
        <v>3.2725</v>
      </c>
      <c r="AA14" s="185">
        <f>IF(ISNA(VLOOKUP(AA10,'Preisindizes Strom 2019'!$AG$8:$AO$77,9,FALSE)),0,VLOOKUP(AA10,'Preisindizes Strom 2019'!$AG$8:$AO$77,9,FALSE))</f>
        <v>3.3424999999999998</v>
      </c>
      <c r="AB14" s="185">
        <f>IF(ISNA(VLOOKUP(AB10,'Preisindizes Strom 2019'!$AG$8:$AO$77,9,FALSE)),0,VLOOKUP(AB10,'Preisindizes Strom 2019'!$AG$8:$AO$77,9,FALSE))</f>
        <v>3.2921999999999998</v>
      </c>
      <c r="AC14" s="185">
        <f>IF(ISNA(VLOOKUP(AC10,'Preisindizes Strom 2019'!$AG$8:$AO$77,9,FALSE)),0,VLOOKUP(AC10,'Preisindizes Strom 2019'!$AG$8:$AO$77,9,FALSE))</f>
        <v>3.2147000000000001</v>
      </c>
      <c r="AD14" s="185">
        <f>IF(ISNA(VLOOKUP(AD10,'Preisindizes Strom 2019'!$AG$8:$AO$77,9,FALSE)),0,VLOOKUP(AD10,'Preisindizes Strom 2019'!$AG$8:$AO$77,9,FALSE))</f>
        <v>2.9540999999999999</v>
      </c>
      <c r="AE14" s="185">
        <f>IF(ISNA(VLOOKUP(AE10,'Preisindizes Strom 2019'!$AG$8:$AO$77,9,FALSE)),0,VLOOKUP(AE10,'Preisindizes Strom 2019'!$AG$8:$AO$77,9,FALSE))</f>
        <v>2.8026</v>
      </c>
      <c r="AF14" s="185">
        <f>IF(ISNA(VLOOKUP(AF10,'Preisindizes Strom 2019'!$AG$8:$AO$77,9,FALSE)),0,VLOOKUP(AF10,'Preisindizes Strom 2019'!$AG$8:$AO$77,9,FALSE))</f>
        <v>2.7122000000000002</v>
      </c>
      <c r="AG14" s="185">
        <f>IF(ISNA(VLOOKUP(AG10,'Preisindizes Strom 2019'!$AG$8:$AO$77,9,FALSE)),0,VLOOKUP(AG10,'Preisindizes Strom 2019'!$AG$8:$AO$77,9,FALSE))</f>
        <v>2.5718000000000001</v>
      </c>
      <c r="AH14" s="185">
        <f>IF(ISNA(VLOOKUP(AH10,'Preisindizes Strom 2019'!$AG$8:$AO$77,9,FALSE)),0,VLOOKUP(AH10,'Preisindizes Strom 2019'!$AG$8:$AO$77,9,FALSE))</f>
        <v>2.3108</v>
      </c>
      <c r="AI14" s="185">
        <f>IF(ISNA(VLOOKUP(AI10,'Preisindizes Strom 2019'!$AG$8:$AO$77,9,FALSE)),0,VLOOKUP(AI10,'Preisindizes Strom 2019'!$AG$8:$AO$77,9,FALSE))</f>
        <v>2.2305999999999999</v>
      </c>
      <c r="AJ14" s="185">
        <f>IF(ISNA(VLOOKUP(AJ10,'Preisindizes Strom 2019'!$AG$8:$AO$77,9,FALSE)),0,VLOOKUP(AJ10,'Preisindizes Strom 2019'!$AG$8:$AO$77,9,FALSE))</f>
        <v>2.1600999999999999</v>
      </c>
      <c r="AK14" s="185">
        <f>IF(ISNA(VLOOKUP(AK10,'Preisindizes Strom 2019'!$AG$8:$AO$77,9,FALSE)),0,VLOOKUP(AK10,'Preisindizes Strom 2019'!$AG$8:$AO$77,9,FALSE))</f>
        <v>2.0939000000000001</v>
      </c>
      <c r="AL14" s="185">
        <f>IF(ISNA(VLOOKUP(AL10,'Preisindizes Strom 2019'!$AG$8:$AO$77,9,FALSE)),0,VLOOKUP(AL10,'Preisindizes Strom 2019'!$AG$8:$AO$77,9,FALSE))</f>
        <v>2.0430000000000001</v>
      </c>
      <c r="AM14" s="185">
        <f>IF(ISNA(VLOOKUP(AM10,'Preisindizes Strom 2019'!$AG$8:$AO$77,9,FALSE)),0,VLOOKUP(AM10,'Preisindizes Strom 2019'!$AG$8:$AO$77,9,FALSE))</f>
        <v>1.9345000000000001</v>
      </c>
      <c r="AN14" s="185">
        <f>IF(ISNA(VLOOKUP(AN10,'Preisindizes Strom 2019'!$AG$8:$AO$77,9,FALSE)),0,VLOOKUP(AN10,'Preisindizes Strom 2019'!$AG$8:$AO$77,9,FALSE))</f>
        <v>1.7888999999999999</v>
      </c>
      <c r="AO14" s="185">
        <f>IF(ISNA(VLOOKUP(AO10,'Preisindizes Strom 2019'!$AG$8:$AO$77,9,FALSE)),0,VLOOKUP(AO10,'Preisindizes Strom 2019'!$AG$8:$AO$77,9,FALSE))</f>
        <v>1.6998</v>
      </c>
      <c r="AP14" s="185">
        <f>IF(ISNA(VLOOKUP(AP10,'Preisindizes Strom 2019'!$AG$8:$AO$77,9,FALSE)),0,VLOOKUP(AP10,'Preisindizes Strom 2019'!$AG$8:$AO$77,9,FALSE))</f>
        <v>1.6411</v>
      </c>
      <c r="AQ14" s="185">
        <f>IF(ISNA(VLOOKUP(AQ10,'Preisindizes Strom 2019'!$AG$8:$AO$77,9,FALSE)),0,VLOOKUP(AQ10,'Preisindizes Strom 2019'!$AG$8:$AO$77,9,FALSE))</f>
        <v>1.6241000000000001</v>
      </c>
      <c r="AR14" s="185">
        <f>IF(ISNA(VLOOKUP(AR10,'Preisindizes Strom 2019'!$AG$8:$AO$77,9,FALSE)),0,VLOOKUP(AR10,'Preisindizes Strom 2019'!$AG$8:$AO$77,9,FALSE))</f>
        <v>1.5887</v>
      </c>
      <c r="AS14" s="185">
        <f>IF(ISNA(VLOOKUP(AS10,'Preisindizes Strom 2019'!$AG$8:$AO$77,9,FALSE)),0,VLOOKUP(AS10,'Preisindizes Strom 2019'!$AG$8:$AO$77,9,FALSE))</f>
        <v>1.5637000000000001</v>
      </c>
      <c r="AT14" s="185">
        <f>IF(ISNA(VLOOKUP(AT10,'Preisindizes Strom 2019'!$AG$8:$AO$77,9,FALSE)),0,VLOOKUP(AT10,'Preisindizes Strom 2019'!$AG$8:$AO$77,9,FALSE))</f>
        <v>1.5613999999999999</v>
      </c>
      <c r="AU14" s="185">
        <f>IF(ISNA(VLOOKUP(AU10,'Preisindizes Strom 2019'!$AG$8:$AO$77,9,FALSE)),0,VLOOKUP(AU10,'Preisindizes Strom 2019'!$AG$8:$AO$77,9,FALSE))</f>
        <v>1.5771999999999999</v>
      </c>
      <c r="AV14" s="185">
        <f>IF(ISNA(VLOOKUP(AV10,'Preisindizes Strom 2019'!$AG$8:$AO$77,9,FALSE)),0,VLOOKUP(AV10,'Preisindizes Strom 2019'!$AG$8:$AO$77,9,FALSE))</f>
        <v>1.5526</v>
      </c>
      <c r="AW14" s="185">
        <f>IF(ISNA(VLOOKUP(AW10,'Preisindizes Strom 2019'!$AG$8:$AO$77,9,FALSE)),0,VLOOKUP(AW10,'Preisindizes Strom 2019'!$AG$8:$AO$77,9,FALSE))</f>
        <v>1.5118</v>
      </c>
      <c r="AX14" s="185">
        <f>IF(ISNA(VLOOKUP(AX10,'Preisindizes Strom 2019'!$AG$8:$AO$77,9,FALSE)),0,VLOOKUP(AX10,'Preisindizes Strom 2019'!$AG$8:$AO$77,9,FALSE))</f>
        <v>1.4632000000000001</v>
      </c>
      <c r="AY14" s="185">
        <f>IF(ISNA(VLOOKUP(AY10,'Preisindizes Strom 2019'!$AG$8:$AO$77,9,FALSE)),0,VLOOKUP(AY10,'Preisindizes Strom 2019'!$AG$8:$AO$77,9,FALSE))</f>
        <v>1.4085000000000001</v>
      </c>
      <c r="AZ14" s="185">
        <f>IF(ISNA(VLOOKUP(AZ10,'Preisindizes Strom 2019'!$AG$8:$AO$77,9,FALSE)),0,VLOOKUP(AZ10,'Preisindizes Strom 2019'!$AG$8:$AO$77,9,FALSE))</f>
        <v>1.3663000000000001</v>
      </c>
      <c r="BA14" s="185">
        <f>IF(ISNA(VLOOKUP(BA10,'Preisindizes Strom 2019'!$AG$8:$AO$77,9,FALSE)),0,VLOOKUP(BA10,'Preisindizes Strom 2019'!$AG$8:$AO$77,9,FALSE))</f>
        <v>1.3511</v>
      </c>
      <c r="BB14" s="185">
        <f>IF(ISNA(VLOOKUP(BB10,'Preisindizes Strom 2019'!$AG$8:$AO$77,9,FALSE)),0,VLOOKUP(BB10,'Preisindizes Strom 2019'!$AG$8:$AO$77,9,FALSE))</f>
        <v>1.3428</v>
      </c>
      <c r="BC14" s="185">
        <f>IF(ISNA(VLOOKUP(BC10,'Preisindizes Strom 2019'!$AG$8:$AO$77,9,FALSE)),0,VLOOKUP(BC10,'Preisindizes Strom 2019'!$AG$8:$AO$77,9,FALSE))</f>
        <v>1.3231999999999999</v>
      </c>
      <c r="BD14" s="185">
        <f>IF(ISNA(VLOOKUP(BD10,'Preisindizes Strom 2019'!$AG$8:$AO$77,9,FALSE)),0,VLOOKUP(BD10,'Preisindizes Strom 2019'!$AG$8:$AO$77,9,FALSE))</f>
        <v>1.3461000000000001</v>
      </c>
      <c r="BE14" s="185">
        <f>IF(ISNA(VLOOKUP(BE10,'Preisindizes Strom 2019'!$AG$8:$AO$77,9,FALSE)),0,VLOOKUP(BE10,'Preisindizes Strom 2019'!$AG$8:$AO$77,9,FALSE))</f>
        <v>1.3444</v>
      </c>
      <c r="BF14" s="185">
        <f>IF(ISNA(VLOOKUP(BF10,'Preisindizes Strom 2019'!$AG$8:$AO$77,9,FALSE)),0,VLOOKUP(BF10,'Preisindizes Strom 2019'!$AG$8:$AO$77,9,FALSE))</f>
        <v>1.3527</v>
      </c>
      <c r="BG14" s="185">
        <f>IF(ISNA(VLOOKUP(BG10,'Preisindizes Strom 2019'!$AG$8:$AO$77,9,FALSE)),0,VLOOKUP(BG10,'Preisindizes Strom 2019'!$AG$8:$AO$77,9,FALSE))</f>
        <v>1.3680000000000001</v>
      </c>
      <c r="BH14" s="185">
        <f>IF(ISNA(VLOOKUP(BH10,'Preisindizes Strom 2019'!$AG$8:$AO$77,9,FALSE)),0,VLOOKUP(BH10,'Preisindizes Strom 2019'!$AG$8:$AO$77,9,FALSE))</f>
        <v>1.3511</v>
      </c>
      <c r="BI14" s="185">
        <f>IF(ISNA(VLOOKUP(BI10,'Preisindizes Strom 2019'!$AG$8:$AO$77,9,FALSE)),0,VLOOKUP(BI10,'Preisindizes Strom 2019'!$AG$8:$AO$77,9,FALSE))</f>
        <v>1.3248</v>
      </c>
      <c r="BJ14" s="185">
        <f>IF(ISNA(VLOOKUP(BJ10,'Preisindizes Strom 2019'!$AG$8:$AO$77,9,FALSE)),0,VLOOKUP(BJ10,'Preisindizes Strom 2019'!$AG$8:$AO$77,9,FALSE))</f>
        <v>1.3312999999999999</v>
      </c>
      <c r="BK14" s="185">
        <f>IF(ISNA(VLOOKUP(BK10,'Preisindizes Strom 2019'!$AG$8:$AO$77,9,FALSE)),0,VLOOKUP(BK10,'Preisindizes Strom 2019'!$AG$8:$AO$77,9,FALSE))</f>
        <v>1.32</v>
      </c>
      <c r="BL14" s="185">
        <f>IF(ISNA(VLOOKUP(BL10,'Preisindizes Strom 2019'!$AG$8:$AO$77,9,FALSE)),0,VLOOKUP(BL10,'Preisindizes Strom 2019'!$AG$8:$AO$77,9,FALSE))</f>
        <v>1.3073999999999999</v>
      </c>
      <c r="BM14" s="185">
        <f>IF(ISNA(VLOOKUP(BM10,'Preisindizes Strom 2019'!$AG$8:$AO$77,9,FALSE)),0,VLOOKUP(BM10,'Preisindizes Strom 2019'!$AG$8:$AO$77,9,FALSE))</f>
        <v>1.2754000000000001</v>
      </c>
      <c r="BN14" s="185">
        <f>IF(ISNA(VLOOKUP(BN10,'Preisindizes Strom 2019'!$AG$8:$AO$77,9,FALSE)),0,VLOOKUP(BN10,'Preisindizes Strom 2019'!$AG$8:$AO$77,9,FALSE))</f>
        <v>1.2212000000000001</v>
      </c>
      <c r="BO14" s="185">
        <f>IF(ISNA(VLOOKUP(BO10,'Preisindizes Strom 2019'!$AG$8:$AO$77,9,FALSE)),0,VLOOKUP(BO10,'Preisindizes Strom 2019'!$AG$8:$AO$77,9,FALSE))</f>
        <v>1.1998</v>
      </c>
      <c r="BP14" s="185">
        <f>IF(ISNA(VLOOKUP(BP10,'Preisindizes Strom 2019'!$AG$8:$AO$77,9,FALSE)),0,VLOOKUP(BP10,'Preisindizes Strom 2019'!$AG$8:$AO$77,9,FALSE))</f>
        <v>1.1493</v>
      </c>
      <c r="BQ14" s="185">
        <f>IF(ISNA(VLOOKUP(BQ10,'Preisindizes Strom 2019'!$AG$8:$AO$77,9,FALSE)),0,VLOOKUP(BQ10,'Preisindizes Strom 2019'!$AG$8:$AO$77,9,FALSE))</f>
        <v>1.169</v>
      </c>
      <c r="BR14" s="185">
        <f>IF(ISNA(VLOOKUP(BR10,'Preisindizes Strom 2019'!$AG$8:$AO$77,9,FALSE)),0,VLOOKUP(BR10,'Preisindizes Strom 2019'!$AG$8:$AO$77,9,FALSE))</f>
        <v>1.1603000000000001</v>
      </c>
      <c r="BS14" s="185">
        <f>IF(ISNA(VLOOKUP(BS10,'Preisindizes Strom 2019'!$AG$8:$AO$77,9,FALSE)),0,VLOOKUP(BS10,'Preisindizes Strom 2019'!$AG$8:$AO$77,9,FALSE))</f>
        <v>1.1175999999999999</v>
      </c>
      <c r="BT14" s="185">
        <f>IF(ISNA(VLOOKUP(BT10,'Preisindizes Strom 2019'!$AG$8:$AO$77,9,FALSE)),0,VLOOKUP(BT10,'Preisindizes Strom 2019'!$AG$8:$AO$77,9,FALSE))</f>
        <v>1.0985</v>
      </c>
      <c r="BU14" s="185">
        <f>IF(ISNA(VLOOKUP(BU10,'Preisindizes Strom 2019'!$AG$8:$AO$77,9,FALSE)),0,VLOOKUP(BU10,'Preisindizes Strom 2019'!$AG$8:$AO$77,9,FALSE))</f>
        <v>1.0919000000000001</v>
      </c>
      <c r="BV14" s="185">
        <f>IF(ISNA(VLOOKUP(BV10,'Preisindizes Strom 2019'!$AG$8:$AO$77,9,FALSE)),0,VLOOKUP(BV10,'Preisindizes Strom 2019'!$AG$8:$AO$77,9,FALSE))</f>
        <v>1.0908</v>
      </c>
      <c r="BW14" s="185">
        <f>IF(ISNA(VLOOKUP(BW10,'Preisindizes Strom 2019'!$AG$8:$AO$77,9,FALSE)),0,VLOOKUP(BW10,'Preisindizes Strom 2019'!$AG$8:$AO$77,9,FALSE))</f>
        <v>1.093</v>
      </c>
      <c r="BX14" s="185">
        <f>IF(ISNA(VLOOKUP(BX10,'Preisindizes Strom 2019'!$AG$8:$AO$77,9,FALSE)),0,VLOOKUP(BX10,'Preisindizes Strom 2019'!$AG$8:$AO$77,9,FALSE))</f>
        <v>1.0963000000000001</v>
      </c>
      <c r="BY14" s="185">
        <f>IF(ISNA(VLOOKUP(BY10,'Preisindizes Strom 2019'!$AG$8:$AO$77,9,FALSE)),0,VLOOKUP(BY10,'Preisindizes Strom 2019'!$AG$8:$AO$77,9,FALSE))</f>
        <v>1.0652999999999999</v>
      </c>
      <c r="BZ14" s="185">
        <f>IF(ISNA(VLOOKUP(BZ10,'Preisindizes Strom 2019'!$AG$8:$AO$77,9,FALSE)),0,VLOOKUP(BZ10,'Preisindizes Strom 2019'!$AG$8:$AO$77,9,FALSE))</f>
        <v>1.0282</v>
      </c>
      <c r="CA14" s="185">
        <f>IF(ISNA(VLOOKUP(CA10,'Preisindizes Strom 2019'!$AG$8:$AO$77,9,FALSE)),0,VLOOKUP(CA10,'Preisindizes Strom 2019'!$AG$8:$AO$77,9,FALSE))</f>
        <v>1</v>
      </c>
    </row>
    <row r="15" spans="1:79">
      <c r="A15" s="253">
        <v>5</v>
      </c>
      <c r="B15" s="184" t="s">
        <v>3</v>
      </c>
      <c r="D15" s="185">
        <f>IF(ISNA(VLOOKUP(D10,'Preisindizes Strom 2019'!$AQ$8:$AU$86,5,FALSE)),0,VLOOKUP(D10,'Preisindizes Strom 2019'!$AQ$8:$AU$86,5,FALSE))</f>
        <v>0</v>
      </c>
      <c r="E15" s="185">
        <f>IF(ISNA(VLOOKUP(E10,'Preisindizes Strom 2019'!$AQ$8:$AU$86,5,FALSE)),0,VLOOKUP(E10,'Preisindizes Strom 2019'!$AQ$8:$AU$86,5,FALSE))</f>
        <v>0</v>
      </c>
      <c r="F15" s="185">
        <f>IF(ISNA(VLOOKUP(F10,'Preisindizes Strom 2019'!$AQ$8:$AU$86,5,FALSE)),0,VLOOKUP(F10,'Preisindizes Strom 2019'!$AQ$8:$AU$86,5,FALSE))</f>
        <v>0</v>
      </c>
      <c r="G15" s="185">
        <f>IF(ISNA(VLOOKUP(G10,'Preisindizes Strom 2019'!$AQ$8:$AU$86,5,FALSE)),0,VLOOKUP(G10,'Preisindizes Strom 2019'!$AQ$8:$AU$86,5,FALSE))</f>
        <v>0</v>
      </c>
      <c r="H15" s="185">
        <f>IF(ISNA(VLOOKUP(H10,'Preisindizes Strom 2019'!$AQ$8:$AU$86,5,FALSE)),0,VLOOKUP(H10,'Preisindizes Strom 2019'!$AQ$8:$AU$86,5,FALSE))</f>
        <v>0</v>
      </c>
      <c r="I15" s="185">
        <f>IF(ISNA(VLOOKUP(I10,'Preisindizes Strom 2019'!$AQ$8:$AU$86,5,FALSE)),0,VLOOKUP(I10,'Preisindizes Strom 2019'!$AQ$8:$AU$86,5,FALSE))</f>
        <v>3.7797999999999998</v>
      </c>
      <c r="J15" s="185">
        <f>IF(ISNA(VLOOKUP(J10,'Preisindizes Strom 2019'!$AQ$8:$AU$86,5,FALSE)),0,VLOOKUP(J10,'Preisindizes Strom 2019'!$AQ$8:$AU$86,5,FALSE))</f>
        <v>3.8778000000000001</v>
      </c>
      <c r="K15" s="185">
        <f>IF(ISNA(VLOOKUP(K10,'Preisindizes Strom 2019'!$AQ$8:$AU$86,5,FALSE)),0,VLOOKUP(K10,'Preisindizes Strom 2019'!$AQ$8:$AU$86,5,FALSE))</f>
        <v>3.2719</v>
      </c>
      <c r="L15" s="185">
        <f>IF(ISNA(VLOOKUP(L10,'Preisindizes Strom 2019'!$AQ$8:$AU$86,5,FALSE)),0,VLOOKUP(L10,'Preisindizes Strom 2019'!$AQ$8:$AU$86,5,FALSE))</f>
        <v>3.2018</v>
      </c>
      <c r="M15" s="185">
        <f>IF(ISNA(VLOOKUP(M10,'Preisindizes Strom 2019'!$AQ$8:$AU$86,5,FALSE)),0,VLOOKUP(M10,'Preisindizes Strom 2019'!$AQ$8:$AU$86,5,FALSE))</f>
        <v>3.2820999999999998</v>
      </c>
      <c r="N15" s="185">
        <f>IF(ISNA(VLOOKUP(N10,'Preisindizes Strom 2019'!$AQ$8:$AU$86,5,FALSE)),0,VLOOKUP(N10,'Preisindizes Strom 2019'!$AQ$8:$AU$86,5,FALSE))</f>
        <v>3.3344</v>
      </c>
      <c r="O15" s="185">
        <f>IF(ISNA(VLOOKUP(O10,'Preisindizes Strom 2019'!$AQ$8:$AU$86,5,FALSE)),0,VLOOKUP(O10,'Preisindizes Strom 2019'!$AQ$8:$AU$86,5,FALSE))</f>
        <v>3.2719</v>
      </c>
      <c r="P15" s="185">
        <f>IF(ISNA(VLOOKUP(P10,'Preisindizes Strom 2019'!$AQ$8:$AU$86,5,FALSE)),0,VLOOKUP(P10,'Preisindizes Strom 2019'!$AQ$8:$AU$86,5,FALSE))</f>
        <v>3.2214999999999998</v>
      </c>
      <c r="Q15" s="185">
        <f>IF(ISNA(VLOOKUP(Q10,'Preisindizes Strom 2019'!$AQ$8:$AU$86,5,FALSE)),0,VLOOKUP(Q10,'Preisindizes Strom 2019'!$AQ$8:$AU$86,5,FALSE))</f>
        <v>3.1631</v>
      </c>
      <c r="R15" s="185">
        <f>IF(ISNA(VLOOKUP(R10,'Preisindizes Strom 2019'!$AQ$8:$AU$86,5,FALSE)),0,VLOOKUP(R10,'Preisindizes Strom 2019'!$AQ$8:$AU$86,5,FALSE))</f>
        <v>3.1823999999999999</v>
      </c>
      <c r="S15" s="185">
        <f>IF(ISNA(VLOOKUP(S10,'Preisindizes Strom 2019'!$AQ$8:$AU$86,5,FALSE)),0,VLOOKUP(S10,'Preisindizes Strom 2019'!$AQ$8:$AU$86,5,FALSE))</f>
        <v>3.2018</v>
      </c>
      <c r="T15" s="185">
        <f>IF(ISNA(VLOOKUP(T10,'Preisindizes Strom 2019'!$AQ$8:$AU$86,5,FALSE)),0,VLOOKUP(T10,'Preisindizes Strom 2019'!$AQ$8:$AU$86,5,FALSE))</f>
        <v>3.1631</v>
      </c>
      <c r="U15" s="185">
        <f>IF(ISNA(VLOOKUP(U10,'Preisindizes Strom 2019'!$AQ$8:$AU$86,5,FALSE)),0,VLOOKUP(U10,'Preisindizes Strom 2019'!$AQ$8:$AU$86,5,FALSE))</f>
        <v>3.1254</v>
      </c>
      <c r="V15" s="185">
        <f>IF(ISNA(VLOOKUP(V10,'Preisindizes Strom 2019'!$AQ$8:$AU$86,5,FALSE)),0,VLOOKUP(V10,'Preisindizes Strom 2019'!$AQ$8:$AU$86,5,FALSE))</f>
        <v>3.1067999999999998</v>
      </c>
      <c r="W15" s="185">
        <f>IF(ISNA(VLOOKUP(W10,'Preisindizes Strom 2019'!$AQ$8:$AU$86,5,FALSE)),0,VLOOKUP(W10,'Preisindizes Strom 2019'!$AQ$8:$AU$86,5,FALSE))</f>
        <v>3.0794000000000001</v>
      </c>
      <c r="X15" s="185">
        <f>IF(ISNA(VLOOKUP(X10,'Preisindizes Strom 2019'!$AQ$8:$AU$86,5,FALSE)),0,VLOOKUP(X10,'Preisindizes Strom 2019'!$AQ$8:$AU$86,5,FALSE))</f>
        <v>3.0348000000000002</v>
      </c>
      <c r="Y15" s="185">
        <f>IF(ISNA(VLOOKUP(Y10,'Preisindizes Strom 2019'!$AQ$8:$AU$86,5,FALSE)),0,VLOOKUP(Y10,'Preisindizes Strom 2019'!$AQ$8:$AU$86,5,FALSE))</f>
        <v>2.9660000000000002</v>
      </c>
      <c r="Z15" s="185">
        <f>IF(ISNA(VLOOKUP(Z10,'Preisindizes Strom 2019'!$AQ$8:$AU$86,5,FALSE)),0,VLOOKUP(Z10,'Preisindizes Strom 2019'!$AQ$8:$AU$86,5,FALSE))</f>
        <v>2.9245999999999999</v>
      </c>
      <c r="AA15" s="185">
        <f>IF(ISNA(VLOOKUP(AA10,'Preisindizes Strom 2019'!$AQ$8:$AU$86,5,FALSE)),0,VLOOKUP(AA10,'Preisindizes Strom 2019'!$AQ$8:$AU$86,5,FALSE))</f>
        <v>2.9575999999999998</v>
      </c>
      <c r="AB15" s="185">
        <f>IF(ISNA(VLOOKUP(AB10,'Preisindizes Strom 2019'!$AQ$8:$AU$86,5,FALSE)),0,VLOOKUP(AB10,'Preisindizes Strom 2019'!$AQ$8:$AU$86,5,FALSE))</f>
        <v>2.9660000000000002</v>
      </c>
      <c r="AC15" s="185">
        <f>IF(ISNA(VLOOKUP(AC10,'Preisindizes Strom 2019'!$AQ$8:$AU$86,5,FALSE)),0,VLOOKUP(AC10,'Preisindizes Strom 2019'!$AQ$8:$AU$86,5,FALSE))</f>
        <v>2.9163999999999999</v>
      </c>
      <c r="AD15" s="185">
        <f>IF(ISNA(VLOOKUP(AD10,'Preisindizes Strom 2019'!$AQ$8:$AU$86,5,FALSE)),0,VLOOKUP(AD10,'Preisindizes Strom 2019'!$AQ$8:$AU$86,5,FALSE))</f>
        <v>2.7772000000000001</v>
      </c>
      <c r="AE15" s="185">
        <f>IF(ISNA(VLOOKUP(AE10,'Preisindizes Strom 2019'!$AQ$8:$AU$86,5,FALSE)),0,VLOOKUP(AE10,'Preisindizes Strom 2019'!$AQ$8:$AU$86,5,FALSE))</f>
        <v>2.6709000000000001</v>
      </c>
      <c r="AF15" s="185">
        <f>IF(ISNA(VLOOKUP(AF10,'Preisindizes Strom 2019'!$AQ$8:$AU$86,5,FALSE)),0,VLOOKUP(AF10,'Preisindizes Strom 2019'!$AQ$8:$AU$86,5,FALSE))</f>
        <v>2.5916000000000001</v>
      </c>
      <c r="AG15" s="185">
        <f>IF(ISNA(VLOOKUP(AG10,'Preisindizes Strom 2019'!$AQ$8:$AU$86,5,FALSE)),0,VLOOKUP(AG10,'Preisindizes Strom 2019'!$AQ$8:$AU$86,5,FALSE))</f>
        <v>2.4348999999999998</v>
      </c>
      <c r="AH15" s="185">
        <f>IF(ISNA(VLOOKUP(AH10,'Preisindizes Strom 2019'!$AQ$8:$AU$86,5,FALSE)),0,VLOOKUP(AH10,'Preisindizes Strom 2019'!$AQ$8:$AU$86,5,FALSE))</f>
        <v>2.1455000000000002</v>
      </c>
      <c r="AI15" s="185">
        <f>IF(ISNA(VLOOKUP(AI10,'Preisindizes Strom 2019'!$AQ$8:$AU$86,5,FALSE)),0,VLOOKUP(AI10,'Preisindizes Strom 2019'!$AQ$8:$AU$86,5,FALSE))</f>
        <v>2.0529000000000002</v>
      </c>
      <c r="AJ15" s="185">
        <f>IF(ISNA(VLOOKUP(AJ10,'Preisindizes Strom 2019'!$AQ$8:$AU$86,5,FALSE)),0,VLOOKUP(AJ10,'Preisindizes Strom 2019'!$AQ$8:$AU$86,5,FALSE))</f>
        <v>1.9792000000000001</v>
      </c>
      <c r="AK15" s="185">
        <f>IF(ISNA(VLOOKUP(AK10,'Preisindizes Strom 2019'!$AQ$8:$AU$86,5,FALSE)),0,VLOOKUP(AK10,'Preisindizes Strom 2019'!$AQ$8:$AU$86,5,FALSE))</f>
        <v>1.9211</v>
      </c>
      <c r="AL15" s="185">
        <f>IF(ISNA(VLOOKUP(AL10,'Preisindizes Strom 2019'!$AQ$8:$AU$86,5,FALSE)),0,VLOOKUP(AL10,'Preisindizes Strom 2019'!$AQ$8:$AU$86,5,FALSE))</f>
        <v>1.9001999999999999</v>
      </c>
      <c r="AM15" s="185">
        <f>IF(ISNA(VLOOKUP(AM10,'Preisindizes Strom 2019'!$AQ$8:$AU$86,5,FALSE)),0,VLOOKUP(AM10,'Preisindizes Strom 2019'!$AQ$8:$AU$86,5,FALSE))</f>
        <v>1.8335999999999999</v>
      </c>
      <c r="AN15" s="185">
        <f>IF(ISNA(VLOOKUP(AN10,'Preisindizes Strom 2019'!$AQ$8:$AU$86,5,FALSE)),0,VLOOKUP(AN10,'Preisindizes Strom 2019'!$AQ$8:$AU$86,5,FALSE))</f>
        <v>1.7192000000000001</v>
      </c>
      <c r="AO15" s="185">
        <f>IF(ISNA(VLOOKUP(AO10,'Preisindizes Strom 2019'!$AQ$8:$AU$86,5,FALSE)),0,VLOOKUP(AO10,'Preisindizes Strom 2019'!$AQ$8:$AU$86,5,FALSE))</f>
        <v>1.6108</v>
      </c>
      <c r="AP15" s="185">
        <f>IF(ISNA(VLOOKUP(AP10,'Preisindizes Strom 2019'!$AQ$8:$AU$86,5,FALSE)),0,VLOOKUP(AP10,'Preisindizes Strom 2019'!$AQ$8:$AU$86,5,FALSE))</f>
        <v>1.5152000000000001</v>
      </c>
      <c r="AQ15" s="185">
        <f>IF(ISNA(VLOOKUP(AQ10,'Preisindizes Strom 2019'!$AQ$8:$AU$86,5,FALSE)),0,VLOOKUP(AQ10,'Preisindizes Strom 2019'!$AQ$8:$AU$86,5,FALSE))</f>
        <v>1.4893000000000001</v>
      </c>
      <c r="AR15" s="185">
        <f>IF(ISNA(VLOOKUP(AR10,'Preisindizes Strom 2019'!$AQ$8:$AU$86,5,FALSE)),0,VLOOKUP(AR10,'Preisindizes Strom 2019'!$AQ$8:$AU$86,5,FALSE))</f>
        <v>1.4480999999999999</v>
      </c>
      <c r="AS15" s="185">
        <f>IF(ISNA(VLOOKUP(AS10,'Preisindizes Strom 2019'!$AQ$8:$AU$86,5,FALSE)),0,VLOOKUP(AS10,'Preisindizes Strom 2019'!$AQ$8:$AU$86,5,FALSE))</f>
        <v>1.4168000000000001</v>
      </c>
      <c r="AT15" s="185">
        <f>IF(ISNA(VLOOKUP(AT10,'Preisindizes Strom 2019'!$AQ$8:$AU$86,5,FALSE)),0,VLOOKUP(AT10,'Preisindizes Strom 2019'!$AQ$8:$AU$86,5,FALSE))</f>
        <v>1.4283999999999999</v>
      </c>
      <c r="AU15" s="185">
        <f>IF(ISNA(VLOOKUP(AU10,'Preisindizes Strom 2019'!$AQ$8:$AU$86,5,FALSE)),0,VLOOKUP(AU10,'Preisindizes Strom 2019'!$AQ$8:$AU$86,5,FALSE))</f>
        <v>1.4622999999999999</v>
      </c>
      <c r="AV15" s="185">
        <f>IF(ISNA(VLOOKUP(AV10,'Preisindizes Strom 2019'!$AQ$8:$AU$86,5,FALSE)),0,VLOOKUP(AV10,'Preisindizes Strom 2019'!$AQ$8:$AU$86,5,FALSE))</f>
        <v>1.4401999999999999</v>
      </c>
      <c r="AW15" s="185">
        <f>IF(ISNA(VLOOKUP(AW10,'Preisindizes Strom 2019'!$AQ$8:$AU$86,5,FALSE)),0,VLOOKUP(AW10,'Preisindizes Strom 2019'!$AQ$8:$AU$86,5,FALSE))</f>
        <v>1.4035</v>
      </c>
      <c r="AX15" s="185">
        <f>IF(ISNA(VLOOKUP(AX10,'Preisindizes Strom 2019'!$AQ$8:$AU$86,5,FALSE)),0,VLOOKUP(AX10,'Preisindizes Strom 2019'!$AQ$8:$AU$86,5,FALSE))</f>
        <v>1.3813</v>
      </c>
      <c r="AY15" s="185">
        <f>IF(ISNA(VLOOKUP(AY10,'Preisindizes Strom 2019'!$AQ$8:$AU$86,5,FALSE)),0,VLOOKUP(AY10,'Preisindizes Strom 2019'!$AQ$8:$AU$86,5,FALSE))</f>
        <v>1.3527</v>
      </c>
      <c r="AZ15" s="185">
        <f>IF(ISNA(VLOOKUP(AZ10,'Preisindizes Strom 2019'!$AQ$8:$AU$86,5,FALSE)),0,VLOOKUP(AZ10,'Preisindizes Strom 2019'!$AQ$8:$AU$86,5,FALSE))</f>
        <v>1.3338000000000001</v>
      </c>
      <c r="BA15" s="185">
        <f>IF(ISNA(VLOOKUP(BA10,'Preisindizes Strom 2019'!$AQ$8:$AU$86,5,FALSE)),0,VLOOKUP(BA10,'Preisindizes Strom 2019'!$AQ$8:$AU$86,5,FALSE))</f>
        <v>1.3321000000000001</v>
      </c>
      <c r="BB15" s="185">
        <f>IF(ISNA(VLOOKUP(BB10,'Preisindizes Strom 2019'!$AQ$8:$AU$86,5,FALSE)),0,VLOOKUP(BB10,'Preisindizes Strom 2019'!$AQ$8:$AU$86,5,FALSE))</f>
        <v>1.3287</v>
      </c>
      <c r="BC15" s="185">
        <f>IF(ISNA(VLOOKUP(BC10,'Preisindizes Strom 2019'!$AQ$8:$AU$86,5,FALSE)),0,VLOOKUP(BC10,'Preisindizes Strom 2019'!$AQ$8:$AU$86,5,FALSE))</f>
        <v>1.3055000000000001</v>
      </c>
      <c r="BD15" s="185">
        <f>IF(ISNA(VLOOKUP(BD10,'Preisindizes Strom 2019'!$AQ$8:$AU$86,5,FALSE)),0,VLOOKUP(BD10,'Preisindizes Strom 2019'!$AQ$8:$AU$86,5,FALSE))</f>
        <v>1.327</v>
      </c>
      <c r="BE15" s="185">
        <f>IF(ISNA(VLOOKUP(BE10,'Preisindizes Strom 2019'!$AQ$8:$AU$86,5,FALSE)),0,VLOOKUP(BE10,'Preisindizes Strom 2019'!$AQ$8:$AU$86,5,FALSE))</f>
        <v>1.3120000000000001</v>
      </c>
      <c r="BF15" s="185">
        <f>IF(ISNA(VLOOKUP(BF10,'Preisindizes Strom 2019'!$AQ$8:$AU$86,5,FALSE)),0,VLOOKUP(BF10,'Preisindizes Strom 2019'!$AQ$8:$AU$86,5,FALSE))</f>
        <v>1.3120000000000001</v>
      </c>
      <c r="BG15" s="185">
        <f>IF(ISNA(VLOOKUP(BG10,'Preisindizes Strom 2019'!$AQ$8:$AU$86,5,FALSE)),0,VLOOKUP(BG10,'Preisindizes Strom 2019'!$AQ$8:$AU$86,5,FALSE))</f>
        <v>1.3321000000000001</v>
      </c>
      <c r="BH15" s="185">
        <f>IF(ISNA(VLOOKUP(BH10,'Preisindizes Strom 2019'!$AQ$8:$AU$86,5,FALSE)),0,VLOOKUP(BH10,'Preisindizes Strom 2019'!$AQ$8:$AU$86,5,FALSE))</f>
        <v>1.3070999999999999</v>
      </c>
      <c r="BI15" s="185">
        <f>IF(ISNA(VLOOKUP(BI10,'Preisindizes Strom 2019'!$AQ$8:$AU$86,5,FALSE)),0,VLOOKUP(BI10,'Preisindizes Strom 2019'!$AQ$8:$AU$86,5,FALSE))</f>
        <v>1.266</v>
      </c>
      <c r="BJ15" s="185">
        <f>IF(ISNA(VLOOKUP(BJ10,'Preisindizes Strom 2019'!$AQ$8:$AU$86,5,FALSE)),0,VLOOKUP(BJ10,'Preisindizes Strom 2019'!$AQ$8:$AU$86,5,FALSE))</f>
        <v>1.2737000000000001</v>
      </c>
      <c r="BK15" s="185">
        <f>IF(ISNA(VLOOKUP(BK10,'Preisindizes Strom 2019'!$AQ$8:$AU$86,5,FALSE)),0,VLOOKUP(BK10,'Preisindizes Strom 2019'!$AQ$8:$AU$86,5,FALSE))</f>
        <v>1.2554000000000001</v>
      </c>
      <c r="BL15" s="185">
        <f>IF(ISNA(VLOOKUP(BL10,'Preisindizes Strom 2019'!$AQ$8:$AU$86,5,FALSE)),0,VLOOKUP(BL10,'Preisindizes Strom 2019'!$AQ$8:$AU$86,5,FALSE))</f>
        <v>1.2376</v>
      </c>
      <c r="BM15" s="185">
        <f>IF(ISNA(VLOOKUP(BM10,'Preisindizes Strom 2019'!$AQ$8:$AU$86,5,FALSE)),0,VLOOKUP(BM10,'Preisindizes Strom 2019'!$AQ$8:$AU$86,5,FALSE))</f>
        <v>1.1924999999999999</v>
      </c>
      <c r="BN15" s="185">
        <f>IF(ISNA(VLOOKUP(BN10,'Preisindizes Strom 2019'!$AQ$8:$AU$86,5,FALSE)),0,VLOOKUP(BN10,'Preisindizes Strom 2019'!$AQ$8:$AU$86,5,FALSE))</f>
        <v>1.1318999999999999</v>
      </c>
      <c r="BO15" s="185">
        <f>IF(ISNA(VLOOKUP(BO10,'Preisindizes Strom 2019'!$AQ$8:$AU$86,5,FALSE)),0,VLOOKUP(BO10,'Preisindizes Strom 2019'!$AQ$8:$AU$86,5,FALSE))</f>
        <v>1.1186</v>
      </c>
      <c r="BP15" s="185">
        <f>IF(ISNA(VLOOKUP(BP10,'Preisindizes Strom 2019'!$AQ$8:$AU$86,5,FALSE)),0,VLOOKUP(BP10,'Preisindizes Strom 2019'!$AQ$8:$AU$86,5,FALSE))</f>
        <v>1.0640000000000001</v>
      </c>
      <c r="BQ15" s="185">
        <f>IF(ISNA(VLOOKUP(BQ10,'Preisindizes Strom 2019'!$AQ$8:$AU$86,5,FALSE)),0,VLOOKUP(BQ10,'Preisindizes Strom 2019'!$AQ$8:$AU$86,5,FALSE))</f>
        <v>1.1009</v>
      </c>
      <c r="BR15" s="185">
        <f>IF(ISNA(VLOOKUP(BR10,'Preisindizes Strom 2019'!$AQ$8:$AU$86,5,FALSE)),0,VLOOKUP(BR10,'Preisindizes Strom 2019'!$AQ$8:$AU$86,5,FALSE))</f>
        <v>1.0918000000000001</v>
      </c>
      <c r="BS15" s="185">
        <f>IF(ISNA(VLOOKUP(BS10,'Preisindizes Strom 2019'!$AQ$8:$AU$86,5,FALSE)),0,VLOOKUP(BS10,'Preisindizes Strom 2019'!$AQ$8:$AU$86,5,FALSE))</f>
        <v>1.0418000000000001</v>
      </c>
      <c r="BT15" s="185">
        <f>IF(ISNA(VLOOKUP(BT10,'Preisindizes Strom 2019'!$AQ$8:$AU$86,5,FALSE)),0,VLOOKUP(BT10,'Preisindizes Strom 2019'!$AQ$8:$AU$86,5,FALSE))</f>
        <v>1.0275000000000001</v>
      </c>
      <c r="BU15" s="185">
        <f>IF(ISNA(VLOOKUP(BU10,'Preisindizes Strom 2019'!$AQ$8:$AU$86,5,FALSE)),0,VLOOKUP(BU10,'Preisindizes Strom 2019'!$AQ$8:$AU$86,5,FALSE))</f>
        <v>1.0265</v>
      </c>
      <c r="BV15" s="185">
        <f>IF(ISNA(VLOOKUP(BV10,'Preisindizes Strom 2019'!$AQ$8:$AU$86,5,FALSE)),0,VLOOKUP(BV10,'Preisindizes Strom 2019'!$AQ$8:$AU$86,5,FALSE))</f>
        <v>1.0336000000000001</v>
      </c>
      <c r="BW15" s="185">
        <f>IF(ISNA(VLOOKUP(BW10,'Preisindizes Strom 2019'!$AQ$8:$AU$86,5,FALSE)),0,VLOOKUP(BW10,'Preisindizes Strom 2019'!$AQ$8:$AU$86,5,FALSE))</f>
        <v>1.0469999999999999</v>
      </c>
      <c r="BX15" s="185">
        <f>IF(ISNA(VLOOKUP(BX10,'Preisindizes Strom 2019'!$AQ$8:$AU$86,5,FALSE)),0,VLOOKUP(BX10,'Preisindizes Strom 2019'!$AQ$8:$AU$86,5,FALSE))</f>
        <v>1.0619000000000001</v>
      </c>
      <c r="BY15" s="185">
        <f>IF(ISNA(VLOOKUP(BY10,'Preisindizes Strom 2019'!$AQ$8:$AU$86,5,FALSE)),0,VLOOKUP(BY10,'Preisindizes Strom 2019'!$AQ$8:$AU$86,5,FALSE))</f>
        <v>1.0356000000000001</v>
      </c>
      <c r="BZ15" s="185">
        <f>IF(ISNA(VLOOKUP(BZ10,'Preisindizes Strom 2019'!$AQ$8:$AU$86,5,FALSE)),0,VLOOKUP(BZ10,'Preisindizes Strom 2019'!$AQ$8:$AU$86,5,FALSE))</f>
        <v>1.0116000000000001</v>
      </c>
      <c r="CA15" s="185">
        <f>IF(ISNA(VLOOKUP(CA10,'Preisindizes Strom 2019'!$AQ$8:$AU$86,5,FALSE)),0,VLOOKUP(CA10,'Preisindizes Strom 2019'!$AQ$8:$AU$86,5,FALSE))</f>
        <v>1</v>
      </c>
    </row>
    <row r="16" spans="1:79">
      <c r="B16" s="184"/>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row>
    <row r="17" spans="2:80">
      <c r="B17" s="184"/>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row>
    <row r="18" spans="2:80">
      <c r="B18" s="158" t="s">
        <v>478</v>
      </c>
    </row>
    <row r="19" spans="2:80" outlineLevel="1">
      <c r="B19" s="165">
        <v>2019</v>
      </c>
    </row>
    <row r="20" spans="2:80" outlineLevel="1">
      <c r="B20" s="184" t="s">
        <v>144</v>
      </c>
      <c r="D20" s="200">
        <v>17.439399999999999</v>
      </c>
      <c r="E20" s="200">
        <v>16.926500000000001</v>
      </c>
      <c r="F20" s="200">
        <v>15.767099999999999</v>
      </c>
      <c r="G20" s="200">
        <v>13.5412</v>
      </c>
      <c r="H20" s="200">
        <v>12.510899999999999</v>
      </c>
      <c r="I20" s="200">
        <v>11.067299999999999</v>
      </c>
      <c r="J20" s="200">
        <v>11.51</v>
      </c>
      <c r="K20" s="200">
        <v>10.008699999999999</v>
      </c>
      <c r="L20" s="200">
        <v>9.3576999999999995</v>
      </c>
      <c r="M20" s="200">
        <v>9.6722999999999999</v>
      </c>
      <c r="N20" s="200">
        <v>9.6722999999999999</v>
      </c>
      <c r="O20" s="200">
        <v>9.1349</v>
      </c>
      <c r="P20" s="200">
        <v>8.9224999999999994</v>
      </c>
      <c r="Q20" s="200">
        <v>8.5896000000000008</v>
      </c>
      <c r="R20" s="200">
        <v>8.3406000000000002</v>
      </c>
      <c r="S20" s="200">
        <v>8.0489999999999995</v>
      </c>
      <c r="T20" s="200">
        <v>7.5228999999999999</v>
      </c>
      <c r="U20" s="200">
        <v>7.0613000000000001</v>
      </c>
      <c r="V20" s="200">
        <v>6.5770999999999997</v>
      </c>
      <c r="W20" s="200">
        <v>6.3242000000000003</v>
      </c>
      <c r="X20" s="200">
        <v>6.0579000000000001</v>
      </c>
      <c r="Y20" s="200">
        <v>5.8131000000000004</v>
      </c>
      <c r="Z20" s="200">
        <v>5.67</v>
      </c>
      <c r="AA20" s="200">
        <v>5.9637000000000002</v>
      </c>
      <c r="AB20" s="200">
        <v>5.67</v>
      </c>
      <c r="AC20" s="200">
        <v>5.2797999999999998</v>
      </c>
      <c r="AD20" s="200">
        <v>4.4611999999999998</v>
      </c>
      <c r="AE20" s="200">
        <v>4.0244999999999997</v>
      </c>
      <c r="AF20" s="200">
        <v>3.8367</v>
      </c>
      <c r="AG20" s="200">
        <v>3.6082000000000001</v>
      </c>
      <c r="AH20" s="200">
        <v>3.4053</v>
      </c>
      <c r="AI20" s="200">
        <v>3.3170000000000002</v>
      </c>
      <c r="AJ20" s="200">
        <v>3.1972</v>
      </c>
      <c r="AK20" s="200">
        <v>3.0693000000000001</v>
      </c>
      <c r="AL20" s="200">
        <v>2.9361999999999999</v>
      </c>
      <c r="AM20" s="200">
        <v>2.734</v>
      </c>
      <c r="AN20" s="200">
        <v>2.4805999999999999</v>
      </c>
      <c r="AO20" s="200">
        <v>2.3393999999999999</v>
      </c>
      <c r="AP20" s="200">
        <v>2.2480000000000002</v>
      </c>
      <c r="AQ20" s="200">
        <v>2.2092000000000001</v>
      </c>
      <c r="AR20" s="200">
        <v>2.1635</v>
      </c>
      <c r="AS20" s="200">
        <v>2.1514000000000002</v>
      </c>
      <c r="AT20" s="200">
        <v>2.1080999999999999</v>
      </c>
      <c r="AU20" s="200">
        <v>2.0627</v>
      </c>
      <c r="AV20" s="200">
        <v>2.0158</v>
      </c>
      <c r="AW20" s="200">
        <v>1.9475</v>
      </c>
      <c r="AX20" s="200">
        <v>1.8357000000000001</v>
      </c>
      <c r="AY20" s="200">
        <v>1.7307999999999999</v>
      </c>
      <c r="AZ20" s="200">
        <v>1.6279999999999999</v>
      </c>
      <c r="BA20" s="200">
        <v>1.5746</v>
      </c>
      <c r="BB20" s="200">
        <v>1.5428999999999999</v>
      </c>
      <c r="BC20" s="200">
        <v>1.5085</v>
      </c>
      <c r="BD20" s="200">
        <v>1.5045999999999999</v>
      </c>
      <c r="BE20" s="200">
        <v>1.5125</v>
      </c>
      <c r="BF20" s="200">
        <v>1.5205</v>
      </c>
      <c r="BG20" s="200">
        <v>1.5286</v>
      </c>
      <c r="BH20" s="200">
        <v>1.5185</v>
      </c>
      <c r="BI20" s="200">
        <v>1.5125</v>
      </c>
      <c r="BJ20" s="200">
        <v>1.5085</v>
      </c>
      <c r="BK20" s="200">
        <v>1.5045999999999999</v>
      </c>
      <c r="BL20" s="200">
        <v>1.4832000000000001</v>
      </c>
      <c r="BM20" s="200">
        <v>1.4533</v>
      </c>
      <c r="BN20" s="200">
        <v>1.4192</v>
      </c>
      <c r="BO20" s="200">
        <v>1.3605</v>
      </c>
      <c r="BP20" s="200">
        <v>1.3109</v>
      </c>
      <c r="BQ20" s="200">
        <v>1.2976000000000001</v>
      </c>
      <c r="BR20" s="200">
        <v>1.2831999999999999</v>
      </c>
      <c r="BS20" s="200">
        <v>1.2443</v>
      </c>
      <c r="BT20" s="200">
        <v>1.2141</v>
      </c>
      <c r="BU20" s="200">
        <v>1.1915</v>
      </c>
      <c r="BV20" s="200">
        <v>1.1697</v>
      </c>
      <c r="BW20" s="200">
        <v>1.151</v>
      </c>
      <c r="BX20" s="200">
        <v>1.1273</v>
      </c>
      <c r="BY20" s="200">
        <v>1.091</v>
      </c>
      <c r="BZ20" s="200">
        <v>1.0445</v>
      </c>
      <c r="CA20" s="200">
        <v>1</v>
      </c>
      <c r="CB20" s="162"/>
    </row>
    <row r="21" spans="2:80" outlineLevel="1">
      <c r="B21" s="184" t="s">
        <v>0</v>
      </c>
      <c r="D21" s="200">
        <v>0</v>
      </c>
      <c r="E21" s="200">
        <v>0</v>
      </c>
      <c r="F21" s="200">
        <v>0</v>
      </c>
      <c r="G21" s="200">
        <v>0</v>
      </c>
      <c r="H21" s="200">
        <v>0</v>
      </c>
      <c r="I21" s="200">
        <v>0</v>
      </c>
      <c r="J21" s="200">
        <v>0</v>
      </c>
      <c r="K21" s="200">
        <v>0</v>
      </c>
      <c r="L21" s="200">
        <v>0</v>
      </c>
      <c r="M21" s="200">
        <v>0</v>
      </c>
      <c r="N21" s="200">
        <v>0</v>
      </c>
      <c r="O21" s="200">
        <v>0</v>
      </c>
      <c r="P21" s="200">
        <v>0</v>
      </c>
      <c r="Q21" s="200">
        <v>0</v>
      </c>
      <c r="R21" s="200">
        <v>2.5512999999999999</v>
      </c>
      <c r="S21" s="200">
        <v>2.4615</v>
      </c>
      <c r="T21" s="200">
        <v>2.3881000000000001</v>
      </c>
      <c r="U21" s="200">
        <v>2.4034</v>
      </c>
      <c r="V21" s="200">
        <v>2.3479999999999999</v>
      </c>
      <c r="W21" s="200">
        <v>2.3237000000000001</v>
      </c>
      <c r="X21" s="200">
        <v>2.1415000000000002</v>
      </c>
      <c r="Y21" s="200">
        <v>2.0217000000000001</v>
      </c>
      <c r="Z21" s="200">
        <v>1.8918999999999999</v>
      </c>
      <c r="AA21" s="200">
        <v>2.0741000000000001</v>
      </c>
      <c r="AB21" s="200">
        <v>2.0701999999999998</v>
      </c>
      <c r="AC21" s="200">
        <v>1.9787999999999999</v>
      </c>
      <c r="AD21" s="200">
        <v>1.8391</v>
      </c>
      <c r="AE21" s="200">
        <v>1.8887</v>
      </c>
      <c r="AF21" s="200">
        <v>1.8759999999999999</v>
      </c>
      <c r="AG21" s="200">
        <v>1.7834000000000001</v>
      </c>
      <c r="AH21" s="200">
        <v>1.6792</v>
      </c>
      <c r="AI21" s="200">
        <v>1.7638</v>
      </c>
      <c r="AJ21" s="200">
        <v>1.7231000000000001</v>
      </c>
      <c r="AK21" s="200">
        <v>1.7047000000000001</v>
      </c>
      <c r="AL21" s="200">
        <v>1.6667000000000001</v>
      </c>
      <c r="AM21" s="200">
        <v>1.5321</v>
      </c>
      <c r="AN21" s="200">
        <v>1.4017999999999999</v>
      </c>
      <c r="AO21" s="200">
        <v>1.3543000000000001</v>
      </c>
      <c r="AP21" s="200">
        <v>1.3543000000000001</v>
      </c>
      <c r="AQ21" s="200">
        <v>1.3208</v>
      </c>
      <c r="AR21" s="200">
        <v>1.2932999999999999</v>
      </c>
      <c r="AS21" s="200">
        <v>1.2756000000000001</v>
      </c>
      <c r="AT21" s="200">
        <v>1.2903</v>
      </c>
      <c r="AU21" s="200">
        <v>1.2726999999999999</v>
      </c>
      <c r="AV21" s="200">
        <v>1.2226999999999999</v>
      </c>
      <c r="AW21" s="200">
        <v>1.1863999999999999</v>
      </c>
      <c r="AX21" s="200">
        <v>1.1852</v>
      </c>
      <c r="AY21" s="200">
        <v>1.1511</v>
      </c>
      <c r="AZ21" s="200">
        <v>1.129</v>
      </c>
      <c r="BA21" s="200">
        <v>1.1394</v>
      </c>
      <c r="BB21" s="200">
        <v>1.1487000000000001</v>
      </c>
      <c r="BC21" s="200">
        <v>1.1617999999999999</v>
      </c>
      <c r="BD21" s="200">
        <v>1.2134</v>
      </c>
      <c r="BE21" s="200">
        <v>1.2669999999999999</v>
      </c>
      <c r="BF21" s="200">
        <v>1.2932999999999999</v>
      </c>
      <c r="BG21" s="200">
        <v>1.3038000000000001</v>
      </c>
      <c r="BH21" s="200">
        <v>1.2698</v>
      </c>
      <c r="BI21" s="200">
        <v>1.2742</v>
      </c>
      <c r="BJ21" s="200">
        <v>1.2874000000000001</v>
      </c>
      <c r="BK21" s="200">
        <v>1.3008</v>
      </c>
      <c r="BL21" s="200">
        <v>1.3023</v>
      </c>
      <c r="BM21" s="200">
        <v>1.3115000000000001</v>
      </c>
      <c r="BN21" s="200">
        <v>1.2641</v>
      </c>
      <c r="BO21" s="200">
        <v>1.2294</v>
      </c>
      <c r="BP21" s="200">
        <v>1.2186999999999999</v>
      </c>
      <c r="BQ21" s="200">
        <v>1.2376</v>
      </c>
      <c r="BR21" s="200">
        <v>1.2266999999999999</v>
      </c>
      <c r="BS21" s="200">
        <v>1.1691</v>
      </c>
      <c r="BT21" s="200">
        <v>1.1535</v>
      </c>
      <c r="BU21" s="200">
        <v>1.1557999999999999</v>
      </c>
      <c r="BV21" s="200">
        <v>1.1523000000000001</v>
      </c>
      <c r="BW21" s="200">
        <v>1.1200000000000001</v>
      </c>
      <c r="BX21" s="200">
        <v>1.1200000000000001</v>
      </c>
      <c r="BY21" s="200">
        <v>1.0894999999999999</v>
      </c>
      <c r="BZ21" s="200">
        <v>1.0419</v>
      </c>
      <c r="CA21" s="200">
        <v>1</v>
      </c>
      <c r="CB21" s="162"/>
    </row>
    <row r="22" spans="2:80" outlineLevel="1">
      <c r="B22" s="184" t="s">
        <v>1</v>
      </c>
      <c r="D22" s="200">
        <v>0</v>
      </c>
      <c r="E22" s="200">
        <v>0</v>
      </c>
      <c r="F22" s="200">
        <v>0</v>
      </c>
      <c r="G22" s="200">
        <v>0</v>
      </c>
      <c r="H22" s="200">
        <v>0</v>
      </c>
      <c r="I22" s="200">
        <v>0</v>
      </c>
      <c r="J22" s="200">
        <v>0</v>
      </c>
      <c r="K22" s="200">
        <v>0</v>
      </c>
      <c r="L22" s="200">
        <v>0</v>
      </c>
      <c r="M22" s="200">
        <v>0</v>
      </c>
      <c r="N22" s="200">
        <v>0</v>
      </c>
      <c r="O22" s="200">
        <v>0</v>
      </c>
      <c r="P22" s="200">
        <v>0</v>
      </c>
      <c r="Q22" s="200">
        <v>0</v>
      </c>
      <c r="R22" s="200">
        <v>2.9443999999999999</v>
      </c>
      <c r="S22" s="200">
        <v>2.8759999999999999</v>
      </c>
      <c r="T22" s="200">
        <v>2.7549999999999999</v>
      </c>
      <c r="U22" s="200">
        <v>2.6884000000000001</v>
      </c>
      <c r="V22" s="200">
        <v>2.6312000000000002</v>
      </c>
      <c r="W22" s="200">
        <v>2.65</v>
      </c>
      <c r="X22" s="200">
        <v>2.5586000000000002</v>
      </c>
      <c r="Y22" s="200">
        <v>2.4624000000000001</v>
      </c>
      <c r="Z22" s="200">
        <v>2.3235999999999999</v>
      </c>
      <c r="AA22" s="200">
        <v>2.5586000000000002</v>
      </c>
      <c r="AB22" s="200">
        <v>2.5943999999999998</v>
      </c>
      <c r="AC22" s="200">
        <v>2.3986999999999998</v>
      </c>
      <c r="AD22" s="200">
        <v>2.1444999999999999</v>
      </c>
      <c r="AE22" s="200">
        <v>2.1612</v>
      </c>
      <c r="AF22" s="200">
        <v>2.1738</v>
      </c>
      <c r="AG22" s="200">
        <v>2.0842999999999998</v>
      </c>
      <c r="AH22" s="200">
        <v>1.9492</v>
      </c>
      <c r="AI22" s="200">
        <v>2.0310000000000001</v>
      </c>
      <c r="AJ22" s="200">
        <v>1.9630000000000001</v>
      </c>
      <c r="AK22" s="200">
        <v>1.9357</v>
      </c>
      <c r="AL22" s="200">
        <v>1.9492</v>
      </c>
      <c r="AM22" s="200">
        <v>1.8098000000000001</v>
      </c>
      <c r="AN22" s="200">
        <v>1.6415999999999999</v>
      </c>
      <c r="AO22" s="200">
        <v>1.5609999999999999</v>
      </c>
      <c r="AP22" s="200">
        <v>1.5205</v>
      </c>
      <c r="AQ22" s="200">
        <v>1.5226</v>
      </c>
      <c r="AR22" s="200">
        <v>1.5163</v>
      </c>
      <c r="AS22" s="200">
        <v>1.5061</v>
      </c>
      <c r="AT22" s="200">
        <v>1.484</v>
      </c>
      <c r="AU22" s="200">
        <v>1.4587000000000001</v>
      </c>
      <c r="AV22" s="200">
        <v>1.4288000000000001</v>
      </c>
      <c r="AW22" s="200">
        <v>1.3913</v>
      </c>
      <c r="AX22" s="200">
        <v>1.3524</v>
      </c>
      <c r="AY22" s="200">
        <v>1.3032999999999999</v>
      </c>
      <c r="AZ22" s="200">
        <v>1.2647999999999999</v>
      </c>
      <c r="BA22" s="200">
        <v>1.2605</v>
      </c>
      <c r="BB22" s="200">
        <v>1.2619</v>
      </c>
      <c r="BC22" s="200">
        <v>1.2677</v>
      </c>
      <c r="BD22" s="200">
        <v>1.3018000000000001</v>
      </c>
      <c r="BE22" s="200">
        <v>1.325</v>
      </c>
      <c r="BF22" s="200">
        <v>1.3297000000000001</v>
      </c>
      <c r="BG22" s="200">
        <v>1.3282</v>
      </c>
      <c r="BH22" s="200">
        <v>1.2911999999999999</v>
      </c>
      <c r="BI22" s="200">
        <v>1.2882</v>
      </c>
      <c r="BJ22" s="200">
        <v>1.3109999999999999</v>
      </c>
      <c r="BK22" s="200">
        <v>1.3329</v>
      </c>
      <c r="BL22" s="200">
        <v>1.3093999999999999</v>
      </c>
      <c r="BM22" s="200">
        <v>1.272</v>
      </c>
      <c r="BN22" s="200">
        <v>1.2407999999999999</v>
      </c>
      <c r="BO22" s="200">
        <v>1.1891</v>
      </c>
      <c r="BP22" s="200">
        <v>1.1534</v>
      </c>
      <c r="BQ22" s="200">
        <v>1.1654</v>
      </c>
      <c r="BR22" s="200">
        <v>1.1878</v>
      </c>
      <c r="BS22" s="200">
        <v>1.1486000000000001</v>
      </c>
      <c r="BT22" s="200">
        <v>1.1438999999999999</v>
      </c>
      <c r="BU22" s="200">
        <v>1.1451</v>
      </c>
      <c r="BV22" s="200">
        <v>1.1369</v>
      </c>
      <c r="BW22" s="200">
        <v>1.113</v>
      </c>
      <c r="BX22" s="200">
        <v>1.113</v>
      </c>
      <c r="BY22" s="200">
        <v>1.0827</v>
      </c>
      <c r="BZ22" s="200">
        <v>1.0373000000000001</v>
      </c>
      <c r="CA22" s="200">
        <v>1</v>
      </c>
      <c r="CB22" s="162"/>
    </row>
    <row r="23" spans="2:80" outlineLevel="1">
      <c r="B23" s="184" t="s">
        <v>2</v>
      </c>
      <c r="D23" s="200">
        <v>0</v>
      </c>
      <c r="E23" s="200">
        <v>0</v>
      </c>
      <c r="F23" s="200">
        <v>0</v>
      </c>
      <c r="G23" s="200">
        <v>0</v>
      </c>
      <c r="H23" s="200">
        <v>0</v>
      </c>
      <c r="I23" s="200">
        <v>0</v>
      </c>
      <c r="J23" s="200">
        <v>0</v>
      </c>
      <c r="K23" s="200">
        <v>0</v>
      </c>
      <c r="L23" s="200">
        <v>0</v>
      </c>
      <c r="M23" s="200">
        <v>0</v>
      </c>
      <c r="N23" s="200">
        <v>0</v>
      </c>
      <c r="O23" s="200">
        <v>0</v>
      </c>
      <c r="P23" s="200">
        <v>0</v>
      </c>
      <c r="Q23" s="200">
        <v>0</v>
      </c>
      <c r="R23" s="200">
        <v>3.8083999999999998</v>
      </c>
      <c r="S23" s="200">
        <v>3.7559999999999998</v>
      </c>
      <c r="T23" s="200">
        <v>3.6433</v>
      </c>
      <c r="U23" s="200">
        <v>3.5371999999999999</v>
      </c>
      <c r="V23" s="200">
        <v>3.4588999999999999</v>
      </c>
      <c r="W23" s="200">
        <v>3.3839000000000001</v>
      </c>
      <c r="X23" s="200">
        <v>3.3323</v>
      </c>
      <c r="Y23" s="200">
        <v>3.3121</v>
      </c>
      <c r="Z23" s="200">
        <v>3.2725</v>
      </c>
      <c r="AA23" s="200">
        <v>3.3424999999999998</v>
      </c>
      <c r="AB23" s="200">
        <v>3.2921999999999998</v>
      </c>
      <c r="AC23" s="200">
        <v>3.2147000000000001</v>
      </c>
      <c r="AD23" s="200">
        <v>2.9540999999999999</v>
      </c>
      <c r="AE23" s="200">
        <v>2.8026</v>
      </c>
      <c r="AF23" s="200">
        <v>2.7122000000000002</v>
      </c>
      <c r="AG23" s="200">
        <v>2.5718000000000001</v>
      </c>
      <c r="AH23" s="200">
        <v>2.3108</v>
      </c>
      <c r="AI23" s="200">
        <v>2.2305999999999999</v>
      </c>
      <c r="AJ23" s="200">
        <v>2.1600999999999999</v>
      </c>
      <c r="AK23" s="200">
        <v>2.0939000000000001</v>
      </c>
      <c r="AL23" s="200">
        <v>2.0430000000000001</v>
      </c>
      <c r="AM23" s="200">
        <v>1.9345000000000001</v>
      </c>
      <c r="AN23" s="200">
        <v>1.7888999999999999</v>
      </c>
      <c r="AO23" s="200">
        <v>1.6998</v>
      </c>
      <c r="AP23" s="200">
        <v>1.6411</v>
      </c>
      <c r="AQ23" s="200">
        <v>1.6241000000000001</v>
      </c>
      <c r="AR23" s="200">
        <v>1.5887</v>
      </c>
      <c r="AS23" s="200">
        <v>1.5637000000000001</v>
      </c>
      <c r="AT23" s="200">
        <v>1.5613999999999999</v>
      </c>
      <c r="AU23" s="200">
        <v>1.5771999999999999</v>
      </c>
      <c r="AV23" s="200">
        <v>1.5526</v>
      </c>
      <c r="AW23" s="200">
        <v>1.5118</v>
      </c>
      <c r="AX23" s="200">
        <v>1.4632000000000001</v>
      </c>
      <c r="AY23" s="200">
        <v>1.4085000000000001</v>
      </c>
      <c r="AZ23" s="200">
        <v>1.3663000000000001</v>
      </c>
      <c r="BA23" s="200">
        <v>1.3511</v>
      </c>
      <c r="BB23" s="200">
        <v>1.3428</v>
      </c>
      <c r="BC23" s="200">
        <v>1.3231999999999999</v>
      </c>
      <c r="BD23" s="200">
        <v>1.3461000000000001</v>
      </c>
      <c r="BE23" s="200">
        <v>1.3444</v>
      </c>
      <c r="BF23" s="200">
        <v>1.3527</v>
      </c>
      <c r="BG23" s="200">
        <v>1.3680000000000001</v>
      </c>
      <c r="BH23" s="200">
        <v>1.3511</v>
      </c>
      <c r="BI23" s="200">
        <v>1.3248</v>
      </c>
      <c r="BJ23" s="200">
        <v>1.3312999999999999</v>
      </c>
      <c r="BK23" s="200">
        <v>1.32</v>
      </c>
      <c r="BL23" s="200">
        <v>1.3073999999999999</v>
      </c>
      <c r="BM23" s="200">
        <v>1.2754000000000001</v>
      </c>
      <c r="BN23" s="200">
        <v>1.2212000000000001</v>
      </c>
      <c r="BO23" s="200">
        <v>1.1998</v>
      </c>
      <c r="BP23" s="200">
        <v>1.1493</v>
      </c>
      <c r="BQ23" s="200">
        <v>1.169</v>
      </c>
      <c r="BR23" s="200">
        <v>1.1603000000000001</v>
      </c>
      <c r="BS23" s="200">
        <v>1.1175999999999999</v>
      </c>
      <c r="BT23" s="200">
        <v>1.0985</v>
      </c>
      <c r="BU23" s="200">
        <v>1.0919000000000001</v>
      </c>
      <c r="BV23" s="200">
        <v>1.0908</v>
      </c>
      <c r="BW23" s="200">
        <v>1.093</v>
      </c>
      <c r="BX23" s="200">
        <v>1.0963000000000001</v>
      </c>
      <c r="BY23" s="200">
        <v>1.0652999999999999</v>
      </c>
      <c r="BZ23" s="200">
        <v>1.0282</v>
      </c>
      <c r="CA23" s="200">
        <v>1</v>
      </c>
      <c r="CB23" s="162"/>
    </row>
    <row r="24" spans="2:80" outlineLevel="1">
      <c r="B24" s="184" t="s">
        <v>3</v>
      </c>
      <c r="D24" s="200">
        <v>0</v>
      </c>
      <c r="E24" s="200">
        <v>0</v>
      </c>
      <c r="F24" s="200">
        <v>0</v>
      </c>
      <c r="G24" s="200">
        <v>0</v>
      </c>
      <c r="H24" s="200">
        <v>0</v>
      </c>
      <c r="I24" s="200">
        <v>3.7797999999999998</v>
      </c>
      <c r="J24" s="200">
        <v>3.8778000000000001</v>
      </c>
      <c r="K24" s="200">
        <v>3.2719</v>
      </c>
      <c r="L24" s="200">
        <v>3.2018</v>
      </c>
      <c r="M24" s="200">
        <v>3.2820999999999998</v>
      </c>
      <c r="N24" s="200">
        <v>3.3344</v>
      </c>
      <c r="O24" s="200">
        <v>3.2719</v>
      </c>
      <c r="P24" s="200">
        <v>3.2214999999999998</v>
      </c>
      <c r="Q24" s="200">
        <v>3.1631</v>
      </c>
      <c r="R24" s="200">
        <v>3.1823999999999999</v>
      </c>
      <c r="S24" s="200">
        <v>3.2018</v>
      </c>
      <c r="T24" s="200">
        <v>3.1631</v>
      </c>
      <c r="U24" s="200">
        <v>3.1254</v>
      </c>
      <c r="V24" s="200">
        <v>3.1067999999999998</v>
      </c>
      <c r="W24" s="200">
        <v>3.0794000000000001</v>
      </c>
      <c r="X24" s="200">
        <v>3.0348000000000002</v>
      </c>
      <c r="Y24" s="200">
        <v>2.9660000000000002</v>
      </c>
      <c r="Z24" s="200">
        <v>2.9245999999999999</v>
      </c>
      <c r="AA24" s="200">
        <v>2.9575999999999998</v>
      </c>
      <c r="AB24" s="200">
        <v>2.9660000000000002</v>
      </c>
      <c r="AC24" s="200">
        <v>2.9163999999999999</v>
      </c>
      <c r="AD24" s="200">
        <v>2.7772000000000001</v>
      </c>
      <c r="AE24" s="200">
        <v>2.6709000000000001</v>
      </c>
      <c r="AF24" s="200">
        <v>2.5916000000000001</v>
      </c>
      <c r="AG24" s="200">
        <v>2.4348999999999998</v>
      </c>
      <c r="AH24" s="200">
        <v>2.1455000000000002</v>
      </c>
      <c r="AI24" s="200">
        <v>2.0529000000000002</v>
      </c>
      <c r="AJ24" s="200">
        <v>1.9792000000000001</v>
      </c>
      <c r="AK24" s="200">
        <v>1.9211</v>
      </c>
      <c r="AL24" s="200">
        <v>1.9001999999999999</v>
      </c>
      <c r="AM24" s="200">
        <v>1.8335999999999999</v>
      </c>
      <c r="AN24" s="200">
        <v>1.7192000000000001</v>
      </c>
      <c r="AO24" s="200">
        <v>1.6108</v>
      </c>
      <c r="AP24" s="200">
        <v>1.5152000000000001</v>
      </c>
      <c r="AQ24" s="200">
        <v>1.4893000000000001</v>
      </c>
      <c r="AR24" s="200">
        <v>1.4480999999999999</v>
      </c>
      <c r="AS24" s="200">
        <v>1.4168000000000001</v>
      </c>
      <c r="AT24" s="200">
        <v>1.4283999999999999</v>
      </c>
      <c r="AU24" s="200">
        <v>1.4622999999999999</v>
      </c>
      <c r="AV24" s="200">
        <v>1.4401999999999999</v>
      </c>
      <c r="AW24" s="200">
        <v>1.4035</v>
      </c>
      <c r="AX24" s="200">
        <v>1.3813</v>
      </c>
      <c r="AY24" s="200">
        <v>1.3527</v>
      </c>
      <c r="AZ24" s="200">
        <v>1.3338000000000001</v>
      </c>
      <c r="BA24" s="200">
        <v>1.3321000000000001</v>
      </c>
      <c r="BB24" s="200">
        <v>1.3287</v>
      </c>
      <c r="BC24" s="200">
        <v>1.3055000000000001</v>
      </c>
      <c r="BD24" s="200">
        <v>1.327</v>
      </c>
      <c r="BE24" s="200">
        <v>1.3120000000000001</v>
      </c>
      <c r="BF24" s="200">
        <v>1.3120000000000001</v>
      </c>
      <c r="BG24" s="200">
        <v>1.3321000000000001</v>
      </c>
      <c r="BH24" s="200">
        <v>1.3070999999999999</v>
      </c>
      <c r="BI24" s="200">
        <v>1.266</v>
      </c>
      <c r="BJ24" s="200">
        <v>1.2737000000000001</v>
      </c>
      <c r="BK24" s="200">
        <v>1.2554000000000001</v>
      </c>
      <c r="BL24" s="200">
        <v>1.2376</v>
      </c>
      <c r="BM24" s="200">
        <v>1.1924999999999999</v>
      </c>
      <c r="BN24" s="200">
        <v>1.1318999999999999</v>
      </c>
      <c r="BO24" s="200">
        <v>1.1186</v>
      </c>
      <c r="BP24" s="200">
        <v>1.0640000000000001</v>
      </c>
      <c r="BQ24" s="200">
        <v>1.1009</v>
      </c>
      <c r="BR24" s="200">
        <v>1.0918000000000001</v>
      </c>
      <c r="BS24" s="200">
        <v>1.0418000000000001</v>
      </c>
      <c r="BT24" s="200">
        <v>1.0275000000000001</v>
      </c>
      <c r="BU24" s="200">
        <v>1.0265</v>
      </c>
      <c r="BV24" s="200">
        <v>1.0336000000000001</v>
      </c>
      <c r="BW24" s="200">
        <v>1.0469999999999999</v>
      </c>
      <c r="BX24" s="200">
        <v>1.0619000000000001</v>
      </c>
      <c r="BY24" s="200">
        <v>1.0356000000000001</v>
      </c>
      <c r="BZ24" s="200">
        <v>1.0116000000000001</v>
      </c>
      <c r="CA24" s="200">
        <v>1</v>
      </c>
      <c r="CB24" s="162"/>
    </row>
    <row r="25" spans="2:80" outlineLevel="1">
      <c r="B25" s="158" t="s">
        <v>4</v>
      </c>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row>
    <row r="26" spans="2:80" outlineLevel="1">
      <c r="B26" s="184" t="s">
        <v>144</v>
      </c>
      <c r="D26" s="185">
        <f t="shared" ref="D26:AI26" si="0">D11-D20</f>
        <v>-0.26030000000000086</v>
      </c>
      <c r="E26" s="185">
        <f t="shared" si="0"/>
        <v>0.25259999999999749</v>
      </c>
      <c r="F26" s="185">
        <f t="shared" si="0"/>
        <v>0.44420000000000215</v>
      </c>
      <c r="G26" s="185">
        <f t="shared" si="0"/>
        <v>0.32629999999999981</v>
      </c>
      <c r="H26" s="185">
        <f t="shared" si="0"/>
        <v>0.13750000000000107</v>
      </c>
      <c r="I26" s="185">
        <f t="shared" si="0"/>
        <v>0.10749999999999993</v>
      </c>
      <c r="J26" s="185">
        <f t="shared" si="0"/>
        <v>0.11630000000000074</v>
      </c>
      <c r="K26" s="185">
        <f t="shared" si="0"/>
        <v>8.7800000000001432E-2</v>
      </c>
      <c r="L26" s="185">
        <f t="shared" si="0"/>
        <v>7.6700000000000657E-2</v>
      </c>
      <c r="M26" s="185">
        <f t="shared" si="0"/>
        <v>8.1900000000000972E-2</v>
      </c>
      <c r="N26" s="185">
        <f t="shared" si="0"/>
        <v>8.1900000000000972E-2</v>
      </c>
      <c r="O26" s="185">
        <f t="shared" si="0"/>
        <v>0</v>
      </c>
      <c r="P26" s="185">
        <f t="shared" si="0"/>
        <v>0.21240000000000059</v>
      </c>
      <c r="Q26" s="185">
        <f t="shared" si="0"/>
        <v>0</v>
      </c>
      <c r="R26" s="185">
        <f t="shared" si="0"/>
        <v>0</v>
      </c>
      <c r="S26" s="185">
        <f t="shared" si="0"/>
        <v>0</v>
      </c>
      <c r="T26" s="185">
        <f t="shared" si="0"/>
        <v>-4.8899999999999721E-2</v>
      </c>
      <c r="U26" s="185">
        <f t="shared" si="0"/>
        <v>0</v>
      </c>
      <c r="V26" s="185">
        <f t="shared" si="0"/>
        <v>0</v>
      </c>
      <c r="W26" s="185">
        <f t="shared" si="0"/>
        <v>-3.4600000000000186E-2</v>
      </c>
      <c r="X26" s="185">
        <f t="shared" si="0"/>
        <v>0</v>
      </c>
      <c r="Y26" s="185">
        <f t="shared" si="0"/>
        <v>2.9499999999999638E-2</v>
      </c>
      <c r="Z26" s="185">
        <f t="shared" si="0"/>
        <v>0</v>
      </c>
      <c r="AA26" s="185">
        <f t="shared" si="0"/>
        <v>0</v>
      </c>
      <c r="AB26" s="185">
        <f t="shared" si="0"/>
        <v>0</v>
      </c>
      <c r="AC26" s="185">
        <f t="shared" si="0"/>
        <v>0</v>
      </c>
      <c r="AD26" s="185">
        <f t="shared" si="0"/>
        <v>0</v>
      </c>
      <c r="AE26" s="185">
        <f t="shared" si="0"/>
        <v>0</v>
      </c>
      <c r="AF26" s="185">
        <f t="shared" si="0"/>
        <v>0</v>
      </c>
      <c r="AG26" s="185">
        <f t="shared" si="0"/>
        <v>0</v>
      </c>
      <c r="AH26" s="185">
        <f t="shared" si="0"/>
        <v>0</v>
      </c>
      <c r="AI26" s="185">
        <f t="shared" si="0"/>
        <v>0</v>
      </c>
      <c r="AJ26" s="185">
        <f t="shared" ref="AJ26:BO26" si="1">AJ11-AJ20</f>
        <v>0</v>
      </c>
      <c r="AK26" s="185">
        <f t="shared" si="1"/>
        <v>0</v>
      </c>
      <c r="AL26" s="185">
        <f t="shared" si="1"/>
        <v>0</v>
      </c>
      <c r="AM26" s="185">
        <f t="shared" si="1"/>
        <v>0</v>
      </c>
      <c r="AN26" s="185">
        <f t="shared" si="1"/>
        <v>0</v>
      </c>
      <c r="AO26" s="185">
        <f t="shared" si="1"/>
        <v>0</v>
      </c>
      <c r="AP26" s="185">
        <f t="shared" si="1"/>
        <v>0</v>
      </c>
      <c r="AQ26" s="185">
        <f t="shared" si="1"/>
        <v>0</v>
      </c>
      <c r="AR26" s="185">
        <f t="shared" si="1"/>
        <v>0</v>
      </c>
      <c r="AS26" s="185">
        <f t="shared" si="1"/>
        <v>0</v>
      </c>
      <c r="AT26" s="185">
        <f t="shared" si="1"/>
        <v>0</v>
      </c>
      <c r="AU26" s="185">
        <f t="shared" si="1"/>
        <v>0</v>
      </c>
      <c r="AV26" s="185">
        <f t="shared" si="1"/>
        <v>0</v>
      </c>
      <c r="AW26" s="185">
        <f t="shared" si="1"/>
        <v>0</v>
      </c>
      <c r="AX26" s="185">
        <f t="shared" si="1"/>
        <v>0</v>
      </c>
      <c r="AY26" s="185">
        <f t="shared" si="1"/>
        <v>0</v>
      </c>
      <c r="AZ26" s="185">
        <f t="shared" si="1"/>
        <v>0</v>
      </c>
      <c r="BA26" s="185">
        <f t="shared" si="1"/>
        <v>0</v>
      </c>
      <c r="BB26" s="185">
        <f t="shared" si="1"/>
        <v>0</v>
      </c>
      <c r="BC26" s="185">
        <f t="shared" si="1"/>
        <v>0</v>
      </c>
      <c r="BD26" s="185">
        <f t="shared" si="1"/>
        <v>0</v>
      </c>
      <c r="BE26" s="185">
        <f t="shared" si="1"/>
        <v>0</v>
      </c>
      <c r="BF26" s="185">
        <f t="shared" si="1"/>
        <v>0</v>
      </c>
      <c r="BG26" s="185">
        <f t="shared" si="1"/>
        <v>0</v>
      </c>
      <c r="BH26" s="185">
        <f t="shared" si="1"/>
        <v>0</v>
      </c>
      <c r="BI26" s="185">
        <f t="shared" si="1"/>
        <v>0</v>
      </c>
      <c r="BJ26" s="185">
        <f t="shared" si="1"/>
        <v>0</v>
      </c>
      <c r="BK26" s="185">
        <f t="shared" si="1"/>
        <v>0</v>
      </c>
      <c r="BL26" s="185">
        <f t="shared" si="1"/>
        <v>0</v>
      </c>
      <c r="BM26" s="185">
        <f t="shared" si="1"/>
        <v>0</v>
      </c>
      <c r="BN26" s="185">
        <f t="shared" si="1"/>
        <v>0</v>
      </c>
      <c r="BO26" s="185">
        <f t="shared" si="1"/>
        <v>0</v>
      </c>
      <c r="BP26" s="185">
        <f t="shared" ref="BP26:CA26" si="2">BP11-BP20</f>
        <v>0</v>
      </c>
      <c r="BQ26" s="185">
        <f t="shared" si="2"/>
        <v>0</v>
      </c>
      <c r="BR26" s="185">
        <f t="shared" si="2"/>
        <v>0</v>
      </c>
      <c r="BS26" s="185">
        <f t="shared" si="2"/>
        <v>0</v>
      </c>
      <c r="BT26" s="185">
        <f t="shared" si="2"/>
        <v>0</v>
      </c>
      <c r="BU26" s="185">
        <f t="shared" si="2"/>
        <v>0</v>
      </c>
      <c r="BV26" s="185">
        <f t="shared" si="2"/>
        <v>0</v>
      </c>
      <c r="BW26" s="185">
        <f t="shared" si="2"/>
        <v>0</v>
      </c>
      <c r="BX26" s="185">
        <f t="shared" si="2"/>
        <v>0</v>
      </c>
      <c r="BY26" s="185">
        <f t="shared" si="2"/>
        <v>0</v>
      </c>
      <c r="BZ26" s="185">
        <f t="shared" si="2"/>
        <v>0</v>
      </c>
      <c r="CA26" s="185">
        <f t="shared" si="2"/>
        <v>0</v>
      </c>
    </row>
    <row r="27" spans="2:80" outlineLevel="1">
      <c r="B27" s="184" t="s">
        <v>0</v>
      </c>
      <c r="D27" s="185">
        <f t="shared" ref="D27:AI27" si="3">D12-D21</f>
        <v>0</v>
      </c>
      <c r="E27" s="185">
        <f t="shared" si="3"/>
        <v>0</v>
      </c>
      <c r="F27" s="185">
        <f t="shared" si="3"/>
        <v>0</v>
      </c>
      <c r="G27" s="185">
        <f t="shared" si="3"/>
        <v>0</v>
      </c>
      <c r="H27" s="185">
        <f t="shared" si="3"/>
        <v>0</v>
      </c>
      <c r="I27" s="185">
        <f t="shared" si="3"/>
        <v>0</v>
      </c>
      <c r="J27" s="185">
        <f t="shared" si="3"/>
        <v>0</v>
      </c>
      <c r="K27" s="185">
        <f t="shared" si="3"/>
        <v>0</v>
      </c>
      <c r="L27" s="185">
        <f t="shared" si="3"/>
        <v>0</v>
      </c>
      <c r="M27" s="185">
        <f t="shared" si="3"/>
        <v>0</v>
      </c>
      <c r="N27" s="185">
        <f t="shared" si="3"/>
        <v>0</v>
      </c>
      <c r="O27" s="185">
        <f t="shared" si="3"/>
        <v>0</v>
      </c>
      <c r="P27" s="185">
        <f t="shared" si="3"/>
        <v>0</v>
      </c>
      <c r="Q27" s="185">
        <f t="shared" si="3"/>
        <v>0</v>
      </c>
      <c r="R27" s="185">
        <f t="shared" si="3"/>
        <v>0</v>
      </c>
      <c r="S27" s="185">
        <f t="shared" si="3"/>
        <v>0</v>
      </c>
      <c r="T27" s="185">
        <f t="shared" si="3"/>
        <v>-5.1000000000001044E-3</v>
      </c>
      <c r="U27" s="185">
        <f t="shared" si="3"/>
        <v>0</v>
      </c>
      <c r="V27" s="185">
        <f t="shared" si="3"/>
        <v>0</v>
      </c>
      <c r="W27" s="185">
        <f t="shared" si="3"/>
        <v>0</v>
      </c>
      <c r="X27" s="185">
        <f t="shared" si="3"/>
        <v>-4.1000000000002146E-3</v>
      </c>
      <c r="Y27" s="185">
        <f t="shared" si="3"/>
        <v>-3.7000000000002586E-3</v>
      </c>
      <c r="Z27" s="185">
        <f t="shared" si="3"/>
        <v>0</v>
      </c>
      <c r="AA27" s="185">
        <f t="shared" si="3"/>
        <v>0</v>
      </c>
      <c r="AB27" s="185">
        <f t="shared" si="3"/>
        <v>0</v>
      </c>
      <c r="AC27" s="185">
        <f t="shared" si="3"/>
        <v>0</v>
      </c>
      <c r="AD27" s="185">
        <f t="shared" si="3"/>
        <v>0</v>
      </c>
      <c r="AE27" s="185">
        <f t="shared" si="3"/>
        <v>0</v>
      </c>
      <c r="AF27" s="185">
        <f t="shared" si="3"/>
        <v>0</v>
      </c>
      <c r="AG27" s="185">
        <f t="shared" si="3"/>
        <v>0</v>
      </c>
      <c r="AH27" s="185">
        <f t="shared" si="3"/>
        <v>0</v>
      </c>
      <c r="AI27" s="185">
        <f t="shared" si="3"/>
        <v>0</v>
      </c>
      <c r="AJ27" s="185">
        <f t="shared" ref="AJ27:BO27" si="4">AJ12-AJ21</f>
        <v>0</v>
      </c>
      <c r="AK27" s="185">
        <f t="shared" si="4"/>
        <v>0</v>
      </c>
      <c r="AL27" s="185">
        <f t="shared" si="4"/>
        <v>0</v>
      </c>
      <c r="AM27" s="185">
        <f t="shared" si="4"/>
        <v>0</v>
      </c>
      <c r="AN27" s="185">
        <f t="shared" si="4"/>
        <v>0</v>
      </c>
      <c r="AO27" s="185">
        <f t="shared" si="4"/>
        <v>0</v>
      </c>
      <c r="AP27" s="185">
        <f t="shared" si="4"/>
        <v>0</v>
      </c>
      <c r="AQ27" s="185">
        <f t="shared" si="4"/>
        <v>0</v>
      </c>
      <c r="AR27" s="185">
        <f t="shared" si="4"/>
        <v>0</v>
      </c>
      <c r="AS27" s="185">
        <f t="shared" si="4"/>
        <v>0</v>
      </c>
      <c r="AT27" s="185">
        <f t="shared" si="4"/>
        <v>0</v>
      </c>
      <c r="AU27" s="185">
        <f t="shared" si="4"/>
        <v>0</v>
      </c>
      <c r="AV27" s="185">
        <f t="shared" si="4"/>
        <v>0</v>
      </c>
      <c r="AW27" s="185">
        <f t="shared" si="4"/>
        <v>0</v>
      </c>
      <c r="AX27" s="185">
        <f t="shared" si="4"/>
        <v>0</v>
      </c>
      <c r="AY27" s="185">
        <f t="shared" si="4"/>
        <v>0</v>
      </c>
      <c r="AZ27" s="185">
        <f t="shared" si="4"/>
        <v>0</v>
      </c>
      <c r="BA27" s="185">
        <f t="shared" si="4"/>
        <v>0</v>
      </c>
      <c r="BB27" s="185">
        <f t="shared" si="4"/>
        <v>0</v>
      </c>
      <c r="BC27" s="185">
        <f t="shared" si="4"/>
        <v>0</v>
      </c>
      <c r="BD27" s="185">
        <f t="shared" si="4"/>
        <v>0</v>
      </c>
      <c r="BE27" s="185">
        <f t="shared" si="4"/>
        <v>0</v>
      </c>
      <c r="BF27" s="185">
        <f t="shared" si="4"/>
        <v>0</v>
      </c>
      <c r="BG27" s="185">
        <f t="shared" si="4"/>
        <v>0</v>
      </c>
      <c r="BH27" s="185">
        <f t="shared" si="4"/>
        <v>0</v>
      </c>
      <c r="BI27" s="185">
        <f t="shared" si="4"/>
        <v>0</v>
      </c>
      <c r="BJ27" s="185">
        <f t="shared" si="4"/>
        <v>0</v>
      </c>
      <c r="BK27" s="185">
        <f t="shared" si="4"/>
        <v>0</v>
      </c>
      <c r="BL27" s="185">
        <f t="shared" si="4"/>
        <v>0</v>
      </c>
      <c r="BM27" s="185">
        <f t="shared" si="4"/>
        <v>0</v>
      </c>
      <c r="BN27" s="185">
        <f t="shared" si="4"/>
        <v>0</v>
      </c>
      <c r="BO27" s="185">
        <f t="shared" si="4"/>
        <v>0</v>
      </c>
      <c r="BP27" s="185">
        <f t="shared" ref="BP27:CA27" si="5">BP12-BP21</f>
        <v>0</v>
      </c>
      <c r="BQ27" s="185">
        <f t="shared" si="5"/>
        <v>0</v>
      </c>
      <c r="BR27" s="185">
        <f t="shared" si="5"/>
        <v>0</v>
      </c>
      <c r="BS27" s="185">
        <f t="shared" si="5"/>
        <v>0</v>
      </c>
      <c r="BT27" s="185">
        <f t="shared" si="5"/>
        <v>0</v>
      </c>
      <c r="BU27" s="185">
        <f t="shared" si="5"/>
        <v>0</v>
      </c>
      <c r="BV27" s="185">
        <f t="shared" si="5"/>
        <v>0</v>
      </c>
      <c r="BW27" s="185">
        <f t="shared" si="5"/>
        <v>0</v>
      </c>
      <c r="BX27" s="185">
        <f t="shared" si="5"/>
        <v>0</v>
      </c>
      <c r="BY27" s="185">
        <f t="shared" si="5"/>
        <v>0</v>
      </c>
      <c r="BZ27" s="185">
        <f t="shared" si="5"/>
        <v>0</v>
      </c>
      <c r="CA27" s="185">
        <f t="shared" si="5"/>
        <v>0</v>
      </c>
    </row>
    <row r="28" spans="2:80" outlineLevel="1">
      <c r="B28" s="184" t="s">
        <v>1</v>
      </c>
      <c r="D28" s="185">
        <f t="shared" ref="D28:AI28" si="6">D13-D22</f>
        <v>0</v>
      </c>
      <c r="E28" s="185">
        <f t="shared" si="6"/>
        <v>0</v>
      </c>
      <c r="F28" s="185">
        <f t="shared" si="6"/>
        <v>0</v>
      </c>
      <c r="G28" s="185">
        <f t="shared" si="6"/>
        <v>0</v>
      </c>
      <c r="H28" s="185">
        <f t="shared" si="6"/>
        <v>0</v>
      </c>
      <c r="I28" s="185">
        <f t="shared" si="6"/>
        <v>0</v>
      </c>
      <c r="J28" s="185">
        <f t="shared" si="6"/>
        <v>0</v>
      </c>
      <c r="K28" s="185">
        <f t="shared" si="6"/>
        <v>0</v>
      </c>
      <c r="L28" s="185">
        <f t="shared" si="6"/>
        <v>0</v>
      </c>
      <c r="M28" s="185">
        <f t="shared" si="6"/>
        <v>0</v>
      </c>
      <c r="N28" s="185">
        <f t="shared" si="6"/>
        <v>0</v>
      </c>
      <c r="O28" s="185">
        <f t="shared" si="6"/>
        <v>0</v>
      </c>
      <c r="P28" s="185">
        <f t="shared" si="6"/>
        <v>0</v>
      </c>
      <c r="Q28" s="185">
        <f t="shared" si="6"/>
        <v>0</v>
      </c>
      <c r="R28" s="185">
        <f t="shared" si="6"/>
        <v>0</v>
      </c>
      <c r="S28" s="185">
        <f t="shared" si="6"/>
        <v>0</v>
      </c>
      <c r="T28" s="185">
        <f t="shared" si="6"/>
        <v>0</v>
      </c>
      <c r="U28" s="185">
        <f t="shared" si="6"/>
        <v>0</v>
      </c>
      <c r="V28" s="185">
        <f t="shared" si="6"/>
        <v>0</v>
      </c>
      <c r="W28" s="185">
        <f t="shared" si="6"/>
        <v>6.2999999999999723E-3</v>
      </c>
      <c r="X28" s="185">
        <f t="shared" si="6"/>
        <v>-5.8000000000002494E-3</v>
      </c>
      <c r="Y28" s="185">
        <f t="shared" si="6"/>
        <v>-5.4000000000002935E-3</v>
      </c>
      <c r="Z28" s="185">
        <f t="shared" si="6"/>
        <v>0</v>
      </c>
      <c r="AA28" s="185">
        <f t="shared" si="6"/>
        <v>0</v>
      </c>
      <c r="AB28" s="185">
        <f t="shared" si="6"/>
        <v>0</v>
      </c>
      <c r="AC28" s="185">
        <f t="shared" si="6"/>
        <v>0</v>
      </c>
      <c r="AD28" s="185">
        <f t="shared" si="6"/>
        <v>0</v>
      </c>
      <c r="AE28" s="185">
        <f t="shared" si="6"/>
        <v>0</v>
      </c>
      <c r="AF28" s="185">
        <f t="shared" si="6"/>
        <v>0</v>
      </c>
      <c r="AG28" s="185">
        <f t="shared" si="6"/>
        <v>0</v>
      </c>
      <c r="AH28" s="185">
        <f t="shared" si="6"/>
        <v>0</v>
      </c>
      <c r="AI28" s="185">
        <f t="shared" si="6"/>
        <v>0</v>
      </c>
      <c r="AJ28" s="185">
        <f t="shared" ref="AJ28:BO28" si="7">AJ13-AJ22</f>
        <v>0</v>
      </c>
      <c r="AK28" s="185">
        <f t="shared" si="7"/>
        <v>0</v>
      </c>
      <c r="AL28" s="185">
        <f t="shared" si="7"/>
        <v>0</v>
      </c>
      <c r="AM28" s="185">
        <f t="shared" si="7"/>
        <v>0</v>
      </c>
      <c r="AN28" s="185">
        <f t="shared" si="7"/>
        <v>0</v>
      </c>
      <c r="AO28" s="185">
        <f t="shared" si="7"/>
        <v>0</v>
      </c>
      <c r="AP28" s="185">
        <f t="shared" si="7"/>
        <v>0</v>
      </c>
      <c r="AQ28" s="185">
        <f t="shared" si="7"/>
        <v>0</v>
      </c>
      <c r="AR28" s="185">
        <f t="shared" si="7"/>
        <v>0</v>
      </c>
      <c r="AS28" s="185">
        <f t="shared" si="7"/>
        <v>0</v>
      </c>
      <c r="AT28" s="185">
        <f t="shared" si="7"/>
        <v>0</v>
      </c>
      <c r="AU28" s="185">
        <f t="shared" si="7"/>
        <v>0</v>
      </c>
      <c r="AV28" s="185">
        <f t="shared" si="7"/>
        <v>0</v>
      </c>
      <c r="AW28" s="185">
        <f t="shared" si="7"/>
        <v>0</v>
      </c>
      <c r="AX28" s="185">
        <f t="shared" si="7"/>
        <v>0</v>
      </c>
      <c r="AY28" s="185">
        <f t="shared" si="7"/>
        <v>0</v>
      </c>
      <c r="AZ28" s="185">
        <f t="shared" si="7"/>
        <v>0</v>
      </c>
      <c r="BA28" s="185">
        <f t="shared" si="7"/>
        <v>0</v>
      </c>
      <c r="BB28" s="185">
        <f t="shared" si="7"/>
        <v>0</v>
      </c>
      <c r="BC28" s="185">
        <f t="shared" si="7"/>
        <v>0</v>
      </c>
      <c r="BD28" s="185">
        <f t="shared" si="7"/>
        <v>0</v>
      </c>
      <c r="BE28" s="185">
        <f t="shared" si="7"/>
        <v>0</v>
      </c>
      <c r="BF28" s="185">
        <f t="shared" si="7"/>
        <v>0</v>
      </c>
      <c r="BG28" s="185">
        <f t="shared" si="7"/>
        <v>0</v>
      </c>
      <c r="BH28" s="185">
        <f t="shared" si="7"/>
        <v>0</v>
      </c>
      <c r="BI28" s="185">
        <f t="shared" si="7"/>
        <v>0</v>
      </c>
      <c r="BJ28" s="185">
        <f t="shared" si="7"/>
        <v>0</v>
      </c>
      <c r="BK28" s="185">
        <f t="shared" si="7"/>
        <v>0</v>
      </c>
      <c r="BL28" s="185">
        <f t="shared" si="7"/>
        <v>0</v>
      </c>
      <c r="BM28" s="185">
        <f t="shared" si="7"/>
        <v>0</v>
      </c>
      <c r="BN28" s="185">
        <f t="shared" si="7"/>
        <v>0</v>
      </c>
      <c r="BO28" s="185">
        <f t="shared" si="7"/>
        <v>0</v>
      </c>
      <c r="BP28" s="185">
        <f t="shared" ref="BP28:CA28" si="8">BP13-BP22</f>
        <v>0</v>
      </c>
      <c r="BQ28" s="185">
        <f t="shared" si="8"/>
        <v>0</v>
      </c>
      <c r="BR28" s="185">
        <f t="shared" si="8"/>
        <v>0</v>
      </c>
      <c r="BS28" s="185">
        <f t="shared" si="8"/>
        <v>0</v>
      </c>
      <c r="BT28" s="185">
        <f t="shared" si="8"/>
        <v>0</v>
      </c>
      <c r="BU28" s="185">
        <f t="shared" si="8"/>
        <v>0</v>
      </c>
      <c r="BV28" s="185">
        <f t="shared" si="8"/>
        <v>0</v>
      </c>
      <c r="BW28" s="185">
        <f t="shared" si="8"/>
        <v>0</v>
      </c>
      <c r="BX28" s="185">
        <f t="shared" si="8"/>
        <v>0</v>
      </c>
      <c r="BY28" s="185">
        <f t="shared" si="8"/>
        <v>0</v>
      </c>
      <c r="BZ28" s="185">
        <f t="shared" si="8"/>
        <v>0</v>
      </c>
      <c r="CA28" s="185">
        <f t="shared" si="8"/>
        <v>0</v>
      </c>
    </row>
    <row r="29" spans="2:80" outlineLevel="1">
      <c r="B29" s="184" t="s">
        <v>2</v>
      </c>
      <c r="D29" s="185">
        <f t="shared" ref="D29:AI29" si="9">D14-D23</f>
        <v>0</v>
      </c>
      <c r="E29" s="185">
        <f t="shared" si="9"/>
        <v>0</v>
      </c>
      <c r="F29" s="185">
        <f t="shared" si="9"/>
        <v>0</v>
      </c>
      <c r="G29" s="185">
        <f t="shared" si="9"/>
        <v>0</v>
      </c>
      <c r="H29" s="185">
        <f t="shared" si="9"/>
        <v>0</v>
      </c>
      <c r="I29" s="185">
        <f t="shared" si="9"/>
        <v>0</v>
      </c>
      <c r="J29" s="185">
        <f t="shared" si="9"/>
        <v>0</v>
      </c>
      <c r="K29" s="185">
        <f t="shared" si="9"/>
        <v>0</v>
      </c>
      <c r="L29" s="185">
        <f t="shared" si="9"/>
        <v>0</v>
      </c>
      <c r="M29" s="185">
        <f t="shared" si="9"/>
        <v>0</v>
      </c>
      <c r="N29" s="185">
        <f t="shared" si="9"/>
        <v>0</v>
      </c>
      <c r="O29" s="185">
        <f t="shared" si="9"/>
        <v>0</v>
      </c>
      <c r="P29" s="185">
        <f t="shared" si="9"/>
        <v>0</v>
      </c>
      <c r="Q29" s="185">
        <f t="shared" si="9"/>
        <v>0</v>
      </c>
      <c r="R29" s="185">
        <f t="shared" si="9"/>
        <v>0</v>
      </c>
      <c r="S29" s="185">
        <f t="shared" si="9"/>
        <v>0</v>
      </c>
      <c r="T29" s="185">
        <f t="shared" si="9"/>
        <v>0</v>
      </c>
      <c r="U29" s="185">
        <f t="shared" si="9"/>
        <v>0</v>
      </c>
      <c r="V29" s="185">
        <f t="shared" si="9"/>
        <v>0</v>
      </c>
      <c r="W29" s="185">
        <f t="shared" si="9"/>
        <v>0</v>
      </c>
      <c r="X29" s="185">
        <f t="shared" si="9"/>
        <v>0</v>
      </c>
      <c r="Y29" s="185">
        <f t="shared" si="9"/>
        <v>-1.0000000000000231E-2</v>
      </c>
      <c r="Z29" s="185">
        <f t="shared" si="9"/>
        <v>0</v>
      </c>
      <c r="AA29" s="185">
        <f t="shared" si="9"/>
        <v>0</v>
      </c>
      <c r="AB29" s="185">
        <f t="shared" si="9"/>
        <v>0</v>
      </c>
      <c r="AC29" s="185">
        <f t="shared" si="9"/>
        <v>0</v>
      </c>
      <c r="AD29" s="185">
        <f t="shared" si="9"/>
        <v>0</v>
      </c>
      <c r="AE29" s="185">
        <f t="shared" si="9"/>
        <v>0</v>
      </c>
      <c r="AF29" s="185">
        <f t="shared" si="9"/>
        <v>0</v>
      </c>
      <c r="AG29" s="185">
        <f t="shared" si="9"/>
        <v>0</v>
      </c>
      <c r="AH29" s="185">
        <f t="shared" si="9"/>
        <v>0</v>
      </c>
      <c r="AI29" s="185">
        <f t="shared" si="9"/>
        <v>0</v>
      </c>
      <c r="AJ29" s="185">
        <f t="shared" ref="AJ29:BO29" si="10">AJ14-AJ23</f>
        <v>0</v>
      </c>
      <c r="AK29" s="185">
        <f t="shared" si="10"/>
        <v>0</v>
      </c>
      <c r="AL29" s="185">
        <f t="shared" si="10"/>
        <v>0</v>
      </c>
      <c r="AM29" s="185">
        <f t="shared" si="10"/>
        <v>0</v>
      </c>
      <c r="AN29" s="185">
        <f t="shared" si="10"/>
        <v>0</v>
      </c>
      <c r="AO29" s="185">
        <f t="shared" si="10"/>
        <v>0</v>
      </c>
      <c r="AP29" s="185">
        <f t="shared" si="10"/>
        <v>0</v>
      </c>
      <c r="AQ29" s="185">
        <f t="shared" si="10"/>
        <v>0</v>
      </c>
      <c r="AR29" s="185">
        <f t="shared" si="10"/>
        <v>0</v>
      </c>
      <c r="AS29" s="185">
        <f t="shared" si="10"/>
        <v>0</v>
      </c>
      <c r="AT29" s="185">
        <f t="shared" si="10"/>
        <v>0</v>
      </c>
      <c r="AU29" s="185">
        <f t="shared" si="10"/>
        <v>0</v>
      </c>
      <c r="AV29" s="185">
        <f t="shared" si="10"/>
        <v>0</v>
      </c>
      <c r="AW29" s="185">
        <f t="shared" si="10"/>
        <v>0</v>
      </c>
      <c r="AX29" s="185">
        <f t="shared" si="10"/>
        <v>0</v>
      </c>
      <c r="AY29" s="185">
        <f t="shared" si="10"/>
        <v>0</v>
      </c>
      <c r="AZ29" s="185">
        <f t="shared" si="10"/>
        <v>0</v>
      </c>
      <c r="BA29" s="185">
        <f t="shared" si="10"/>
        <v>0</v>
      </c>
      <c r="BB29" s="185">
        <f t="shared" si="10"/>
        <v>0</v>
      </c>
      <c r="BC29" s="185">
        <f t="shared" si="10"/>
        <v>0</v>
      </c>
      <c r="BD29" s="185">
        <f t="shared" si="10"/>
        <v>0</v>
      </c>
      <c r="BE29" s="185">
        <f t="shared" si="10"/>
        <v>0</v>
      </c>
      <c r="BF29" s="185">
        <f t="shared" si="10"/>
        <v>0</v>
      </c>
      <c r="BG29" s="185">
        <f t="shared" si="10"/>
        <v>0</v>
      </c>
      <c r="BH29" s="185">
        <f t="shared" si="10"/>
        <v>0</v>
      </c>
      <c r="BI29" s="185">
        <f t="shared" si="10"/>
        <v>0</v>
      </c>
      <c r="BJ29" s="185">
        <f t="shared" si="10"/>
        <v>0</v>
      </c>
      <c r="BK29" s="185">
        <f t="shared" si="10"/>
        <v>0</v>
      </c>
      <c r="BL29" s="185">
        <f t="shared" si="10"/>
        <v>0</v>
      </c>
      <c r="BM29" s="185">
        <f t="shared" si="10"/>
        <v>0</v>
      </c>
      <c r="BN29" s="185">
        <f t="shared" si="10"/>
        <v>0</v>
      </c>
      <c r="BO29" s="185">
        <f t="shared" si="10"/>
        <v>0</v>
      </c>
      <c r="BP29" s="185">
        <f t="shared" ref="BP29:CA29" si="11">BP14-BP23</f>
        <v>0</v>
      </c>
      <c r="BQ29" s="185">
        <f t="shared" si="11"/>
        <v>0</v>
      </c>
      <c r="BR29" s="185">
        <f t="shared" si="11"/>
        <v>0</v>
      </c>
      <c r="BS29" s="185">
        <f t="shared" si="11"/>
        <v>0</v>
      </c>
      <c r="BT29" s="185">
        <f t="shared" si="11"/>
        <v>0</v>
      </c>
      <c r="BU29" s="185">
        <f t="shared" si="11"/>
        <v>0</v>
      </c>
      <c r="BV29" s="185">
        <f t="shared" si="11"/>
        <v>0</v>
      </c>
      <c r="BW29" s="185">
        <f t="shared" si="11"/>
        <v>0</v>
      </c>
      <c r="BX29" s="185">
        <f t="shared" si="11"/>
        <v>0</v>
      </c>
      <c r="BY29" s="185">
        <f t="shared" si="11"/>
        <v>0</v>
      </c>
      <c r="BZ29" s="185">
        <f t="shared" si="11"/>
        <v>0</v>
      </c>
      <c r="CA29" s="185">
        <f t="shared" si="11"/>
        <v>0</v>
      </c>
    </row>
    <row r="30" spans="2:80" outlineLevel="1">
      <c r="B30" s="184" t="s">
        <v>3</v>
      </c>
      <c r="D30" s="185">
        <f t="shared" ref="D30:AI30" si="12">D15-D24</f>
        <v>0</v>
      </c>
      <c r="E30" s="185">
        <f t="shared" si="12"/>
        <v>0</v>
      </c>
      <c r="F30" s="185">
        <f t="shared" si="12"/>
        <v>0</v>
      </c>
      <c r="G30" s="185">
        <f t="shared" si="12"/>
        <v>0</v>
      </c>
      <c r="H30" s="185">
        <f t="shared" si="12"/>
        <v>0</v>
      </c>
      <c r="I30" s="185">
        <f t="shared" si="12"/>
        <v>0</v>
      </c>
      <c r="J30" s="185">
        <f t="shared" si="12"/>
        <v>0</v>
      </c>
      <c r="K30" s="185">
        <f t="shared" si="12"/>
        <v>0</v>
      </c>
      <c r="L30" s="185">
        <f t="shared" si="12"/>
        <v>0</v>
      </c>
      <c r="M30" s="185">
        <f t="shared" si="12"/>
        <v>0</v>
      </c>
      <c r="N30" s="185">
        <f t="shared" si="12"/>
        <v>0</v>
      </c>
      <c r="O30" s="185">
        <f t="shared" si="12"/>
        <v>0</v>
      </c>
      <c r="P30" s="185">
        <f t="shared" si="12"/>
        <v>0</v>
      </c>
      <c r="Q30" s="185">
        <f t="shared" si="12"/>
        <v>0</v>
      </c>
      <c r="R30" s="185">
        <f t="shared" si="12"/>
        <v>0</v>
      </c>
      <c r="S30" s="185">
        <f t="shared" si="12"/>
        <v>0</v>
      </c>
      <c r="T30" s="185">
        <f t="shared" si="12"/>
        <v>0</v>
      </c>
      <c r="U30" s="185">
        <f t="shared" si="12"/>
        <v>0</v>
      </c>
      <c r="V30" s="185">
        <f t="shared" si="12"/>
        <v>0</v>
      </c>
      <c r="W30" s="185">
        <f t="shared" si="12"/>
        <v>0</v>
      </c>
      <c r="X30" s="185">
        <f t="shared" si="12"/>
        <v>0</v>
      </c>
      <c r="Y30" s="185">
        <f t="shared" si="12"/>
        <v>0</v>
      </c>
      <c r="Z30" s="185">
        <f t="shared" si="12"/>
        <v>0</v>
      </c>
      <c r="AA30" s="185">
        <f t="shared" si="12"/>
        <v>0</v>
      </c>
      <c r="AB30" s="185">
        <f t="shared" si="12"/>
        <v>0</v>
      </c>
      <c r="AC30" s="185">
        <f t="shared" si="12"/>
        <v>0</v>
      </c>
      <c r="AD30" s="185">
        <f t="shared" si="12"/>
        <v>0</v>
      </c>
      <c r="AE30" s="185">
        <f t="shared" si="12"/>
        <v>0</v>
      </c>
      <c r="AF30" s="185">
        <f t="shared" si="12"/>
        <v>0</v>
      </c>
      <c r="AG30" s="185">
        <f t="shared" si="12"/>
        <v>0</v>
      </c>
      <c r="AH30" s="185">
        <f t="shared" si="12"/>
        <v>0</v>
      </c>
      <c r="AI30" s="185">
        <f t="shared" si="12"/>
        <v>0</v>
      </c>
      <c r="AJ30" s="185">
        <f t="shared" ref="AJ30:BO30" si="13">AJ15-AJ24</f>
        <v>0</v>
      </c>
      <c r="AK30" s="185">
        <f t="shared" si="13"/>
        <v>0</v>
      </c>
      <c r="AL30" s="185">
        <f t="shared" si="13"/>
        <v>0</v>
      </c>
      <c r="AM30" s="185">
        <f t="shared" si="13"/>
        <v>0</v>
      </c>
      <c r="AN30" s="185">
        <f t="shared" si="13"/>
        <v>0</v>
      </c>
      <c r="AO30" s="185">
        <f t="shared" si="13"/>
        <v>0</v>
      </c>
      <c r="AP30" s="185">
        <f t="shared" si="13"/>
        <v>0</v>
      </c>
      <c r="AQ30" s="185">
        <f t="shared" si="13"/>
        <v>0</v>
      </c>
      <c r="AR30" s="185">
        <f t="shared" si="13"/>
        <v>0</v>
      </c>
      <c r="AS30" s="185">
        <f t="shared" si="13"/>
        <v>0</v>
      </c>
      <c r="AT30" s="185">
        <f t="shared" si="13"/>
        <v>0</v>
      </c>
      <c r="AU30" s="185">
        <f t="shared" si="13"/>
        <v>0</v>
      </c>
      <c r="AV30" s="185">
        <f t="shared" si="13"/>
        <v>0</v>
      </c>
      <c r="AW30" s="185">
        <f t="shared" si="13"/>
        <v>0</v>
      </c>
      <c r="AX30" s="185">
        <f t="shared" si="13"/>
        <v>0</v>
      </c>
      <c r="AY30" s="185">
        <f t="shared" si="13"/>
        <v>0</v>
      </c>
      <c r="AZ30" s="185">
        <f t="shared" si="13"/>
        <v>0</v>
      </c>
      <c r="BA30" s="185">
        <f t="shared" si="13"/>
        <v>0</v>
      </c>
      <c r="BB30" s="185">
        <f t="shared" si="13"/>
        <v>0</v>
      </c>
      <c r="BC30" s="185">
        <f t="shared" si="13"/>
        <v>0</v>
      </c>
      <c r="BD30" s="185">
        <f t="shared" si="13"/>
        <v>0</v>
      </c>
      <c r="BE30" s="185">
        <f t="shared" si="13"/>
        <v>0</v>
      </c>
      <c r="BF30" s="185">
        <f t="shared" si="13"/>
        <v>0</v>
      </c>
      <c r="BG30" s="185">
        <f t="shared" si="13"/>
        <v>0</v>
      </c>
      <c r="BH30" s="185">
        <f t="shared" si="13"/>
        <v>0</v>
      </c>
      <c r="BI30" s="185">
        <f t="shared" si="13"/>
        <v>0</v>
      </c>
      <c r="BJ30" s="185">
        <f t="shared" si="13"/>
        <v>0</v>
      </c>
      <c r="BK30" s="185">
        <f t="shared" si="13"/>
        <v>0</v>
      </c>
      <c r="BL30" s="185">
        <f t="shared" si="13"/>
        <v>0</v>
      </c>
      <c r="BM30" s="185">
        <f t="shared" si="13"/>
        <v>0</v>
      </c>
      <c r="BN30" s="185">
        <f t="shared" si="13"/>
        <v>0</v>
      </c>
      <c r="BO30" s="185">
        <f t="shared" si="13"/>
        <v>0</v>
      </c>
      <c r="BP30" s="185">
        <f t="shared" ref="BP30:CA30" si="14">BP15-BP24</f>
        <v>0</v>
      </c>
      <c r="BQ30" s="185">
        <f t="shared" si="14"/>
        <v>0</v>
      </c>
      <c r="BR30" s="185">
        <f t="shared" si="14"/>
        <v>0</v>
      </c>
      <c r="BS30" s="185">
        <f t="shared" si="14"/>
        <v>0</v>
      </c>
      <c r="BT30" s="185">
        <f t="shared" si="14"/>
        <v>0</v>
      </c>
      <c r="BU30" s="185">
        <f t="shared" si="14"/>
        <v>0</v>
      </c>
      <c r="BV30" s="185">
        <f t="shared" si="14"/>
        <v>0</v>
      </c>
      <c r="BW30" s="185">
        <f t="shared" si="14"/>
        <v>0</v>
      </c>
      <c r="BX30" s="185">
        <f t="shared" si="14"/>
        <v>0</v>
      </c>
      <c r="BY30" s="185">
        <f t="shared" si="14"/>
        <v>0</v>
      </c>
      <c r="BZ30" s="185">
        <f t="shared" si="14"/>
        <v>0</v>
      </c>
      <c r="CA30" s="185">
        <f t="shared" si="14"/>
        <v>0</v>
      </c>
    </row>
    <row r="31" spans="2:80" outlineLevel="1"/>
    <row r="33" spans="2:79" hidden="1" outlineLevel="1">
      <c r="B33" s="158" t="s">
        <v>130</v>
      </c>
    </row>
    <row r="34" spans="2:79" hidden="1" outlineLevel="1">
      <c r="B34" s="165">
        <v>2019</v>
      </c>
    </row>
    <row r="35" spans="2:79" hidden="1" outlineLevel="1">
      <c r="B35" s="184" t="s">
        <v>144</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row>
    <row r="36" spans="2:79" hidden="1" outlineLevel="1">
      <c r="B36" s="184" t="s">
        <v>0</v>
      </c>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row>
    <row r="37" spans="2:79" hidden="1" outlineLevel="1">
      <c r="B37" s="184" t="s">
        <v>1</v>
      </c>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row>
    <row r="38" spans="2:79" hidden="1" outlineLevel="1">
      <c r="B38" s="184" t="s">
        <v>2</v>
      </c>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0"/>
      <c r="CA38" s="200"/>
    </row>
    <row r="39" spans="2:79" hidden="1" outlineLevel="1">
      <c r="B39" s="184" t="s">
        <v>3</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0"/>
      <c r="BW39" s="200"/>
      <c r="BX39" s="200"/>
      <c r="BY39" s="200"/>
      <c r="BZ39" s="200"/>
      <c r="CA39" s="200"/>
    </row>
    <row r="40" spans="2:79" ht="13.5" hidden="1" outlineLevel="1" thickBot="1">
      <c r="B40" s="158" t="s">
        <v>4</v>
      </c>
    </row>
    <row r="41" spans="2:79" ht="13.5" hidden="1" outlineLevel="1" thickBot="1">
      <c r="B41" s="184" t="s">
        <v>144</v>
      </c>
      <c r="D41" s="186">
        <f t="shared" ref="D41:AI41" si="15">D11-D35</f>
        <v>17.179099999999998</v>
      </c>
      <c r="E41" s="186">
        <f t="shared" si="15"/>
        <v>17.179099999999998</v>
      </c>
      <c r="F41" s="186">
        <f t="shared" si="15"/>
        <v>16.211300000000001</v>
      </c>
      <c r="G41" s="186">
        <f t="shared" si="15"/>
        <v>13.8675</v>
      </c>
      <c r="H41" s="186">
        <f t="shared" si="15"/>
        <v>12.648400000000001</v>
      </c>
      <c r="I41" s="249">
        <f t="shared" si="15"/>
        <v>11.174799999999999</v>
      </c>
      <c r="J41" s="250">
        <f t="shared" si="15"/>
        <v>11.626300000000001</v>
      </c>
      <c r="K41" s="250">
        <f t="shared" si="15"/>
        <v>10.096500000000001</v>
      </c>
      <c r="L41" s="250">
        <f t="shared" si="15"/>
        <v>9.4344000000000001</v>
      </c>
      <c r="M41" s="250">
        <f t="shared" si="15"/>
        <v>9.7542000000000009</v>
      </c>
      <c r="N41" s="251">
        <f t="shared" si="15"/>
        <v>9.7542000000000009</v>
      </c>
      <c r="O41" s="185">
        <f t="shared" si="15"/>
        <v>9.1349</v>
      </c>
      <c r="P41" s="252">
        <f t="shared" si="15"/>
        <v>9.1349</v>
      </c>
      <c r="Q41" s="185">
        <f t="shared" si="15"/>
        <v>8.5896000000000008</v>
      </c>
      <c r="R41" s="185">
        <f t="shared" si="15"/>
        <v>8.3406000000000002</v>
      </c>
      <c r="S41" s="185">
        <f t="shared" si="15"/>
        <v>8.0489999999999995</v>
      </c>
      <c r="T41" s="252">
        <f t="shared" si="15"/>
        <v>7.4740000000000002</v>
      </c>
      <c r="U41" s="185">
        <f t="shared" si="15"/>
        <v>7.0613000000000001</v>
      </c>
      <c r="V41" s="185">
        <f t="shared" si="15"/>
        <v>6.5770999999999997</v>
      </c>
      <c r="W41" s="252">
        <f t="shared" si="15"/>
        <v>6.2896000000000001</v>
      </c>
      <c r="X41" s="185">
        <f t="shared" si="15"/>
        <v>6.0579000000000001</v>
      </c>
      <c r="Y41" s="252">
        <f t="shared" si="15"/>
        <v>5.8426</v>
      </c>
      <c r="Z41" s="185">
        <f t="shared" si="15"/>
        <v>5.67</v>
      </c>
      <c r="AA41" s="185">
        <f t="shared" si="15"/>
        <v>5.9637000000000002</v>
      </c>
      <c r="AB41" s="185">
        <f t="shared" si="15"/>
        <v>5.67</v>
      </c>
      <c r="AC41" s="185">
        <f t="shared" si="15"/>
        <v>5.2797999999999998</v>
      </c>
      <c r="AD41" s="185">
        <f t="shared" si="15"/>
        <v>4.4611999999999998</v>
      </c>
      <c r="AE41" s="185">
        <f t="shared" si="15"/>
        <v>4.0244999999999997</v>
      </c>
      <c r="AF41" s="185">
        <f t="shared" si="15"/>
        <v>3.8367</v>
      </c>
      <c r="AG41" s="185">
        <f t="shared" si="15"/>
        <v>3.6082000000000001</v>
      </c>
      <c r="AH41" s="185">
        <f t="shared" si="15"/>
        <v>3.4053</v>
      </c>
      <c r="AI41" s="185">
        <f t="shared" si="15"/>
        <v>3.3170000000000002</v>
      </c>
      <c r="AJ41" s="185">
        <f t="shared" ref="AJ41:BO41" si="16">AJ11-AJ35</f>
        <v>3.1972</v>
      </c>
      <c r="AK41" s="185">
        <f t="shared" si="16"/>
        <v>3.0693000000000001</v>
      </c>
      <c r="AL41" s="185">
        <f t="shared" si="16"/>
        <v>2.9361999999999999</v>
      </c>
      <c r="AM41" s="185">
        <f t="shared" si="16"/>
        <v>2.734</v>
      </c>
      <c r="AN41" s="185">
        <f t="shared" si="16"/>
        <v>2.4805999999999999</v>
      </c>
      <c r="AO41" s="185">
        <f t="shared" si="16"/>
        <v>2.3393999999999999</v>
      </c>
      <c r="AP41" s="185">
        <f t="shared" si="16"/>
        <v>2.2480000000000002</v>
      </c>
      <c r="AQ41" s="185">
        <f t="shared" si="16"/>
        <v>2.2092000000000001</v>
      </c>
      <c r="AR41" s="185">
        <f t="shared" si="16"/>
        <v>2.1635</v>
      </c>
      <c r="AS41" s="185">
        <f t="shared" si="16"/>
        <v>2.1514000000000002</v>
      </c>
      <c r="AT41" s="185">
        <f t="shared" si="16"/>
        <v>2.1080999999999999</v>
      </c>
      <c r="AU41" s="185">
        <f t="shared" si="16"/>
        <v>2.0627</v>
      </c>
      <c r="AV41" s="185">
        <f t="shared" si="16"/>
        <v>2.0158</v>
      </c>
      <c r="AW41" s="185">
        <f t="shared" si="16"/>
        <v>1.9475</v>
      </c>
      <c r="AX41" s="185">
        <f t="shared" si="16"/>
        <v>1.8357000000000001</v>
      </c>
      <c r="AY41" s="185">
        <f t="shared" si="16"/>
        <v>1.7307999999999999</v>
      </c>
      <c r="AZ41" s="185">
        <f t="shared" si="16"/>
        <v>1.6279999999999999</v>
      </c>
      <c r="BA41" s="185">
        <f t="shared" si="16"/>
        <v>1.5746</v>
      </c>
      <c r="BB41" s="185">
        <f t="shared" si="16"/>
        <v>1.5428999999999999</v>
      </c>
      <c r="BC41" s="185">
        <f t="shared" si="16"/>
        <v>1.5085</v>
      </c>
      <c r="BD41" s="185">
        <f t="shared" si="16"/>
        <v>1.5045999999999999</v>
      </c>
      <c r="BE41" s="185">
        <f t="shared" si="16"/>
        <v>1.5125</v>
      </c>
      <c r="BF41" s="185">
        <f t="shared" si="16"/>
        <v>1.5205</v>
      </c>
      <c r="BG41" s="185">
        <f t="shared" si="16"/>
        <v>1.5286</v>
      </c>
      <c r="BH41" s="185">
        <f t="shared" si="16"/>
        <v>1.5185</v>
      </c>
      <c r="BI41" s="185">
        <f t="shared" si="16"/>
        <v>1.5125</v>
      </c>
      <c r="BJ41" s="185">
        <f t="shared" si="16"/>
        <v>1.5085</v>
      </c>
      <c r="BK41" s="185">
        <f t="shared" si="16"/>
        <v>1.5045999999999999</v>
      </c>
      <c r="BL41" s="185">
        <f t="shared" si="16"/>
        <v>1.4832000000000001</v>
      </c>
      <c r="BM41" s="185">
        <f t="shared" si="16"/>
        <v>1.4533</v>
      </c>
      <c r="BN41" s="185">
        <f t="shared" si="16"/>
        <v>1.4192</v>
      </c>
      <c r="BO41" s="185">
        <f t="shared" si="16"/>
        <v>1.3605</v>
      </c>
      <c r="BP41" s="185">
        <f t="shared" ref="BP41:CA41" si="17">BP11-BP35</f>
        <v>1.3109</v>
      </c>
      <c r="BQ41" s="185">
        <f t="shared" si="17"/>
        <v>1.2976000000000001</v>
      </c>
      <c r="BR41" s="185">
        <f t="shared" si="17"/>
        <v>1.2831999999999999</v>
      </c>
      <c r="BS41" s="185">
        <f t="shared" si="17"/>
        <v>1.2443</v>
      </c>
      <c r="BT41" s="185">
        <f t="shared" si="17"/>
        <v>1.2141</v>
      </c>
      <c r="BU41" s="185">
        <f t="shared" si="17"/>
        <v>1.1915</v>
      </c>
      <c r="BV41" s="185">
        <f t="shared" si="17"/>
        <v>1.1697</v>
      </c>
      <c r="BW41" s="185">
        <f t="shared" si="17"/>
        <v>1.151</v>
      </c>
      <c r="BX41" s="185">
        <f t="shared" si="17"/>
        <v>1.1273</v>
      </c>
      <c r="BY41" s="185">
        <f t="shared" si="17"/>
        <v>1.091</v>
      </c>
      <c r="BZ41" s="185">
        <f t="shared" si="17"/>
        <v>1.0445</v>
      </c>
      <c r="CA41" s="185">
        <f t="shared" si="17"/>
        <v>1</v>
      </c>
    </row>
    <row r="42" spans="2:79" hidden="1" outlineLevel="1">
      <c r="B42" s="184" t="s">
        <v>0</v>
      </c>
      <c r="D42" s="185">
        <f t="shared" ref="D42:AI42" si="18">D12-D36</f>
        <v>0</v>
      </c>
      <c r="E42" s="185">
        <f t="shared" si="18"/>
        <v>0</v>
      </c>
      <c r="F42" s="185">
        <f t="shared" si="18"/>
        <v>0</v>
      </c>
      <c r="G42" s="185">
        <f t="shared" si="18"/>
        <v>0</v>
      </c>
      <c r="H42" s="185">
        <f t="shared" si="18"/>
        <v>0</v>
      </c>
      <c r="I42" s="185">
        <f t="shared" si="18"/>
        <v>0</v>
      </c>
      <c r="J42" s="185">
        <f t="shared" si="18"/>
        <v>0</v>
      </c>
      <c r="K42" s="185">
        <f t="shared" si="18"/>
        <v>0</v>
      </c>
      <c r="L42" s="185">
        <f t="shared" si="18"/>
        <v>0</v>
      </c>
      <c r="M42" s="185">
        <f t="shared" si="18"/>
        <v>0</v>
      </c>
      <c r="N42" s="185">
        <f t="shared" si="18"/>
        <v>0</v>
      </c>
      <c r="O42" s="185">
        <f t="shared" si="18"/>
        <v>0</v>
      </c>
      <c r="P42" s="185">
        <f t="shared" si="18"/>
        <v>0</v>
      </c>
      <c r="Q42" s="185">
        <f t="shared" si="18"/>
        <v>0</v>
      </c>
      <c r="R42" s="185">
        <f t="shared" si="18"/>
        <v>2.5512999999999999</v>
      </c>
      <c r="S42" s="185">
        <f t="shared" si="18"/>
        <v>2.4615</v>
      </c>
      <c r="T42" s="186">
        <f t="shared" si="18"/>
        <v>2.383</v>
      </c>
      <c r="U42" s="185">
        <f t="shared" si="18"/>
        <v>2.4034</v>
      </c>
      <c r="V42" s="185">
        <f t="shared" si="18"/>
        <v>2.3479999999999999</v>
      </c>
      <c r="W42" s="185">
        <f t="shared" si="18"/>
        <v>2.3237000000000001</v>
      </c>
      <c r="X42" s="186">
        <f t="shared" si="18"/>
        <v>2.1374</v>
      </c>
      <c r="Y42" s="186">
        <f t="shared" si="18"/>
        <v>2.0179999999999998</v>
      </c>
      <c r="Z42" s="185">
        <f t="shared" si="18"/>
        <v>1.8918999999999999</v>
      </c>
      <c r="AA42" s="185">
        <f t="shared" si="18"/>
        <v>2.0741000000000001</v>
      </c>
      <c r="AB42" s="185">
        <f t="shared" si="18"/>
        <v>2.0701999999999998</v>
      </c>
      <c r="AC42" s="185">
        <f t="shared" si="18"/>
        <v>1.9787999999999999</v>
      </c>
      <c r="AD42" s="185">
        <f t="shared" si="18"/>
        <v>1.8391</v>
      </c>
      <c r="AE42" s="185">
        <f t="shared" si="18"/>
        <v>1.8887</v>
      </c>
      <c r="AF42" s="185">
        <f t="shared" si="18"/>
        <v>1.8759999999999999</v>
      </c>
      <c r="AG42" s="185">
        <f t="shared" si="18"/>
        <v>1.7834000000000001</v>
      </c>
      <c r="AH42" s="185">
        <f t="shared" si="18"/>
        <v>1.6792</v>
      </c>
      <c r="AI42" s="185">
        <f t="shared" si="18"/>
        <v>1.7638</v>
      </c>
      <c r="AJ42" s="185">
        <f t="shared" ref="AJ42:BO42" si="19">AJ12-AJ36</f>
        <v>1.7231000000000001</v>
      </c>
      <c r="AK42" s="185">
        <f t="shared" si="19"/>
        <v>1.7047000000000001</v>
      </c>
      <c r="AL42" s="185">
        <f t="shared" si="19"/>
        <v>1.6667000000000001</v>
      </c>
      <c r="AM42" s="185">
        <f t="shared" si="19"/>
        <v>1.5321</v>
      </c>
      <c r="AN42" s="185">
        <f t="shared" si="19"/>
        <v>1.4017999999999999</v>
      </c>
      <c r="AO42" s="185">
        <f t="shared" si="19"/>
        <v>1.3543000000000001</v>
      </c>
      <c r="AP42" s="185">
        <f t="shared" si="19"/>
        <v>1.3543000000000001</v>
      </c>
      <c r="AQ42" s="185">
        <f t="shared" si="19"/>
        <v>1.3208</v>
      </c>
      <c r="AR42" s="185">
        <f t="shared" si="19"/>
        <v>1.2932999999999999</v>
      </c>
      <c r="AS42" s="185">
        <f t="shared" si="19"/>
        <v>1.2756000000000001</v>
      </c>
      <c r="AT42" s="185">
        <f t="shared" si="19"/>
        <v>1.2903</v>
      </c>
      <c r="AU42" s="185">
        <f t="shared" si="19"/>
        <v>1.2726999999999999</v>
      </c>
      <c r="AV42" s="185">
        <f t="shared" si="19"/>
        <v>1.2226999999999999</v>
      </c>
      <c r="AW42" s="185">
        <f t="shared" si="19"/>
        <v>1.1863999999999999</v>
      </c>
      <c r="AX42" s="185">
        <f t="shared" si="19"/>
        <v>1.1852</v>
      </c>
      <c r="AY42" s="185">
        <f t="shared" si="19"/>
        <v>1.1511</v>
      </c>
      <c r="AZ42" s="185">
        <f t="shared" si="19"/>
        <v>1.129</v>
      </c>
      <c r="BA42" s="185">
        <f t="shared" si="19"/>
        <v>1.1394</v>
      </c>
      <c r="BB42" s="185">
        <f t="shared" si="19"/>
        <v>1.1487000000000001</v>
      </c>
      <c r="BC42" s="185">
        <f t="shared" si="19"/>
        <v>1.1617999999999999</v>
      </c>
      <c r="BD42" s="185">
        <f t="shared" si="19"/>
        <v>1.2134</v>
      </c>
      <c r="BE42" s="185">
        <f t="shared" si="19"/>
        <v>1.2669999999999999</v>
      </c>
      <c r="BF42" s="185">
        <f t="shared" si="19"/>
        <v>1.2932999999999999</v>
      </c>
      <c r="BG42" s="185">
        <f t="shared" si="19"/>
        <v>1.3038000000000001</v>
      </c>
      <c r="BH42" s="185">
        <f t="shared" si="19"/>
        <v>1.2698</v>
      </c>
      <c r="BI42" s="185">
        <f t="shared" si="19"/>
        <v>1.2742</v>
      </c>
      <c r="BJ42" s="185">
        <f t="shared" si="19"/>
        <v>1.2874000000000001</v>
      </c>
      <c r="BK42" s="185">
        <f t="shared" si="19"/>
        <v>1.3008</v>
      </c>
      <c r="BL42" s="185">
        <f t="shared" si="19"/>
        <v>1.3023</v>
      </c>
      <c r="BM42" s="185">
        <f t="shared" si="19"/>
        <v>1.3115000000000001</v>
      </c>
      <c r="BN42" s="185">
        <f t="shared" si="19"/>
        <v>1.2641</v>
      </c>
      <c r="BO42" s="185">
        <f t="shared" si="19"/>
        <v>1.2294</v>
      </c>
      <c r="BP42" s="185">
        <f t="shared" ref="BP42:CA42" si="20">BP12-BP36</f>
        <v>1.2186999999999999</v>
      </c>
      <c r="BQ42" s="185">
        <f t="shared" si="20"/>
        <v>1.2376</v>
      </c>
      <c r="BR42" s="185">
        <f t="shared" si="20"/>
        <v>1.2266999999999999</v>
      </c>
      <c r="BS42" s="185">
        <f t="shared" si="20"/>
        <v>1.1691</v>
      </c>
      <c r="BT42" s="185">
        <f t="shared" si="20"/>
        <v>1.1535</v>
      </c>
      <c r="BU42" s="185">
        <f t="shared" si="20"/>
        <v>1.1557999999999999</v>
      </c>
      <c r="BV42" s="185">
        <f t="shared" si="20"/>
        <v>1.1523000000000001</v>
      </c>
      <c r="BW42" s="185">
        <f t="shared" si="20"/>
        <v>1.1200000000000001</v>
      </c>
      <c r="BX42" s="185">
        <f t="shared" si="20"/>
        <v>1.1200000000000001</v>
      </c>
      <c r="BY42" s="185">
        <f t="shared" si="20"/>
        <v>1.0894999999999999</v>
      </c>
      <c r="BZ42" s="185">
        <f t="shared" si="20"/>
        <v>1.0419</v>
      </c>
      <c r="CA42" s="185">
        <f t="shared" si="20"/>
        <v>1</v>
      </c>
    </row>
    <row r="43" spans="2:79" hidden="1" outlineLevel="1">
      <c r="B43" s="184" t="s">
        <v>1</v>
      </c>
      <c r="D43" s="185">
        <f t="shared" ref="D43:AI43" si="21">D13-D37</f>
        <v>0</v>
      </c>
      <c r="E43" s="185">
        <f t="shared" si="21"/>
        <v>0</v>
      </c>
      <c r="F43" s="185">
        <f t="shared" si="21"/>
        <v>0</v>
      </c>
      <c r="G43" s="185">
        <f t="shared" si="21"/>
        <v>0</v>
      </c>
      <c r="H43" s="185">
        <f t="shared" si="21"/>
        <v>0</v>
      </c>
      <c r="I43" s="185">
        <f t="shared" si="21"/>
        <v>0</v>
      </c>
      <c r="J43" s="185">
        <f t="shared" si="21"/>
        <v>0</v>
      </c>
      <c r="K43" s="185">
        <f t="shared" si="21"/>
        <v>0</v>
      </c>
      <c r="L43" s="185">
        <f t="shared" si="21"/>
        <v>0</v>
      </c>
      <c r="M43" s="185">
        <f t="shared" si="21"/>
        <v>0</v>
      </c>
      <c r="N43" s="185">
        <f t="shared" si="21"/>
        <v>0</v>
      </c>
      <c r="O43" s="185">
        <f t="shared" si="21"/>
        <v>0</v>
      </c>
      <c r="P43" s="185">
        <f t="shared" si="21"/>
        <v>0</v>
      </c>
      <c r="Q43" s="185">
        <f t="shared" si="21"/>
        <v>0</v>
      </c>
      <c r="R43" s="185">
        <f t="shared" si="21"/>
        <v>2.9443999999999999</v>
      </c>
      <c r="S43" s="185">
        <f t="shared" si="21"/>
        <v>2.8759999999999999</v>
      </c>
      <c r="T43" s="185">
        <f t="shared" si="21"/>
        <v>2.7549999999999999</v>
      </c>
      <c r="U43" s="185">
        <f t="shared" si="21"/>
        <v>2.6884000000000001</v>
      </c>
      <c r="V43" s="185">
        <f t="shared" si="21"/>
        <v>2.6312000000000002</v>
      </c>
      <c r="W43" s="186">
        <f t="shared" si="21"/>
        <v>2.6562999999999999</v>
      </c>
      <c r="X43" s="186">
        <f t="shared" si="21"/>
        <v>2.5528</v>
      </c>
      <c r="Y43" s="186">
        <f t="shared" si="21"/>
        <v>2.4569999999999999</v>
      </c>
      <c r="Z43" s="185">
        <f t="shared" si="21"/>
        <v>2.3235999999999999</v>
      </c>
      <c r="AA43" s="185">
        <f t="shared" si="21"/>
        <v>2.5586000000000002</v>
      </c>
      <c r="AB43" s="185">
        <f t="shared" si="21"/>
        <v>2.5943999999999998</v>
      </c>
      <c r="AC43" s="185">
        <f t="shared" si="21"/>
        <v>2.3986999999999998</v>
      </c>
      <c r="AD43" s="185">
        <f t="shared" si="21"/>
        <v>2.1444999999999999</v>
      </c>
      <c r="AE43" s="185">
        <f t="shared" si="21"/>
        <v>2.1612</v>
      </c>
      <c r="AF43" s="185">
        <f t="shared" si="21"/>
        <v>2.1738</v>
      </c>
      <c r="AG43" s="185">
        <f t="shared" si="21"/>
        <v>2.0842999999999998</v>
      </c>
      <c r="AH43" s="185">
        <f t="shared" si="21"/>
        <v>1.9492</v>
      </c>
      <c r="AI43" s="185">
        <f t="shared" si="21"/>
        <v>2.0310000000000001</v>
      </c>
      <c r="AJ43" s="185">
        <f t="shared" ref="AJ43:BO43" si="22">AJ13-AJ37</f>
        <v>1.9630000000000001</v>
      </c>
      <c r="AK43" s="185">
        <f t="shared" si="22"/>
        <v>1.9357</v>
      </c>
      <c r="AL43" s="185">
        <f t="shared" si="22"/>
        <v>1.9492</v>
      </c>
      <c r="AM43" s="185">
        <f t="shared" si="22"/>
        <v>1.8098000000000001</v>
      </c>
      <c r="AN43" s="185">
        <f t="shared" si="22"/>
        <v>1.6415999999999999</v>
      </c>
      <c r="AO43" s="185">
        <f t="shared" si="22"/>
        <v>1.5609999999999999</v>
      </c>
      <c r="AP43" s="185">
        <f t="shared" si="22"/>
        <v>1.5205</v>
      </c>
      <c r="AQ43" s="185">
        <f t="shared" si="22"/>
        <v>1.5226</v>
      </c>
      <c r="AR43" s="185">
        <f t="shared" si="22"/>
        <v>1.5163</v>
      </c>
      <c r="AS43" s="185">
        <f t="shared" si="22"/>
        <v>1.5061</v>
      </c>
      <c r="AT43" s="185">
        <f t="shared" si="22"/>
        <v>1.484</v>
      </c>
      <c r="AU43" s="185">
        <f t="shared" si="22"/>
        <v>1.4587000000000001</v>
      </c>
      <c r="AV43" s="185">
        <f t="shared" si="22"/>
        <v>1.4288000000000001</v>
      </c>
      <c r="AW43" s="185">
        <f t="shared" si="22"/>
        <v>1.3913</v>
      </c>
      <c r="AX43" s="185">
        <f t="shared" si="22"/>
        <v>1.3524</v>
      </c>
      <c r="AY43" s="185">
        <f t="shared" si="22"/>
        <v>1.3032999999999999</v>
      </c>
      <c r="AZ43" s="185">
        <f t="shared" si="22"/>
        <v>1.2647999999999999</v>
      </c>
      <c r="BA43" s="185">
        <f t="shared" si="22"/>
        <v>1.2605</v>
      </c>
      <c r="BB43" s="185">
        <f t="shared" si="22"/>
        <v>1.2619</v>
      </c>
      <c r="BC43" s="185">
        <f t="shared" si="22"/>
        <v>1.2677</v>
      </c>
      <c r="BD43" s="185">
        <f t="shared" si="22"/>
        <v>1.3018000000000001</v>
      </c>
      <c r="BE43" s="185">
        <f t="shared" si="22"/>
        <v>1.325</v>
      </c>
      <c r="BF43" s="185">
        <f t="shared" si="22"/>
        <v>1.3297000000000001</v>
      </c>
      <c r="BG43" s="185">
        <f t="shared" si="22"/>
        <v>1.3282</v>
      </c>
      <c r="BH43" s="185">
        <f t="shared" si="22"/>
        <v>1.2911999999999999</v>
      </c>
      <c r="BI43" s="185">
        <f t="shared" si="22"/>
        <v>1.2882</v>
      </c>
      <c r="BJ43" s="185">
        <f t="shared" si="22"/>
        <v>1.3109999999999999</v>
      </c>
      <c r="BK43" s="185">
        <f t="shared" si="22"/>
        <v>1.3329</v>
      </c>
      <c r="BL43" s="185">
        <f t="shared" si="22"/>
        <v>1.3093999999999999</v>
      </c>
      <c r="BM43" s="185">
        <f t="shared" si="22"/>
        <v>1.272</v>
      </c>
      <c r="BN43" s="185">
        <f t="shared" si="22"/>
        <v>1.2407999999999999</v>
      </c>
      <c r="BO43" s="185">
        <f t="shared" si="22"/>
        <v>1.1891</v>
      </c>
      <c r="BP43" s="185">
        <f t="shared" ref="BP43:CA43" si="23">BP13-BP37</f>
        <v>1.1534</v>
      </c>
      <c r="BQ43" s="185">
        <f t="shared" si="23"/>
        <v>1.1654</v>
      </c>
      <c r="BR43" s="185">
        <f t="shared" si="23"/>
        <v>1.1878</v>
      </c>
      <c r="BS43" s="185">
        <f t="shared" si="23"/>
        <v>1.1486000000000001</v>
      </c>
      <c r="BT43" s="185">
        <f t="shared" si="23"/>
        <v>1.1438999999999999</v>
      </c>
      <c r="BU43" s="185">
        <f t="shared" si="23"/>
        <v>1.1451</v>
      </c>
      <c r="BV43" s="185">
        <f t="shared" si="23"/>
        <v>1.1369</v>
      </c>
      <c r="BW43" s="185">
        <f t="shared" si="23"/>
        <v>1.113</v>
      </c>
      <c r="BX43" s="185">
        <f t="shared" si="23"/>
        <v>1.113</v>
      </c>
      <c r="BY43" s="185">
        <f t="shared" si="23"/>
        <v>1.0827</v>
      </c>
      <c r="BZ43" s="185">
        <f t="shared" si="23"/>
        <v>1.0373000000000001</v>
      </c>
      <c r="CA43" s="185">
        <f t="shared" si="23"/>
        <v>1</v>
      </c>
    </row>
    <row r="44" spans="2:79" ht="13.5" hidden="1" outlineLevel="1" thickBot="1">
      <c r="B44" s="184" t="s">
        <v>2</v>
      </c>
      <c r="D44" s="185">
        <f t="shared" ref="D44:AI44" si="24">D14-D38</f>
        <v>0</v>
      </c>
      <c r="E44" s="185">
        <f t="shared" si="24"/>
        <v>0</v>
      </c>
      <c r="F44" s="185">
        <f t="shared" si="24"/>
        <v>0</v>
      </c>
      <c r="G44" s="185">
        <f t="shared" si="24"/>
        <v>0</v>
      </c>
      <c r="H44" s="185">
        <f t="shared" si="24"/>
        <v>0</v>
      </c>
      <c r="I44" s="185">
        <f t="shared" si="24"/>
        <v>0</v>
      </c>
      <c r="J44" s="185">
        <f t="shared" si="24"/>
        <v>0</v>
      </c>
      <c r="K44" s="185">
        <f t="shared" si="24"/>
        <v>0</v>
      </c>
      <c r="L44" s="185">
        <f t="shared" si="24"/>
        <v>0</v>
      </c>
      <c r="M44" s="185">
        <f t="shared" si="24"/>
        <v>0</v>
      </c>
      <c r="N44" s="185">
        <f t="shared" si="24"/>
        <v>0</v>
      </c>
      <c r="O44" s="185">
        <f t="shared" si="24"/>
        <v>0</v>
      </c>
      <c r="P44" s="185">
        <f t="shared" si="24"/>
        <v>0</v>
      </c>
      <c r="Q44" s="185">
        <f t="shared" si="24"/>
        <v>0</v>
      </c>
      <c r="R44" s="185">
        <f t="shared" si="24"/>
        <v>3.8083999999999998</v>
      </c>
      <c r="S44" s="185">
        <f t="shared" si="24"/>
        <v>3.7559999999999998</v>
      </c>
      <c r="T44" s="185">
        <f t="shared" si="24"/>
        <v>3.6433</v>
      </c>
      <c r="U44" s="185">
        <f t="shared" si="24"/>
        <v>3.5371999999999999</v>
      </c>
      <c r="V44" s="186">
        <f t="shared" si="24"/>
        <v>3.4588999999999999</v>
      </c>
      <c r="W44" s="185">
        <f t="shared" si="24"/>
        <v>3.3839000000000001</v>
      </c>
      <c r="X44" s="186">
        <f t="shared" si="24"/>
        <v>3.3323</v>
      </c>
      <c r="Y44" s="186">
        <f t="shared" si="24"/>
        <v>3.3020999999999998</v>
      </c>
      <c r="Z44" s="185">
        <f t="shared" si="24"/>
        <v>3.2725</v>
      </c>
      <c r="AA44" s="185">
        <f t="shared" si="24"/>
        <v>3.3424999999999998</v>
      </c>
      <c r="AB44" s="185">
        <f t="shared" si="24"/>
        <v>3.2921999999999998</v>
      </c>
      <c r="AC44" s="185">
        <f t="shared" si="24"/>
        <v>3.2147000000000001</v>
      </c>
      <c r="AD44" s="185">
        <f t="shared" si="24"/>
        <v>2.9540999999999999</v>
      </c>
      <c r="AE44" s="186">
        <f t="shared" si="24"/>
        <v>2.8026</v>
      </c>
      <c r="AF44" s="185">
        <f t="shared" si="24"/>
        <v>2.7122000000000002</v>
      </c>
      <c r="AG44" s="186">
        <f t="shared" si="24"/>
        <v>2.5718000000000001</v>
      </c>
      <c r="AH44" s="186">
        <f t="shared" si="24"/>
        <v>2.3108</v>
      </c>
      <c r="AI44" s="185">
        <f t="shared" si="24"/>
        <v>2.2305999999999999</v>
      </c>
      <c r="AJ44" s="185">
        <f t="shared" ref="AJ44:BO44" si="25">AJ14-AJ38</f>
        <v>2.1600999999999999</v>
      </c>
      <c r="AK44" s="185">
        <f t="shared" si="25"/>
        <v>2.0939000000000001</v>
      </c>
      <c r="AL44" s="185">
        <f t="shared" si="25"/>
        <v>2.0430000000000001</v>
      </c>
      <c r="AM44" s="185">
        <f t="shared" si="25"/>
        <v>1.9345000000000001</v>
      </c>
      <c r="AN44" s="185">
        <f t="shared" si="25"/>
        <v>1.7888999999999999</v>
      </c>
      <c r="AO44" s="185">
        <f t="shared" si="25"/>
        <v>1.6998</v>
      </c>
      <c r="AP44" s="185">
        <f t="shared" si="25"/>
        <v>1.6411</v>
      </c>
      <c r="AQ44" s="185">
        <f t="shared" si="25"/>
        <v>1.6241000000000001</v>
      </c>
      <c r="AR44" s="185">
        <f t="shared" si="25"/>
        <v>1.5887</v>
      </c>
      <c r="AS44" s="185">
        <f t="shared" si="25"/>
        <v>1.5637000000000001</v>
      </c>
      <c r="AT44" s="185">
        <f t="shared" si="25"/>
        <v>1.5613999999999999</v>
      </c>
      <c r="AU44" s="185">
        <f t="shared" si="25"/>
        <v>1.5771999999999999</v>
      </c>
      <c r="AV44" s="185">
        <f t="shared" si="25"/>
        <v>1.5526</v>
      </c>
      <c r="AW44" s="185">
        <f t="shared" si="25"/>
        <v>1.5118</v>
      </c>
      <c r="AX44" s="185">
        <f t="shared" si="25"/>
        <v>1.4632000000000001</v>
      </c>
      <c r="AY44" s="185">
        <f t="shared" si="25"/>
        <v>1.4085000000000001</v>
      </c>
      <c r="AZ44" s="185">
        <f t="shared" si="25"/>
        <v>1.3663000000000001</v>
      </c>
      <c r="BA44" s="185">
        <f t="shared" si="25"/>
        <v>1.3511</v>
      </c>
      <c r="BB44" s="185">
        <f t="shared" si="25"/>
        <v>1.3428</v>
      </c>
      <c r="BC44" s="185">
        <f t="shared" si="25"/>
        <v>1.3231999999999999</v>
      </c>
      <c r="BD44" s="185">
        <f t="shared" si="25"/>
        <v>1.3461000000000001</v>
      </c>
      <c r="BE44" s="185">
        <f t="shared" si="25"/>
        <v>1.3444</v>
      </c>
      <c r="BF44" s="185">
        <f t="shared" si="25"/>
        <v>1.3527</v>
      </c>
      <c r="BG44" s="185">
        <f t="shared" si="25"/>
        <v>1.3680000000000001</v>
      </c>
      <c r="BH44" s="185">
        <f t="shared" si="25"/>
        <v>1.3511</v>
      </c>
      <c r="BI44" s="185">
        <f t="shared" si="25"/>
        <v>1.3248</v>
      </c>
      <c r="BJ44" s="185">
        <f t="shared" si="25"/>
        <v>1.3312999999999999</v>
      </c>
      <c r="BK44" s="185">
        <f t="shared" si="25"/>
        <v>1.32</v>
      </c>
      <c r="BL44" s="185">
        <f t="shared" si="25"/>
        <v>1.3073999999999999</v>
      </c>
      <c r="BM44" s="185">
        <f t="shared" si="25"/>
        <v>1.2754000000000001</v>
      </c>
      <c r="BN44" s="185">
        <f t="shared" si="25"/>
        <v>1.2212000000000001</v>
      </c>
      <c r="BO44" s="185">
        <f t="shared" si="25"/>
        <v>1.1998</v>
      </c>
      <c r="BP44" s="185">
        <f t="shared" ref="BP44:CA44" si="26">BP14-BP38</f>
        <v>1.1493</v>
      </c>
      <c r="BQ44" s="185">
        <f t="shared" si="26"/>
        <v>1.169</v>
      </c>
      <c r="BR44" s="185">
        <f t="shared" si="26"/>
        <v>1.1603000000000001</v>
      </c>
      <c r="BS44" s="185">
        <f t="shared" si="26"/>
        <v>1.1175999999999999</v>
      </c>
      <c r="BT44" s="185">
        <f t="shared" si="26"/>
        <v>1.0985</v>
      </c>
      <c r="BU44" s="185">
        <f t="shared" si="26"/>
        <v>1.0919000000000001</v>
      </c>
      <c r="BV44" s="185">
        <f t="shared" si="26"/>
        <v>1.0908</v>
      </c>
      <c r="BW44" s="185">
        <f t="shared" si="26"/>
        <v>1.093</v>
      </c>
      <c r="BX44" s="185">
        <f t="shared" si="26"/>
        <v>1.0963000000000001</v>
      </c>
      <c r="BY44" s="185">
        <f t="shared" si="26"/>
        <v>1.0652999999999999</v>
      </c>
      <c r="BZ44" s="185">
        <f t="shared" si="26"/>
        <v>1.0282</v>
      </c>
      <c r="CA44" s="185">
        <f t="shared" si="26"/>
        <v>1</v>
      </c>
    </row>
    <row r="45" spans="2:79" ht="13.5" hidden="1" outlineLevel="1" thickBot="1">
      <c r="B45" s="184" t="s">
        <v>3</v>
      </c>
      <c r="D45" s="185">
        <f t="shared" ref="D45:AI45" si="27">D15-D39</f>
        <v>0</v>
      </c>
      <c r="E45" s="185">
        <f t="shared" si="27"/>
        <v>0</v>
      </c>
      <c r="F45" s="185">
        <f t="shared" si="27"/>
        <v>0</v>
      </c>
      <c r="G45" s="185">
        <f t="shared" si="27"/>
        <v>0</v>
      </c>
      <c r="H45" s="185">
        <f t="shared" si="27"/>
        <v>0</v>
      </c>
      <c r="I45" s="185">
        <f t="shared" si="27"/>
        <v>3.7797999999999998</v>
      </c>
      <c r="J45" s="185">
        <f t="shared" si="27"/>
        <v>3.8778000000000001</v>
      </c>
      <c r="K45" s="185">
        <f t="shared" si="27"/>
        <v>3.2719</v>
      </c>
      <c r="L45" s="185">
        <f t="shared" si="27"/>
        <v>3.2018</v>
      </c>
      <c r="M45" s="185">
        <f t="shared" si="27"/>
        <v>3.2820999999999998</v>
      </c>
      <c r="N45" s="185">
        <f t="shared" si="27"/>
        <v>3.3344</v>
      </c>
      <c r="O45" s="185">
        <f t="shared" si="27"/>
        <v>3.2719</v>
      </c>
      <c r="P45" s="185">
        <f t="shared" si="27"/>
        <v>3.2214999999999998</v>
      </c>
      <c r="Q45" s="185">
        <f t="shared" si="27"/>
        <v>3.1631</v>
      </c>
      <c r="R45" s="185">
        <f t="shared" si="27"/>
        <v>3.1823999999999999</v>
      </c>
      <c r="S45" s="185">
        <f t="shared" si="27"/>
        <v>3.2018</v>
      </c>
      <c r="T45" s="185">
        <f t="shared" si="27"/>
        <v>3.1631</v>
      </c>
      <c r="U45" s="186">
        <f t="shared" si="27"/>
        <v>3.1254</v>
      </c>
      <c r="V45" s="186">
        <f t="shared" si="27"/>
        <v>3.1067999999999998</v>
      </c>
      <c r="W45" s="185">
        <f t="shared" si="27"/>
        <v>3.0794000000000001</v>
      </c>
      <c r="X45" s="185">
        <f t="shared" si="27"/>
        <v>3.0348000000000002</v>
      </c>
      <c r="Y45" s="185">
        <f t="shared" si="27"/>
        <v>2.9660000000000002</v>
      </c>
      <c r="Z45" s="185">
        <f t="shared" si="27"/>
        <v>2.9245999999999999</v>
      </c>
      <c r="AA45" s="185">
        <f t="shared" si="27"/>
        <v>2.9575999999999998</v>
      </c>
      <c r="AB45" s="185">
        <f t="shared" si="27"/>
        <v>2.9660000000000002</v>
      </c>
      <c r="AC45" s="185">
        <f t="shared" si="27"/>
        <v>2.9163999999999999</v>
      </c>
      <c r="AD45" s="185">
        <f t="shared" si="27"/>
        <v>2.7772000000000001</v>
      </c>
      <c r="AE45" s="186">
        <f t="shared" si="27"/>
        <v>2.6709000000000001</v>
      </c>
      <c r="AF45" s="186">
        <f t="shared" si="27"/>
        <v>2.5916000000000001</v>
      </c>
      <c r="AG45" s="186">
        <f t="shared" si="27"/>
        <v>2.4348999999999998</v>
      </c>
      <c r="AH45" s="252">
        <f t="shared" si="27"/>
        <v>2.1455000000000002</v>
      </c>
      <c r="AI45" s="185">
        <f t="shared" si="27"/>
        <v>2.0529000000000002</v>
      </c>
      <c r="AJ45" s="185">
        <f t="shared" ref="AJ45:BO45" si="28">AJ15-AJ39</f>
        <v>1.9792000000000001</v>
      </c>
      <c r="AK45" s="185">
        <f t="shared" si="28"/>
        <v>1.9211</v>
      </c>
      <c r="AL45" s="185">
        <f t="shared" si="28"/>
        <v>1.9001999999999999</v>
      </c>
      <c r="AM45" s="185">
        <f t="shared" si="28"/>
        <v>1.8335999999999999</v>
      </c>
      <c r="AN45" s="185">
        <f t="shared" si="28"/>
        <v>1.7192000000000001</v>
      </c>
      <c r="AO45" s="185">
        <f t="shared" si="28"/>
        <v>1.6108</v>
      </c>
      <c r="AP45" s="185">
        <f t="shared" si="28"/>
        <v>1.5152000000000001</v>
      </c>
      <c r="AQ45" s="185">
        <f t="shared" si="28"/>
        <v>1.4893000000000001</v>
      </c>
      <c r="AR45" s="185">
        <f t="shared" si="28"/>
        <v>1.4480999999999999</v>
      </c>
      <c r="AS45" s="185">
        <f t="shared" si="28"/>
        <v>1.4168000000000001</v>
      </c>
      <c r="AT45" s="185">
        <f t="shared" si="28"/>
        <v>1.4283999999999999</v>
      </c>
      <c r="AU45" s="185">
        <f t="shared" si="28"/>
        <v>1.4622999999999999</v>
      </c>
      <c r="AV45" s="185">
        <f t="shared" si="28"/>
        <v>1.4401999999999999</v>
      </c>
      <c r="AW45" s="185">
        <f t="shared" si="28"/>
        <v>1.4035</v>
      </c>
      <c r="AX45" s="185">
        <f t="shared" si="28"/>
        <v>1.3813</v>
      </c>
      <c r="AY45" s="185">
        <f t="shared" si="28"/>
        <v>1.3527</v>
      </c>
      <c r="AZ45" s="185">
        <f t="shared" si="28"/>
        <v>1.3338000000000001</v>
      </c>
      <c r="BA45" s="185">
        <f t="shared" si="28"/>
        <v>1.3321000000000001</v>
      </c>
      <c r="BB45" s="185">
        <f t="shared" si="28"/>
        <v>1.3287</v>
      </c>
      <c r="BC45" s="185">
        <f t="shared" si="28"/>
        <v>1.3055000000000001</v>
      </c>
      <c r="BD45" s="185">
        <f t="shared" si="28"/>
        <v>1.327</v>
      </c>
      <c r="BE45" s="185">
        <f t="shared" si="28"/>
        <v>1.3120000000000001</v>
      </c>
      <c r="BF45" s="185">
        <f t="shared" si="28"/>
        <v>1.3120000000000001</v>
      </c>
      <c r="BG45" s="185">
        <f t="shared" si="28"/>
        <v>1.3321000000000001</v>
      </c>
      <c r="BH45" s="185">
        <f t="shared" si="28"/>
        <v>1.3070999999999999</v>
      </c>
      <c r="BI45" s="185">
        <f t="shared" si="28"/>
        <v>1.266</v>
      </c>
      <c r="BJ45" s="185">
        <f t="shared" si="28"/>
        <v>1.2737000000000001</v>
      </c>
      <c r="BK45" s="185">
        <f t="shared" si="28"/>
        <v>1.2554000000000001</v>
      </c>
      <c r="BL45" s="185">
        <f t="shared" si="28"/>
        <v>1.2376</v>
      </c>
      <c r="BM45" s="185">
        <f t="shared" si="28"/>
        <v>1.1924999999999999</v>
      </c>
      <c r="BN45" s="185">
        <f t="shared" si="28"/>
        <v>1.1318999999999999</v>
      </c>
      <c r="BO45" s="185">
        <f t="shared" si="28"/>
        <v>1.1186</v>
      </c>
      <c r="BP45" s="185">
        <f t="shared" ref="BP45:CA45" si="29">BP15-BP39</f>
        <v>1.0640000000000001</v>
      </c>
      <c r="BQ45" s="185">
        <f t="shared" si="29"/>
        <v>1.1009</v>
      </c>
      <c r="BR45" s="185">
        <f t="shared" si="29"/>
        <v>1.0918000000000001</v>
      </c>
      <c r="BS45" s="185">
        <f t="shared" si="29"/>
        <v>1.0418000000000001</v>
      </c>
      <c r="BT45" s="185">
        <f t="shared" si="29"/>
        <v>1.0275000000000001</v>
      </c>
      <c r="BU45" s="185">
        <f t="shared" si="29"/>
        <v>1.0265</v>
      </c>
      <c r="BV45" s="185">
        <f t="shared" si="29"/>
        <v>1.0336000000000001</v>
      </c>
      <c r="BW45" s="185">
        <f t="shared" si="29"/>
        <v>1.0469999999999999</v>
      </c>
      <c r="BX45" s="185">
        <f t="shared" si="29"/>
        <v>1.0619000000000001</v>
      </c>
      <c r="BY45" s="185">
        <f t="shared" si="29"/>
        <v>1.0356000000000001</v>
      </c>
      <c r="BZ45" s="185">
        <f t="shared" si="29"/>
        <v>1.0116000000000001</v>
      </c>
      <c r="CA45" s="185">
        <f t="shared" si="29"/>
        <v>1</v>
      </c>
    </row>
    <row r="46" spans="2:79" hidden="1" outlineLevel="1"/>
    <row r="47" spans="2:79" collapsed="1"/>
    <row r="48" spans="2:79">
      <c r="B48" s="285" t="s">
        <v>470</v>
      </c>
      <c r="J48" s="273" t="s">
        <v>374</v>
      </c>
      <c r="O48" s="273" t="s">
        <v>375</v>
      </c>
      <c r="T48" s="273" t="s">
        <v>376</v>
      </c>
      <c r="Y48" s="273" t="s">
        <v>377</v>
      </c>
      <c r="AD48" s="273" t="s">
        <v>378</v>
      </c>
      <c r="AI48" s="273" t="s">
        <v>379</v>
      </c>
      <c r="AN48" s="273" t="s">
        <v>421</v>
      </c>
    </row>
    <row r="49" spans="1:79">
      <c r="B49" s="255" t="s">
        <v>414</v>
      </c>
      <c r="C49" s="154"/>
      <c r="D49" s="155" t="s">
        <v>371</v>
      </c>
      <c r="E49" s="297" t="s">
        <v>372</v>
      </c>
      <c r="F49" s="272">
        <v>6</v>
      </c>
      <c r="G49" s="272">
        <v>7</v>
      </c>
      <c r="H49" s="272">
        <v>8</v>
      </c>
      <c r="I49" s="272">
        <v>9</v>
      </c>
      <c r="J49" s="272">
        <v>10</v>
      </c>
      <c r="K49" s="272">
        <v>11</v>
      </c>
      <c r="L49" s="272">
        <v>12</v>
      </c>
      <c r="M49" s="272">
        <v>13</v>
      </c>
      <c r="N49" s="272">
        <v>14</v>
      </c>
      <c r="O49" s="272">
        <v>15</v>
      </c>
      <c r="P49" s="272">
        <v>16</v>
      </c>
      <c r="Q49" s="272">
        <v>17</v>
      </c>
      <c r="R49" s="272">
        <v>18</v>
      </c>
      <c r="S49" s="272">
        <v>19</v>
      </c>
      <c r="T49" s="272">
        <v>20</v>
      </c>
      <c r="U49" s="272">
        <v>21</v>
      </c>
      <c r="V49" s="272">
        <v>22</v>
      </c>
      <c r="W49" s="272">
        <v>23</v>
      </c>
      <c r="X49" s="272">
        <v>24</v>
      </c>
      <c r="Y49" s="272">
        <v>25</v>
      </c>
      <c r="Z49" s="272">
        <v>26</v>
      </c>
      <c r="AA49" s="272">
        <v>27</v>
      </c>
      <c r="AB49" s="272">
        <v>28</v>
      </c>
      <c r="AC49" s="272">
        <v>29</v>
      </c>
      <c r="AD49" s="272">
        <v>30</v>
      </c>
      <c r="AE49" s="272">
        <v>31</v>
      </c>
      <c r="AF49" s="272">
        <v>32</v>
      </c>
      <c r="AG49" s="272">
        <v>33</v>
      </c>
      <c r="AH49" s="272">
        <v>34</v>
      </c>
      <c r="AI49" s="272">
        <v>35</v>
      </c>
      <c r="AJ49" s="272">
        <v>36</v>
      </c>
      <c r="AK49" s="272">
        <v>37</v>
      </c>
      <c r="AL49" s="272">
        <v>38</v>
      </c>
      <c r="AM49" s="272">
        <v>39</v>
      </c>
      <c r="AN49" s="272">
        <v>40</v>
      </c>
      <c r="AO49" s="272">
        <v>41</v>
      </c>
      <c r="AP49" s="272">
        <v>42</v>
      </c>
      <c r="AQ49" s="272">
        <v>43</v>
      </c>
      <c r="AR49" s="272">
        <v>44</v>
      </c>
      <c r="AS49" s="272">
        <v>45</v>
      </c>
      <c r="AT49" s="272">
        <v>46</v>
      </c>
      <c r="AU49" s="272">
        <v>47</v>
      </c>
      <c r="AV49" s="272">
        <v>48</v>
      </c>
      <c r="AW49" s="272">
        <v>49</v>
      </c>
      <c r="AX49" s="272">
        <v>50</v>
      </c>
      <c r="AY49" s="272">
        <v>51</v>
      </c>
      <c r="AZ49" s="272">
        <v>52</v>
      </c>
      <c r="BA49" s="272">
        <v>53</v>
      </c>
      <c r="BB49" s="272">
        <v>54</v>
      </c>
      <c r="BC49" s="272">
        <v>55</v>
      </c>
      <c r="BD49" s="272">
        <v>56</v>
      </c>
      <c r="BE49" s="272">
        <v>57</v>
      </c>
      <c r="BF49" s="272">
        <v>58</v>
      </c>
      <c r="BG49" s="272">
        <v>59</v>
      </c>
      <c r="BH49" s="272">
        <v>60</v>
      </c>
      <c r="BI49" s="272">
        <v>61</v>
      </c>
      <c r="BJ49" s="272">
        <v>62</v>
      </c>
      <c r="BK49" s="272">
        <v>63</v>
      </c>
      <c r="BL49" s="272">
        <v>64</v>
      </c>
      <c r="BM49" s="272">
        <v>65</v>
      </c>
      <c r="BN49" s="272">
        <v>66</v>
      </c>
      <c r="BO49" s="272">
        <v>67</v>
      </c>
      <c r="BP49" s="272">
        <v>68</v>
      </c>
      <c r="BQ49" s="272">
        <v>69</v>
      </c>
      <c r="BR49" s="272">
        <v>70</v>
      </c>
      <c r="BS49" s="272">
        <v>71</v>
      </c>
      <c r="BT49" s="272">
        <v>72</v>
      </c>
      <c r="BU49" s="272">
        <v>73</v>
      </c>
      <c r="BV49" s="272">
        <v>74</v>
      </c>
      <c r="BW49" s="272">
        <v>75</v>
      </c>
      <c r="BX49" s="272">
        <v>76</v>
      </c>
      <c r="BY49" s="272">
        <v>77</v>
      </c>
      <c r="BZ49" s="272">
        <v>78</v>
      </c>
      <c r="CA49" s="272">
        <v>79</v>
      </c>
    </row>
    <row r="50" spans="1:79">
      <c r="A50" s="254" t="s">
        <v>258</v>
      </c>
      <c r="B50" s="255" t="s">
        <v>382</v>
      </c>
      <c r="C50" s="256"/>
      <c r="D50" s="257"/>
      <c r="E50" s="298"/>
      <c r="F50" s="258">
        <v>1946</v>
      </c>
      <c r="G50" s="259" t="s">
        <v>260</v>
      </c>
      <c r="H50" s="260" t="s">
        <v>261</v>
      </c>
      <c r="I50" s="260" t="s">
        <v>262</v>
      </c>
      <c r="J50" s="260" t="s">
        <v>263</v>
      </c>
      <c r="K50" s="260" t="s">
        <v>264</v>
      </c>
      <c r="L50" s="260" t="s">
        <v>265</v>
      </c>
      <c r="M50" s="260" t="s">
        <v>266</v>
      </c>
      <c r="N50" s="260" t="s">
        <v>267</v>
      </c>
      <c r="O50" s="260" t="s">
        <v>268</v>
      </c>
      <c r="P50" s="260" t="s">
        <v>269</v>
      </c>
      <c r="Q50" s="260" t="s">
        <v>270</v>
      </c>
      <c r="R50" s="260" t="s">
        <v>271</v>
      </c>
      <c r="S50" s="260" t="s">
        <v>272</v>
      </c>
      <c r="T50" s="260" t="s">
        <v>273</v>
      </c>
      <c r="U50" s="260" t="s">
        <v>274</v>
      </c>
      <c r="V50" s="260" t="s">
        <v>275</v>
      </c>
      <c r="W50" s="260" t="s">
        <v>276</v>
      </c>
      <c r="X50" s="260" t="s">
        <v>277</v>
      </c>
      <c r="Y50" s="260" t="s">
        <v>278</v>
      </c>
      <c r="Z50" s="260" t="s">
        <v>279</v>
      </c>
      <c r="AA50" s="260" t="s">
        <v>280</v>
      </c>
      <c r="AB50" s="260" t="s">
        <v>281</v>
      </c>
      <c r="AC50" s="260" t="s">
        <v>282</v>
      </c>
      <c r="AD50" s="260" t="s">
        <v>283</v>
      </c>
      <c r="AE50" s="260" t="s">
        <v>284</v>
      </c>
      <c r="AF50" s="260" t="s">
        <v>285</v>
      </c>
      <c r="AG50" s="260" t="s">
        <v>286</v>
      </c>
      <c r="AH50" s="260" t="s">
        <v>287</v>
      </c>
      <c r="AI50" s="260" t="s">
        <v>288</v>
      </c>
      <c r="AJ50" s="260" t="s">
        <v>289</v>
      </c>
      <c r="AK50" s="260" t="s">
        <v>290</v>
      </c>
      <c r="AL50" s="260" t="s">
        <v>291</v>
      </c>
      <c r="AM50" s="260" t="s">
        <v>292</v>
      </c>
      <c r="AN50" s="260" t="s">
        <v>293</v>
      </c>
      <c r="AO50" s="260" t="s">
        <v>294</v>
      </c>
      <c r="AP50" s="260" t="s">
        <v>295</v>
      </c>
      <c r="AQ50" s="260" t="s">
        <v>296</v>
      </c>
      <c r="AR50" s="260" t="s">
        <v>297</v>
      </c>
      <c r="AS50" s="260" t="s">
        <v>298</v>
      </c>
      <c r="AT50" s="260" t="s">
        <v>299</v>
      </c>
      <c r="AU50" s="260" t="s">
        <v>300</v>
      </c>
      <c r="AV50" s="260" t="s">
        <v>301</v>
      </c>
      <c r="AW50" s="260" t="s">
        <v>302</v>
      </c>
      <c r="AX50" s="260" t="s">
        <v>303</v>
      </c>
      <c r="AY50" s="260" t="s">
        <v>304</v>
      </c>
      <c r="AZ50" s="260" t="s">
        <v>305</v>
      </c>
      <c r="BA50" s="260" t="s">
        <v>306</v>
      </c>
      <c r="BB50" s="260" t="s">
        <v>307</v>
      </c>
      <c r="BC50" s="260" t="s">
        <v>308</v>
      </c>
      <c r="BD50" s="260" t="s">
        <v>309</v>
      </c>
      <c r="BE50" s="260" t="s">
        <v>310</v>
      </c>
      <c r="BF50" s="260" t="s">
        <v>311</v>
      </c>
      <c r="BG50" s="260" t="s">
        <v>312</v>
      </c>
      <c r="BH50" s="260" t="s">
        <v>313</v>
      </c>
      <c r="BI50" s="260" t="s">
        <v>314</v>
      </c>
      <c r="BJ50" s="260" t="s">
        <v>315</v>
      </c>
      <c r="BK50" s="260" t="s">
        <v>316</v>
      </c>
      <c r="BL50" s="260" t="s">
        <v>317</v>
      </c>
      <c r="BM50" s="260" t="s">
        <v>318</v>
      </c>
      <c r="BN50" s="260" t="s">
        <v>319</v>
      </c>
      <c r="BO50" s="260" t="s">
        <v>320</v>
      </c>
      <c r="BP50" s="260" t="s">
        <v>321</v>
      </c>
      <c r="BQ50" s="260" t="s">
        <v>322</v>
      </c>
      <c r="BR50" s="260" t="s">
        <v>323</v>
      </c>
      <c r="BS50" s="260" t="s">
        <v>324</v>
      </c>
      <c r="BT50" s="260" t="s">
        <v>325</v>
      </c>
      <c r="BU50" s="260" t="s">
        <v>326</v>
      </c>
      <c r="BV50" s="260" t="s">
        <v>327</v>
      </c>
      <c r="BW50" s="260" t="s">
        <v>328</v>
      </c>
      <c r="BX50" s="260" t="s">
        <v>383</v>
      </c>
      <c r="BY50" s="260" t="s">
        <v>419</v>
      </c>
      <c r="BZ50" s="260" t="s">
        <v>420</v>
      </c>
      <c r="CA50" s="474" t="s">
        <v>475</v>
      </c>
    </row>
    <row r="51" spans="1:79" ht="13.5" outlineLevel="1" thickBot="1">
      <c r="A51" s="261">
        <v>1</v>
      </c>
      <c r="B51" s="262" t="s">
        <v>329</v>
      </c>
      <c r="C51" s="205"/>
      <c r="D51" s="156">
        <v>25</v>
      </c>
      <c r="E51" s="299">
        <v>35</v>
      </c>
      <c r="F51" s="263">
        <f t="shared" ref="F51:O60" si="30">VLOOKUP($A51,$A$11:$CA$15,F$49)</f>
        <v>16.211300000000001</v>
      </c>
      <c r="G51" s="264">
        <f t="shared" si="30"/>
        <v>13.8675</v>
      </c>
      <c r="H51" s="475">
        <f t="shared" si="30"/>
        <v>12.648400000000001</v>
      </c>
      <c r="I51" s="475">
        <f t="shared" si="30"/>
        <v>11.174799999999999</v>
      </c>
      <c r="J51" s="265">
        <f t="shared" si="30"/>
        <v>11.626300000000001</v>
      </c>
      <c r="K51" s="265">
        <f t="shared" si="30"/>
        <v>10.096500000000001</v>
      </c>
      <c r="L51" s="265">
        <f t="shared" si="30"/>
        <v>9.4344000000000001</v>
      </c>
      <c r="M51" s="265">
        <f t="shared" si="30"/>
        <v>9.7542000000000009</v>
      </c>
      <c r="N51" s="265">
        <f t="shared" si="30"/>
        <v>9.7542000000000009</v>
      </c>
      <c r="O51" s="265">
        <f t="shared" si="30"/>
        <v>9.1349</v>
      </c>
      <c r="P51" s="265">
        <f t="shared" ref="P51:Y60" si="31">VLOOKUP($A51,$A$11:$CA$15,P$49)</f>
        <v>9.1349</v>
      </c>
      <c r="Q51" s="265">
        <f t="shared" si="31"/>
        <v>8.5896000000000008</v>
      </c>
      <c r="R51" s="265">
        <f t="shared" si="31"/>
        <v>8.3406000000000002</v>
      </c>
      <c r="S51" s="265">
        <f t="shared" si="31"/>
        <v>8.0489999999999995</v>
      </c>
      <c r="T51" s="265">
        <f t="shared" si="31"/>
        <v>7.4740000000000002</v>
      </c>
      <c r="U51" s="265">
        <f t="shared" si="31"/>
        <v>7.0613000000000001</v>
      </c>
      <c r="V51" s="265">
        <f t="shared" si="31"/>
        <v>6.5770999999999997</v>
      </c>
      <c r="W51" s="265">
        <f t="shared" si="31"/>
        <v>6.2896000000000001</v>
      </c>
      <c r="X51" s="265">
        <f t="shared" si="31"/>
        <v>6.0579000000000001</v>
      </c>
      <c r="Y51" s="265">
        <f t="shared" si="31"/>
        <v>5.8426</v>
      </c>
      <c r="Z51" s="265">
        <f t="shared" ref="Z51:AI60" si="32">VLOOKUP($A51,$A$11:$CA$15,Z$49)</f>
        <v>5.67</v>
      </c>
      <c r="AA51" s="265">
        <f t="shared" si="32"/>
        <v>5.9637000000000002</v>
      </c>
      <c r="AB51" s="265">
        <f t="shared" si="32"/>
        <v>5.67</v>
      </c>
      <c r="AC51" s="265">
        <f t="shared" si="32"/>
        <v>5.2797999999999998</v>
      </c>
      <c r="AD51" s="265">
        <f t="shared" si="32"/>
        <v>4.4611999999999998</v>
      </c>
      <c r="AE51" s="265">
        <f t="shared" si="32"/>
        <v>4.0244999999999997</v>
      </c>
      <c r="AF51" s="265">
        <f t="shared" si="32"/>
        <v>3.8367</v>
      </c>
      <c r="AG51" s="265">
        <f t="shared" si="32"/>
        <v>3.6082000000000001</v>
      </c>
      <c r="AH51" s="265">
        <f t="shared" si="32"/>
        <v>3.4053</v>
      </c>
      <c r="AI51" s="265">
        <f t="shared" si="32"/>
        <v>3.3170000000000002</v>
      </c>
      <c r="AJ51" s="265">
        <f t="shared" ref="AJ51:AS60" si="33">VLOOKUP($A51,$A$11:$CA$15,AJ$49)</f>
        <v>3.1972</v>
      </c>
      <c r="AK51" s="265">
        <f t="shared" si="33"/>
        <v>3.0693000000000001</v>
      </c>
      <c r="AL51" s="265">
        <f t="shared" si="33"/>
        <v>2.9361999999999999</v>
      </c>
      <c r="AM51" s="265">
        <f t="shared" si="33"/>
        <v>2.734</v>
      </c>
      <c r="AN51" s="265">
        <f t="shared" si="33"/>
        <v>2.4805999999999999</v>
      </c>
      <c r="AO51" s="265">
        <f t="shared" si="33"/>
        <v>2.3393999999999999</v>
      </c>
      <c r="AP51" s="265">
        <f t="shared" si="33"/>
        <v>2.2480000000000002</v>
      </c>
      <c r="AQ51" s="265">
        <f t="shared" si="33"/>
        <v>2.2092000000000001</v>
      </c>
      <c r="AR51" s="265">
        <f t="shared" si="33"/>
        <v>2.1635</v>
      </c>
      <c r="AS51" s="265">
        <f t="shared" si="33"/>
        <v>2.1514000000000002</v>
      </c>
      <c r="AT51" s="265">
        <f t="shared" ref="AT51:BC60" si="34">VLOOKUP($A51,$A$11:$CA$15,AT$49)</f>
        <v>2.1080999999999999</v>
      </c>
      <c r="AU51" s="265">
        <f t="shared" si="34"/>
        <v>2.0627</v>
      </c>
      <c r="AV51" s="265">
        <f t="shared" si="34"/>
        <v>2.0158</v>
      </c>
      <c r="AW51" s="265">
        <f t="shared" si="34"/>
        <v>1.9475</v>
      </c>
      <c r="AX51" s="265">
        <f t="shared" si="34"/>
        <v>1.8357000000000001</v>
      </c>
      <c r="AY51" s="265">
        <f t="shared" si="34"/>
        <v>1.7307999999999999</v>
      </c>
      <c r="AZ51" s="265">
        <f t="shared" si="34"/>
        <v>1.6279999999999999</v>
      </c>
      <c r="BA51" s="265">
        <f t="shared" si="34"/>
        <v>1.5746</v>
      </c>
      <c r="BB51" s="265">
        <f t="shared" si="34"/>
        <v>1.5428999999999999</v>
      </c>
      <c r="BC51" s="265">
        <f t="shared" si="34"/>
        <v>1.5085</v>
      </c>
      <c r="BD51" s="265">
        <f t="shared" ref="BD51:BM60" si="35">VLOOKUP($A51,$A$11:$CA$15,BD$49)</f>
        <v>1.5045999999999999</v>
      </c>
      <c r="BE51" s="265">
        <f t="shared" si="35"/>
        <v>1.5125</v>
      </c>
      <c r="BF51" s="265">
        <f t="shared" si="35"/>
        <v>1.5205</v>
      </c>
      <c r="BG51" s="265">
        <f t="shared" si="35"/>
        <v>1.5286</v>
      </c>
      <c r="BH51" s="265">
        <f t="shared" si="35"/>
        <v>1.5185</v>
      </c>
      <c r="BI51" s="265">
        <f t="shared" si="35"/>
        <v>1.5125</v>
      </c>
      <c r="BJ51" s="265">
        <f t="shared" si="35"/>
        <v>1.5085</v>
      </c>
      <c r="BK51" s="265">
        <f t="shared" si="35"/>
        <v>1.5045999999999999</v>
      </c>
      <c r="BL51" s="265">
        <f t="shared" si="35"/>
        <v>1.4832000000000001</v>
      </c>
      <c r="BM51" s="265">
        <f t="shared" si="35"/>
        <v>1.4533</v>
      </c>
      <c r="BN51" s="265">
        <f t="shared" ref="BN51:CA60" si="36">VLOOKUP($A51,$A$11:$CA$15,BN$49)</f>
        <v>1.4192</v>
      </c>
      <c r="BO51" s="265">
        <f t="shared" si="36"/>
        <v>1.3605</v>
      </c>
      <c r="BP51" s="265">
        <f t="shared" si="36"/>
        <v>1.3109</v>
      </c>
      <c r="BQ51" s="265">
        <f t="shared" si="36"/>
        <v>1.2976000000000001</v>
      </c>
      <c r="BR51" s="265">
        <f t="shared" si="36"/>
        <v>1.2831999999999999</v>
      </c>
      <c r="BS51" s="265">
        <f t="shared" si="36"/>
        <v>1.2443</v>
      </c>
      <c r="BT51" s="265">
        <f t="shared" si="36"/>
        <v>1.2141</v>
      </c>
      <c r="BU51" s="265">
        <f t="shared" si="36"/>
        <v>1.1915</v>
      </c>
      <c r="BV51" s="265">
        <f t="shared" si="36"/>
        <v>1.1697</v>
      </c>
      <c r="BW51" s="265">
        <f t="shared" si="36"/>
        <v>1.151</v>
      </c>
      <c r="BX51" s="265">
        <f t="shared" si="36"/>
        <v>1.1273</v>
      </c>
      <c r="BY51" s="265">
        <f t="shared" si="36"/>
        <v>1.091</v>
      </c>
      <c r="BZ51" s="265">
        <f t="shared" si="36"/>
        <v>1.0445</v>
      </c>
      <c r="CA51" s="274">
        <f t="shared" si="36"/>
        <v>1</v>
      </c>
    </row>
    <row r="52" spans="1:79" ht="13.5" outlineLevel="1" thickBot="1">
      <c r="A52" s="261">
        <v>1</v>
      </c>
      <c r="B52" s="288" t="s">
        <v>330</v>
      </c>
      <c r="C52" s="205"/>
      <c r="D52" s="293">
        <v>50</v>
      </c>
      <c r="E52" s="300">
        <v>60</v>
      </c>
      <c r="F52" s="263">
        <f t="shared" si="30"/>
        <v>16.211300000000001</v>
      </c>
      <c r="G52" s="264">
        <f t="shared" si="30"/>
        <v>13.8675</v>
      </c>
      <c r="H52" s="475">
        <f t="shared" si="30"/>
        <v>12.648400000000001</v>
      </c>
      <c r="I52" s="475">
        <f t="shared" si="30"/>
        <v>11.174799999999999</v>
      </c>
      <c r="J52" s="265">
        <f t="shared" si="30"/>
        <v>11.626300000000001</v>
      </c>
      <c r="K52" s="265">
        <f t="shared" si="30"/>
        <v>10.096500000000001</v>
      </c>
      <c r="L52" s="265">
        <f t="shared" si="30"/>
        <v>9.4344000000000001</v>
      </c>
      <c r="M52" s="265">
        <f t="shared" si="30"/>
        <v>9.7542000000000009</v>
      </c>
      <c r="N52" s="265">
        <f t="shared" si="30"/>
        <v>9.7542000000000009</v>
      </c>
      <c r="O52" s="265">
        <f t="shared" si="30"/>
        <v>9.1349</v>
      </c>
      <c r="P52" s="265">
        <f t="shared" si="31"/>
        <v>9.1349</v>
      </c>
      <c r="Q52" s="265">
        <f t="shared" si="31"/>
        <v>8.5896000000000008</v>
      </c>
      <c r="R52" s="265">
        <f t="shared" si="31"/>
        <v>8.3406000000000002</v>
      </c>
      <c r="S52" s="265">
        <f t="shared" si="31"/>
        <v>8.0489999999999995</v>
      </c>
      <c r="T52" s="265">
        <f t="shared" si="31"/>
        <v>7.4740000000000002</v>
      </c>
      <c r="U52" s="265">
        <f t="shared" si="31"/>
        <v>7.0613000000000001</v>
      </c>
      <c r="V52" s="265">
        <f t="shared" si="31"/>
        <v>6.5770999999999997</v>
      </c>
      <c r="W52" s="265">
        <f t="shared" si="31"/>
        <v>6.2896000000000001</v>
      </c>
      <c r="X52" s="265">
        <f t="shared" si="31"/>
        <v>6.0579000000000001</v>
      </c>
      <c r="Y52" s="265">
        <f t="shared" si="31"/>
        <v>5.8426</v>
      </c>
      <c r="Z52" s="265">
        <f t="shared" si="32"/>
        <v>5.67</v>
      </c>
      <c r="AA52" s="265">
        <f t="shared" si="32"/>
        <v>5.9637000000000002</v>
      </c>
      <c r="AB52" s="265">
        <f t="shared" si="32"/>
        <v>5.67</v>
      </c>
      <c r="AC52" s="265">
        <f t="shared" si="32"/>
        <v>5.2797999999999998</v>
      </c>
      <c r="AD52" s="265">
        <f t="shared" si="32"/>
        <v>4.4611999999999998</v>
      </c>
      <c r="AE52" s="265">
        <f t="shared" si="32"/>
        <v>4.0244999999999997</v>
      </c>
      <c r="AF52" s="265">
        <f t="shared" si="32"/>
        <v>3.8367</v>
      </c>
      <c r="AG52" s="265">
        <f t="shared" si="32"/>
        <v>3.6082000000000001</v>
      </c>
      <c r="AH52" s="265">
        <f t="shared" si="32"/>
        <v>3.4053</v>
      </c>
      <c r="AI52" s="265">
        <f t="shared" si="32"/>
        <v>3.3170000000000002</v>
      </c>
      <c r="AJ52" s="265">
        <f t="shared" si="33"/>
        <v>3.1972</v>
      </c>
      <c r="AK52" s="265">
        <f t="shared" si="33"/>
        <v>3.0693000000000001</v>
      </c>
      <c r="AL52" s="265">
        <f t="shared" si="33"/>
        <v>2.9361999999999999</v>
      </c>
      <c r="AM52" s="265">
        <f t="shared" si="33"/>
        <v>2.734</v>
      </c>
      <c r="AN52" s="265">
        <f t="shared" si="33"/>
        <v>2.4805999999999999</v>
      </c>
      <c r="AO52" s="265">
        <f t="shared" si="33"/>
        <v>2.3393999999999999</v>
      </c>
      <c r="AP52" s="265">
        <f t="shared" si="33"/>
        <v>2.2480000000000002</v>
      </c>
      <c r="AQ52" s="265">
        <f t="shared" si="33"/>
        <v>2.2092000000000001</v>
      </c>
      <c r="AR52" s="265">
        <f t="shared" si="33"/>
        <v>2.1635</v>
      </c>
      <c r="AS52" s="265">
        <f t="shared" si="33"/>
        <v>2.1514000000000002</v>
      </c>
      <c r="AT52" s="265">
        <f t="shared" si="34"/>
        <v>2.1080999999999999</v>
      </c>
      <c r="AU52" s="265">
        <f t="shared" si="34"/>
        <v>2.0627</v>
      </c>
      <c r="AV52" s="265">
        <f t="shared" si="34"/>
        <v>2.0158</v>
      </c>
      <c r="AW52" s="265">
        <f t="shared" si="34"/>
        <v>1.9475</v>
      </c>
      <c r="AX52" s="265">
        <f t="shared" si="34"/>
        <v>1.8357000000000001</v>
      </c>
      <c r="AY52" s="265">
        <f t="shared" si="34"/>
        <v>1.7307999999999999</v>
      </c>
      <c r="AZ52" s="265">
        <f t="shared" si="34"/>
        <v>1.6279999999999999</v>
      </c>
      <c r="BA52" s="265">
        <f t="shared" si="34"/>
        <v>1.5746</v>
      </c>
      <c r="BB52" s="265">
        <f t="shared" si="34"/>
        <v>1.5428999999999999</v>
      </c>
      <c r="BC52" s="265">
        <f t="shared" si="34"/>
        <v>1.5085</v>
      </c>
      <c r="BD52" s="265">
        <f t="shared" si="35"/>
        <v>1.5045999999999999</v>
      </c>
      <c r="BE52" s="265">
        <f t="shared" si="35"/>
        <v>1.5125</v>
      </c>
      <c r="BF52" s="265">
        <f t="shared" si="35"/>
        <v>1.5205</v>
      </c>
      <c r="BG52" s="265">
        <f t="shared" si="35"/>
        <v>1.5286</v>
      </c>
      <c r="BH52" s="265">
        <f t="shared" si="35"/>
        <v>1.5185</v>
      </c>
      <c r="BI52" s="265">
        <f t="shared" si="35"/>
        <v>1.5125</v>
      </c>
      <c r="BJ52" s="265">
        <f t="shared" si="35"/>
        <v>1.5085</v>
      </c>
      <c r="BK52" s="265">
        <f t="shared" si="35"/>
        <v>1.5045999999999999</v>
      </c>
      <c r="BL52" s="265">
        <f t="shared" si="35"/>
        <v>1.4832000000000001</v>
      </c>
      <c r="BM52" s="265">
        <f t="shared" si="35"/>
        <v>1.4533</v>
      </c>
      <c r="BN52" s="265">
        <f t="shared" si="36"/>
        <v>1.4192</v>
      </c>
      <c r="BO52" s="265">
        <f t="shared" si="36"/>
        <v>1.3605</v>
      </c>
      <c r="BP52" s="265">
        <f t="shared" si="36"/>
        <v>1.3109</v>
      </c>
      <c r="BQ52" s="265">
        <f t="shared" si="36"/>
        <v>1.2976000000000001</v>
      </c>
      <c r="BR52" s="265">
        <f t="shared" si="36"/>
        <v>1.2831999999999999</v>
      </c>
      <c r="BS52" s="265">
        <f t="shared" si="36"/>
        <v>1.2443</v>
      </c>
      <c r="BT52" s="265">
        <f t="shared" si="36"/>
        <v>1.2141</v>
      </c>
      <c r="BU52" s="265">
        <f t="shared" si="36"/>
        <v>1.1915</v>
      </c>
      <c r="BV52" s="265">
        <f t="shared" si="36"/>
        <v>1.1697</v>
      </c>
      <c r="BW52" s="265">
        <f t="shared" si="36"/>
        <v>1.151</v>
      </c>
      <c r="BX52" s="265">
        <f t="shared" si="36"/>
        <v>1.1273</v>
      </c>
      <c r="BY52" s="265">
        <f t="shared" si="36"/>
        <v>1.091</v>
      </c>
      <c r="BZ52" s="265">
        <f t="shared" si="36"/>
        <v>1.0445</v>
      </c>
      <c r="CA52" s="274">
        <f t="shared" si="36"/>
        <v>1</v>
      </c>
    </row>
    <row r="53" spans="1:79" ht="13.5" outlineLevel="1" thickBot="1">
      <c r="A53" s="261">
        <v>1</v>
      </c>
      <c r="B53" s="288" t="s">
        <v>331</v>
      </c>
      <c r="C53" s="205"/>
      <c r="D53" s="293">
        <v>60</v>
      </c>
      <c r="E53" s="300">
        <v>70</v>
      </c>
      <c r="F53" s="263">
        <f t="shared" si="30"/>
        <v>16.211300000000001</v>
      </c>
      <c r="G53" s="264">
        <f t="shared" si="30"/>
        <v>13.8675</v>
      </c>
      <c r="H53" s="475">
        <f t="shared" si="30"/>
        <v>12.648400000000001</v>
      </c>
      <c r="I53" s="475">
        <f t="shared" si="30"/>
        <v>11.174799999999999</v>
      </c>
      <c r="J53" s="265">
        <f t="shared" si="30"/>
        <v>11.626300000000001</v>
      </c>
      <c r="K53" s="265">
        <f t="shared" si="30"/>
        <v>10.096500000000001</v>
      </c>
      <c r="L53" s="265">
        <f t="shared" si="30"/>
        <v>9.4344000000000001</v>
      </c>
      <c r="M53" s="265">
        <f t="shared" si="30"/>
        <v>9.7542000000000009</v>
      </c>
      <c r="N53" s="265">
        <f t="shared" si="30"/>
        <v>9.7542000000000009</v>
      </c>
      <c r="O53" s="265">
        <f t="shared" si="30"/>
        <v>9.1349</v>
      </c>
      <c r="P53" s="265">
        <f t="shared" si="31"/>
        <v>9.1349</v>
      </c>
      <c r="Q53" s="265">
        <f t="shared" si="31"/>
        <v>8.5896000000000008</v>
      </c>
      <c r="R53" s="265">
        <f t="shared" si="31"/>
        <v>8.3406000000000002</v>
      </c>
      <c r="S53" s="265">
        <f t="shared" si="31"/>
        <v>8.0489999999999995</v>
      </c>
      <c r="T53" s="265">
        <f t="shared" si="31"/>
        <v>7.4740000000000002</v>
      </c>
      <c r="U53" s="265">
        <f t="shared" si="31"/>
        <v>7.0613000000000001</v>
      </c>
      <c r="V53" s="265">
        <f t="shared" si="31"/>
        <v>6.5770999999999997</v>
      </c>
      <c r="W53" s="265">
        <f t="shared" si="31"/>
        <v>6.2896000000000001</v>
      </c>
      <c r="X53" s="265">
        <f t="shared" si="31"/>
        <v>6.0579000000000001</v>
      </c>
      <c r="Y53" s="265">
        <f t="shared" si="31"/>
        <v>5.8426</v>
      </c>
      <c r="Z53" s="265">
        <f t="shared" si="32"/>
        <v>5.67</v>
      </c>
      <c r="AA53" s="265">
        <f t="shared" si="32"/>
        <v>5.9637000000000002</v>
      </c>
      <c r="AB53" s="265">
        <f t="shared" si="32"/>
        <v>5.67</v>
      </c>
      <c r="AC53" s="265">
        <f t="shared" si="32"/>
        <v>5.2797999999999998</v>
      </c>
      <c r="AD53" s="265">
        <f t="shared" si="32"/>
        <v>4.4611999999999998</v>
      </c>
      <c r="AE53" s="265">
        <f t="shared" si="32"/>
        <v>4.0244999999999997</v>
      </c>
      <c r="AF53" s="265">
        <f t="shared" si="32"/>
        <v>3.8367</v>
      </c>
      <c r="AG53" s="265">
        <f t="shared" si="32"/>
        <v>3.6082000000000001</v>
      </c>
      <c r="AH53" s="265">
        <f t="shared" si="32"/>
        <v>3.4053</v>
      </c>
      <c r="AI53" s="265">
        <f t="shared" si="32"/>
        <v>3.3170000000000002</v>
      </c>
      <c r="AJ53" s="265">
        <f t="shared" si="33"/>
        <v>3.1972</v>
      </c>
      <c r="AK53" s="265">
        <f t="shared" si="33"/>
        <v>3.0693000000000001</v>
      </c>
      <c r="AL53" s="265">
        <f t="shared" si="33"/>
        <v>2.9361999999999999</v>
      </c>
      <c r="AM53" s="265">
        <f t="shared" si="33"/>
        <v>2.734</v>
      </c>
      <c r="AN53" s="265">
        <f t="shared" si="33"/>
        <v>2.4805999999999999</v>
      </c>
      <c r="AO53" s="265">
        <f t="shared" si="33"/>
        <v>2.3393999999999999</v>
      </c>
      <c r="AP53" s="265">
        <f t="shared" si="33"/>
        <v>2.2480000000000002</v>
      </c>
      <c r="AQ53" s="265">
        <f t="shared" si="33"/>
        <v>2.2092000000000001</v>
      </c>
      <c r="AR53" s="265">
        <f t="shared" si="33"/>
        <v>2.1635</v>
      </c>
      <c r="AS53" s="265">
        <f t="shared" si="33"/>
        <v>2.1514000000000002</v>
      </c>
      <c r="AT53" s="265">
        <f t="shared" si="34"/>
        <v>2.1080999999999999</v>
      </c>
      <c r="AU53" s="265">
        <f t="shared" si="34"/>
        <v>2.0627</v>
      </c>
      <c r="AV53" s="265">
        <f t="shared" si="34"/>
        <v>2.0158</v>
      </c>
      <c r="AW53" s="265">
        <f t="shared" si="34"/>
        <v>1.9475</v>
      </c>
      <c r="AX53" s="265">
        <f t="shared" si="34"/>
        <v>1.8357000000000001</v>
      </c>
      <c r="AY53" s="265">
        <f t="shared" si="34"/>
        <v>1.7307999999999999</v>
      </c>
      <c r="AZ53" s="265">
        <f t="shared" si="34"/>
        <v>1.6279999999999999</v>
      </c>
      <c r="BA53" s="265">
        <f t="shared" si="34"/>
        <v>1.5746</v>
      </c>
      <c r="BB53" s="265">
        <f t="shared" si="34"/>
        <v>1.5428999999999999</v>
      </c>
      <c r="BC53" s="265">
        <f t="shared" si="34"/>
        <v>1.5085</v>
      </c>
      <c r="BD53" s="265">
        <f t="shared" si="35"/>
        <v>1.5045999999999999</v>
      </c>
      <c r="BE53" s="265">
        <f t="shared" si="35"/>
        <v>1.5125</v>
      </c>
      <c r="BF53" s="265">
        <f t="shared" si="35"/>
        <v>1.5205</v>
      </c>
      <c r="BG53" s="265">
        <f t="shared" si="35"/>
        <v>1.5286</v>
      </c>
      <c r="BH53" s="265">
        <f t="shared" si="35"/>
        <v>1.5185</v>
      </c>
      <c r="BI53" s="265">
        <f t="shared" si="35"/>
        <v>1.5125</v>
      </c>
      <c r="BJ53" s="265">
        <f t="shared" si="35"/>
        <v>1.5085</v>
      </c>
      <c r="BK53" s="265">
        <f t="shared" si="35"/>
        <v>1.5045999999999999</v>
      </c>
      <c r="BL53" s="265">
        <f t="shared" si="35"/>
        <v>1.4832000000000001</v>
      </c>
      <c r="BM53" s="265">
        <f t="shared" si="35"/>
        <v>1.4533</v>
      </c>
      <c r="BN53" s="265">
        <f t="shared" si="36"/>
        <v>1.4192</v>
      </c>
      <c r="BO53" s="265">
        <f t="shared" si="36"/>
        <v>1.3605</v>
      </c>
      <c r="BP53" s="265">
        <f t="shared" si="36"/>
        <v>1.3109</v>
      </c>
      <c r="BQ53" s="265">
        <f t="shared" si="36"/>
        <v>1.2976000000000001</v>
      </c>
      <c r="BR53" s="265">
        <f t="shared" si="36"/>
        <v>1.2831999999999999</v>
      </c>
      <c r="BS53" s="265">
        <f t="shared" si="36"/>
        <v>1.2443</v>
      </c>
      <c r="BT53" s="265">
        <f t="shared" si="36"/>
        <v>1.2141</v>
      </c>
      <c r="BU53" s="265">
        <f t="shared" si="36"/>
        <v>1.1915</v>
      </c>
      <c r="BV53" s="265">
        <f t="shared" si="36"/>
        <v>1.1697</v>
      </c>
      <c r="BW53" s="265">
        <f t="shared" si="36"/>
        <v>1.151</v>
      </c>
      <c r="BX53" s="265">
        <f t="shared" si="36"/>
        <v>1.1273</v>
      </c>
      <c r="BY53" s="265">
        <f t="shared" si="36"/>
        <v>1.091</v>
      </c>
      <c r="BZ53" s="265">
        <f t="shared" si="36"/>
        <v>1.0445</v>
      </c>
      <c r="CA53" s="274">
        <f t="shared" si="36"/>
        <v>1</v>
      </c>
    </row>
    <row r="54" spans="1:79" outlineLevel="1">
      <c r="A54" s="261">
        <v>5</v>
      </c>
      <c r="B54" s="262" t="s">
        <v>384</v>
      </c>
      <c r="C54" s="205"/>
      <c r="D54" s="156">
        <v>23</v>
      </c>
      <c r="E54" s="299">
        <v>27</v>
      </c>
      <c r="F54" s="264">
        <f t="shared" si="30"/>
        <v>0</v>
      </c>
      <c r="G54" s="264">
        <f t="shared" si="30"/>
        <v>0</v>
      </c>
      <c r="H54" s="475">
        <f t="shared" si="30"/>
        <v>0</v>
      </c>
      <c r="I54" s="475">
        <f t="shared" si="30"/>
        <v>3.7797999999999998</v>
      </c>
      <c r="J54" s="265">
        <f t="shared" si="30"/>
        <v>3.8778000000000001</v>
      </c>
      <c r="K54" s="265">
        <f t="shared" si="30"/>
        <v>3.2719</v>
      </c>
      <c r="L54" s="265">
        <f t="shared" si="30"/>
        <v>3.2018</v>
      </c>
      <c r="M54" s="265">
        <f t="shared" si="30"/>
        <v>3.2820999999999998</v>
      </c>
      <c r="N54" s="265">
        <f t="shared" si="30"/>
        <v>3.3344</v>
      </c>
      <c r="O54" s="265">
        <f t="shared" si="30"/>
        <v>3.2719</v>
      </c>
      <c r="P54" s="265">
        <f t="shared" si="31"/>
        <v>3.2214999999999998</v>
      </c>
      <c r="Q54" s="265">
        <f t="shared" si="31"/>
        <v>3.1631</v>
      </c>
      <c r="R54" s="265">
        <f t="shared" si="31"/>
        <v>3.1823999999999999</v>
      </c>
      <c r="S54" s="265">
        <f t="shared" si="31"/>
        <v>3.2018</v>
      </c>
      <c r="T54" s="265">
        <f t="shared" si="31"/>
        <v>3.1631</v>
      </c>
      <c r="U54" s="265">
        <f t="shared" si="31"/>
        <v>3.1254</v>
      </c>
      <c r="V54" s="265">
        <f t="shared" si="31"/>
        <v>3.1067999999999998</v>
      </c>
      <c r="W54" s="265">
        <f t="shared" si="31"/>
        <v>3.0794000000000001</v>
      </c>
      <c r="X54" s="265">
        <f t="shared" si="31"/>
        <v>3.0348000000000002</v>
      </c>
      <c r="Y54" s="265">
        <f t="shared" si="31"/>
        <v>2.9660000000000002</v>
      </c>
      <c r="Z54" s="265">
        <f t="shared" si="32"/>
        <v>2.9245999999999999</v>
      </c>
      <c r="AA54" s="265">
        <f t="shared" si="32"/>
        <v>2.9575999999999998</v>
      </c>
      <c r="AB54" s="265">
        <f t="shared" si="32"/>
        <v>2.9660000000000002</v>
      </c>
      <c r="AC54" s="265">
        <f t="shared" si="32"/>
        <v>2.9163999999999999</v>
      </c>
      <c r="AD54" s="265">
        <f t="shared" si="32"/>
        <v>2.7772000000000001</v>
      </c>
      <c r="AE54" s="265">
        <f t="shared" si="32"/>
        <v>2.6709000000000001</v>
      </c>
      <c r="AF54" s="265">
        <f t="shared" si="32"/>
        <v>2.5916000000000001</v>
      </c>
      <c r="AG54" s="265">
        <f t="shared" si="32"/>
        <v>2.4348999999999998</v>
      </c>
      <c r="AH54" s="265">
        <f t="shared" si="32"/>
        <v>2.1455000000000002</v>
      </c>
      <c r="AI54" s="265">
        <f t="shared" si="32"/>
        <v>2.0529000000000002</v>
      </c>
      <c r="AJ54" s="265">
        <f t="shared" si="33"/>
        <v>1.9792000000000001</v>
      </c>
      <c r="AK54" s="265">
        <f t="shared" si="33"/>
        <v>1.9211</v>
      </c>
      <c r="AL54" s="265">
        <f t="shared" si="33"/>
        <v>1.9001999999999999</v>
      </c>
      <c r="AM54" s="265">
        <f t="shared" si="33"/>
        <v>1.8335999999999999</v>
      </c>
      <c r="AN54" s="265">
        <f t="shared" si="33"/>
        <v>1.7192000000000001</v>
      </c>
      <c r="AO54" s="265">
        <f t="shared" si="33"/>
        <v>1.6108</v>
      </c>
      <c r="AP54" s="265">
        <f t="shared" si="33"/>
        <v>1.5152000000000001</v>
      </c>
      <c r="AQ54" s="265">
        <f t="shared" si="33"/>
        <v>1.4893000000000001</v>
      </c>
      <c r="AR54" s="265">
        <f t="shared" si="33"/>
        <v>1.4480999999999999</v>
      </c>
      <c r="AS54" s="265">
        <f t="shared" si="33"/>
        <v>1.4168000000000001</v>
      </c>
      <c r="AT54" s="265">
        <f t="shared" si="34"/>
        <v>1.4283999999999999</v>
      </c>
      <c r="AU54" s="265">
        <f t="shared" si="34"/>
        <v>1.4622999999999999</v>
      </c>
      <c r="AV54" s="265">
        <f t="shared" si="34"/>
        <v>1.4401999999999999</v>
      </c>
      <c r="AW54" s="265">
        <f t="shared" si="34"/>
        <v>1.4035</v>
      </c>
      <c r="AX54" s="265">
        <f t="shared" si="34"/>
        <v>1.3813</v>
      </c>
      <c r="AY54" s="265">
        <f t="shared" si="34"/>
        <v>1.3527</v>
      </c>
      <c r="AZ54" s="265">
        <f t="shared" si="34"/>
        <v>1.3338000000000001</v>
      </c>
      <c r="BA54" s="265">
        <f t="shared" si="34"/>
        <v>1.3321000000000001</v>
      </c>
      <c r="BB54" s="265">
        <f t="shared" si="34"/>
        <v>1.3287</v>
      </c>
      <c r="BC54" s="265">
        <f t="shared" si="34"/>
        <v>1.3055000000000001</v>
      </c>
      <c r="BD54" s="265">
        <f t="shared" si="35"/>
        <v>1.327</v>
      </c>
      <c r="BE54" s="265">
        <f t="shared" si="35"/>
        <v>1.3120000000000001</v>
      </c>
      <c r="BF54" s="265">
        <f t="shared" si="35"/>
        <v>1.3120000000000001</v>
      </c>
      <c r="BG54" s="265">
        <f t="shared" si="35"/>
        <v>1.3321000000000001</v>
      </c>
      <c r="BH54" s="265">
        <f t="shared" si="35"/>
        <v>1.3070999999999999</v>
      </c>
      <c r="BI54" s="265">
        <f t="shared" si="35"/>
        <v>1.266</v>
      </c>
      <c r="BJ54" s="265">
        <f t="shared" si="35"/>
        <v>1.2737000000000001</v>
      </c>
      <c r="BK54" s="265">
        <f t="shared" si="35"/>
        <v>1.2554000000000001</v>
      </c>
      <c r="BL54" s="265">
        <f t="shared" si="35"/>
        <v>1.2376</v>
      </c>
      <c r="BM54" s="265">
        <f t="shared" si="35"/>
        <v>1.1924999999999999</v>
      </c>
      <c r="BN54" s="265">
        <f t="shared" si="36"/>
        <v>1.1318999999999999</v>
      </c>
      <c r="BO54" s="265">
        <f t="shared" si="36"/>
        <v>1.1186</v>
      </c>
      <c r="BP54" s="265">
        <f t="shared" si="36"/>
        <v>1.0640000000000001</v>
      </c>
      <c r="BQ54" s="265">
        <f t="shared" si="36"/>
        <v>1.1009</v>
      </c>
      <c r="BR54" s="265">
        <f t="shared" si="36"/>
        <v>1.0918000000000001</v>
      </c>
      <c r="BS54" s="265">
        <f t="shared" si="36"/>
        <v>1.0418000000000001</v>
      </c>
      <c r="BT54" s="265">
        <f t="shared" si="36"/>
        <v>1.0275000000000001</v>
      </c>
      <c r="BU54" s="265">
        <f t="shared" si="36"/>
        <v>1.0265</v>
      </c>
      <c r="BV54" s="265">
        <f t="shared" si="36"/>
        <v>1.0336000000000001</v>
      </c>
      <c r="BW54" s="265">
        <f t="shared" si="36"/>
        <v>1.0469999999999999</v>
      </c>
      <c r="BX54" s="265">
        <f t="shared" si="36"/>
        <v>1.0619000000000001</v>
      </c>
      <c r="BY54" s="265">
        <f t="shared" si="36"/>
        <v>1.0356000000000001</v>
      </c>
      <c r="BZ54" s="265">
        <f t="shared" si="36"/>
        <v>1.0116000000000001</v>
      </c>
      <c r="CA54" s="274">
        <f t="shared" si="36"/>
        <v>1</v>
      </c>
    </row>
    <row r="55" spans="1:79" outlineLevel="1">
      <c r="A55" s="261">
        <v>5</v>
      </c>
      <c r="B55" s="262" t="s">
        <v>333</v>
      </c>
      <c r="C55" s="205"/>
      <c r="D55" s="156">
        <v>8</v>
      </c>
      <c r="E55" s="299">
        <v>10</v>
      </c>
      <c r="F55" s="264">
        <f t="shared" si="30"/>
        <v>0</v>
      </c>
      <c r="G55" s="264">
        <f t="shared" si="30"/>
        <v>0</v>
      </c>
      <c r="H55" s="475">
        <f t="shared" si="30"/>
        <v>0</v>
      </c>
      <c r="I55" s="475">
        <f t="shared" si="30"/>
        <v>3.7797999999999998</v>
      </c>
      <c r="J55" s="265">
        <f t="shared" si="30"/>
        <v>3.8778000000000001</v>
      </c>
      <c r="K55" s="265">
        <f t="shared" si="30"/>
        <v>3.2719</v>
      </c>
      <c r="L55" s="265">
        <f t="shared" si="30"/>
        <v>3.2018</v>
      </c>
      <c r="M55" s="265">
        <f t="shared" si="30"/>
        <v>3.2820999999999998</v>
      </c>
      <c r="N55" s="265">
        <f t="shared" si="30"/>
        <v>3.3344</v>
      </c>
      <c r="O55" s="265">
        <f t="shared" si="30"/>
        <v>3.2719</v>
      </c>
      <c r="P55" s="265">
        <f t="shared" si="31"/>
        <v>3.2214999999999998</v>
      </c>
      <c r="Q55" s="265">
        <f t="shared" si="31"/>
        <v>3.1631</v>
      </c>
      <c r="R55" s="265">
        <f t="shared" si="31"/>
        <v>3.1823999999999999</v>
      </c>
      <c r="S55" s="265">
        <f t="shared" si="31"/>
        <v>3.2018</v>
      </c>
      <c r="T55" s="265">
        <f t="shared" si="31"/>
        <v>3.1631</v>
      </c>
      <c r="U55" s="265">
        <f t="shared" si="31"/>
        <v>3.1254</v>
      </c>
      <c r="V55" s="265">
        <f t="shared" si="31"/>
        <v>3.1067999999999998</v>
      </c>
      <c r="W55" s="265">
        <f t="shared" si="31"/>
        <v>3.0794000000000001</v>
      </c>
      <c r="X55" s="265">
        <f t="shared" si="31"/>
        <v>3.0348000000000002</v>
      </c>
      <c r="Y55" s="265">
        <f t="shared" si="31"/>
        <v>2.9660000000000002</v>
      </c>
      <c r="Z55" s="265">
        <f t="shared" si="32"/>
        <v>2.9245999999999999</v>
      </c>
      <c r="AA55" s="265">
        <f t="shared" si="32"/>
        <v>2.9575999999999998</v>
      </c>
      <c r="AB55" s="265">
        <f t="shared" si="32"/>
        <v>2.9660000000000002</v>
      </c>
      <c r="AC55" s="265">
        <f t="shared" si="32"/>
        <v>2.9163999999999999</v>
      </c>
      <c r="AD55" s="265">
        <f t="shared" si="32"/>
        <v>2.7772000000000001</v>
      </c>
      <c r="AE55" s="265">
        <f t="shared" si="32"/>
        <v>2.6709000000000001</v>
      </c>
      <c r="AF55" s="265">
        <f t="shared" si="32"/>
        <v>2.5916000000000001</v>
      </c>
      <c r="AG55" s="265">
        <f t="shared" si="32"/>
        <v>2.4348999999999998</v>
      </c>
      <c r="AH55" s="265">
        <f t="shared" si="32"/>
        <v>2.1455000000000002</v>
      </c>
      <c r="AI55" s="265">
        <f t="shared" si="32"/>
        <v>2.0529000000000002</v>
      </c>
      <c r="AJ55" s="265">
        <f t="shared" si="33"/>
        <v>1.9792000000000001</v>
      </c>
      <c r="AK55" s="265">
        <f t="shared" si="33"/>
        <v>1.9211</v>
      </c>
      <c r="AL55" s="265">
        <f t="shared" si="33"/>
        <v>1.9001999999999999</v>
      </c>
      <c r="AM55" s="265">
        <f t="shared" si="33"/>
        <v>1.8335999999999999</v>
      </c>
      <c r="AN55" s="265">
        <f t="shared" si="33"/>
        <v>1.7192000000000001</v>
      </c>
      <c r="AO55" s="265">
        <f t="shared" si="33"/>
        <v>1.6108</v>
      </c>
      <c r="AP55" s="265">
        <f t="shared" si="33"/>
        <v>1.5152000000000001</v>
      </c>
      <c r="AQ55" s="265">
        <f t="shared" si="33"/>
        <v>1.4893000000000001</v>
      </c>
      <c r="AR55" s="265">
        <f t="shared" si="33"/>
        <v>1.4480999999999999</v>
      </c>
      <c r="AS55" s="265">
        <f t="shared" si="33"/>
        <v>1.4168000000000001</v>
      </c>
      <c r="AT55" s="265">
        <f t="shared" si="34"/>
        <v>1.4283999999999999</v>
      </c>
      <c r="AU55" s="265">
        <f t="shared" si="34"/>
        <v>1.4622999999999999</v>
      </c>
      <c r="AV55" s="265">
        <f t="shared" si="34"/>
        <v>1.4401999999999999</v>
      </c>
      <c r="AW55" s="265">
        <f t="shared" si="34"/>
        <v>1.4035</v>
      </c>
      <c r="AX55" s="265">
        <f t="shared" si="34"/>
        <v>1.3813</v>
      </c>
      <c r="AY55" s="265">
        <f t="shared" si="34"/>
        <v>1.3527</v>
      </c>
      <c r="AZ55" s="265">
        <f t="shared" si="34"/>
        <v>1.3338000000000001</v>
      </c>
      <c r="BA55" s="265">
        <f t="shared" si="34"/>
        <v>1.3321000000000001</v>
      </c>
      <c r="BB55" s="265">
        <f t="shared" si="34"/>
        <v>1.3287</v>
      </c>
      <c r="BC55" s="265">
        <f t="shared" si="34"/>
        <v>1.3055000000000001</v>
      </c>
      <c r="BD55" s="265">
        <f t="shared" si="35"/>
        <v>1.327</v>
      </c>
      <c r="BE55" s="265">
        <f t="shared" si="35"/>
        <v>1.3120000000000001</v>
      </c>
      <c r="BF55" s="265">
        <f t="shared" si="35"/>
        <v>1.3120000000000001</v>
      </c>
      <c r="BG55" s="265">
        <f t="shared" si="35"/>
        <v>1.3321000000000001</v>
      </c>
      <c r="BH55" s="265">
        <f t="shared" si="35"/>
        <v>1.3070999999999999</v>
      </c>
      <c r="BI55" s="265">
        <f t="shared" si="35"/>
        <v>1.266</v>
      </c>
      <c r="BJ55" s="265">
        <f t="shared" si="35"/>
        <v>1.2737000000000001</v>
      </c>
      <c r="BK55" s="265">
        <f t="shared" si="35"/>
        <v>1.2554000000000001</v>
      </c>
      <c r="BL55" s="265">
        <f t="shared" si="35"/>
        <v>1.2376</v>
      </c>
      <c r="BM55" s="265">
        <f t="shared" si="35"/>
        <v>1.1924999999999999</v>
      </c>
      <c r="BN55" s="265">
        <f t="shared" si="36"/>
        <v>1.1318999999999999</v>
      </c>
      <c r="BO55" s="265">
        <f t="shared" si="36"/>
        <v>1.1186</v>
      </c>
      <c r="BP55" s="265">
        <f t="shared" si="36"/>
        <v>1.0640000000000001</v>
      </c>
      <c r="BQ55" s="265">
        <f t="shared" si="36"/>
        <v>1.1009</v>
      </c>
      <c r="BR55" s="265">
        <f t="shared" si="36"/>
        <v>1.0918000000000001</v>
      </c>
      <c r="BS55" s="265">
        <f t="shared" si="36"/>
        <v>1.0418000000000001</v>
      </c>
      <c r="BT55" s="265">
        <f t="shared" si="36"/>
        <v>1.0275000000000001</v>
      </c>
      <c r="BU55" s="265">
        <f t="shared" si="36"/>
        <v>1.0265</v>
      </c>
      <c r="BV55" s="265">
        <f t="shared" si="36"/>
        <v>1.0336000000000001</v>
      </c>
      <c r="BW55" s="265">
        <f t="shared" si="36"/>
        <v>1.0469999999999999</v>
      </c>
      <c r="BX55" s="265">
        <f t="shared" si="36"/>
        <v>1.0619000000000001</v>
      </c>
      <c r="BY55" s="265">
        <f t="shared" si="36"/>
        <v>1.0356000000000001</v>
      </c>
      <c r="BZ55" s="265">
        <f t="shared" si="36"/>
        <v>1.0116000000000001</v>
      </c>
      <c r="CA55" s="274">
        <f t="shared" si="36"/>
        <v>1</v>
      </c>
    </row>
    <row r="56" spans="1:79" outlineLevel="1">
      <c r="A56" s="261">
        <v>5</v>
      </c>
      <c r="B56" s="262" t="s">
        <v>385</v>
      </c>
      <c r="C56" s="205"/>
      <c r="D56" s="156">
        <v>14</v>
      </c>
      <c r="E56" s="299">
        <v>18</v>
      </c>
      <c r="F56" s="264">
        <f t="shared" si="30"/>
        <v>0</v>
      </c>
      <c r="G56" s="264">
        <f t="shared" si="30"/>
        <v>0</v>
      </c>
      <c r="H56" s="475">
        <f t="shared" si="30"/>
        <v>0</v>
      </c>
      <c r="I56" s="475">
        <f t="shared" si="30"/>
        <v>3.7797999999999998</v>
      </c>
      <c r="J56" s="265">
        <f t="shared" si="30"/>
        <v>3.8778000000000001</v>
      </c>
      <c r="K56" s="265">
        <f t="shared" si="30"/>
        <v>3.2719</v>
      </c>
      <c r="L56" s="265">
        <f t="shared" si="30"/>
        <v>3.2018</v>
      </c>
      <c r="M56" s="265">
        <f t="shared" si="30"/>
        <v>3.2820999999999998</v>
      </c>
      <c r="N56" s="265">
        <f t="shared" si="30"/>
        <v>3.3344</v>
      </c>
      <c r="O56" s="265">
        <f t="shared" si="30"/>
        <v>3.2719</v>
      </c>
      <c r="P56" s="265">
        <f t="shared" si="31"/>
        <v>3.2214999999999998</v>
      </c>
      <c r="Q56" s="265">
        <f t="shared" si="31"/>
        <v>3.1631</v>
      </c>
      <c r="R56" s="265">
        <f t="shared" si="31"/>
        <v>3.1823999999999999</v>
      </c>
      <c r="S56" s="265">
        <f t="shared" si="31"/>
        <v>3.2018</v>
      </c>
      <c r="T56" s="265">
        <f t="shared" si="31"/>
        <v>3.1631</v>
      </c>
      <c r="U56" s="265">
        <f t="shared" si="31"/>
        <v>3.1254</v>
      </c>
      <c r="V56" s="265">
        <f t="shared" si="31"/>
        <v>3.1067999999999998</v>
      </c>
      <c r="W56" s="265">
        <f t="shared" si="31"/>
        <v>3.0794000000000001</v>
      </c>
      <c r="X56" s="265">
        <f t="shared" si="31"/>
        <v>3.0348000000000002</v>
      </c>
      <c r="Y56" s="265">
        <f t="shared" si="31"/>
        <v>2.9660000000000002</v>
      </c>
      <c r="Z56" s="265">
        <f t="shared" si="32"/>
        <v>2.9245999999999999</v>
      </c>
      <c r="AA56" s="265">
        <f t="shared" si="32"/>
        <v>2.9575999999999998</v>
      </c>
      <c r="AB56" s="265">
        <f t="shared" si="32"/>
        <v>2.9660000000000002</v>
      </c>
      <c r="AC56" s="265">
        <f t="shared" si="32"/>
        <v>2.9163999999999999</v>
      </c>
      <c r="AD56" s="265">
        <f t="shared" si="32"/>
        <v>2.7772000000000001</v>
      </c>
      <c r="AE56" s="265">
        <f t="shared" si="32"/>
        <v>2.6709000000000001</v>
      </c>
      <c r="AF56" s="265">
        <f t="shared" si="32"/>
        <v>2.5916000000000001</v>
      </c>
      <c r="AG56" s="265">
        <f t="shared" si="32"/>
        <v>2.4348999999999998</v>
      </c>
      <c r="AH56" s="265">
        <f t="shared" si="32"/>
        <v>2.1455000000000002</v>
      </c>
      <c r="AI56" s="265">
        <f t="shared" si="32"/>
        <v>2.0529000000000002</v>
      </c>
      <c r="AJ56" s="265">
        <f t="shared" si="33"/>
        <v>1.9792000000000001</v>
      </c>
      <c r="AK56" s="265">
        <f t="shared" si="33"/>
        <v>1.9211</v>
      </c>
      <c r="AL56" s="265">
        <f t="shared" si="33"/>
        <v>1.9001999999999999</v>
      </c>
      <c r="AM56" s="265">
        <f t="shared" si="33"/>
        <v>1.8335999999999999</v>
      </c>
      <c r="AN56" s="265">
        <f t="shared" si="33"/>
        <v>1.7192000000000001</v>
      </c>
      <c r="AO56" s="265">
        <f t="shared" si="33"/>
        <v>1.6108</v>
      </c>
      <c r="AP56" s="265">
        <f t="shared" si="33"/>
        <v>1.5152000000000001</v>
      </c>
      <c r="AQ56" s="265">
        <f t="shared" si="33"/>
        <v>1.4893000000000001</v>
      </c>
      <c r="AR56" s="265">
        <f t="shared" si="33"/>
        <v>1.4480999999999999</v>
      </c>
      <c r="AS56" s="265">
        <f t="shared" si="33"/>
        <v>1.4168000000000001</v>
      </c>
      <c r="AT56" s="265">
        <f t="shared" si="34"/>
        <v>1.4283999999999999</v>
      </c>
      <c r="AU56" s="265">
        <f t="shared" si="34"/>
        <v>1.4622999999999999</v>
      </c>
      <c r="AV56" s="265">
        <f t="shared" si="34"/>
        <v>1.4401999999999999</v>
      </c>
      <c r="AW56" s="265">
        <f t="shared" si="34"/>
        <v>1.4035</v>
      </c>
      <c r="AX56" s="265">
        <f t="shared" si="34"/>
        <v>1.3813</v>
      </c>
      <c r="AY56" s="265">
        <f t="shared" si="34"/>
        <v>1.3527</v>
      </c>
      <c r="AZ56" s="265">
        <f t="shared" si="34"/>
        <v>1.3338000000000001</v>
      </c>
      <c r="BA56" s="265">
        <f t="shared" si="34"/>
        <v>1.3321000000000001</v>
      </c>
      <c r="BB56" s="265">
        <f t="shared" si="34"/>
        <v>1.3287</v>
      </c>
      <c r="BC56" s="265">
        <f t="shared" si="34"/>
        <v>1.3055000000000001</v>
      </c>
      <c r="BD56" s="265">
        <f t="shared" si="35"/>
        <v>1.327</v>
      </c>
      <c r="BE56" s="265">
        <f t="shared" si="35"/>
        <v>1.3120000000000001</v>
      </c>
      <c r="BF56" s="265">
        <f t="shared" si="35"/>
        <v>1.3120000000000001</v>
      </c>
      <c r="BG56" s="265">
        <f t="shared" si="35"/>
        <v>1.3321000000000001</v>
      </c>
      <c r="BH56" s="265">
        <f t="shared" si="35"/>
        <v>1.3070999999999999</v>
      </c>
      <c r="BI56" s="265">
        <f t="shared" si="35"/>
        <v>1.266</v>
      </c>
      <c r="BJ56" s="265">
        <f t="shared" si="35"/>
        <v>1.2737000000000001</v>
      </c>
      <c r="BK56" s="265">
        <f t="shared" si="35"/>
        <v>1.2554000000000001</v>
      </c>
      <c r="BL56" s="265">
        <f t="shared" si="35"/>
        <v>1.2376</v>
      </c>
      <c r="BM56" s="265">
        <f t="shared" si="35"/>
        <v>1.1924999999999999</v>
      </c>
      <c r="BN56" s="265">
        <f t="shared" si="36"/>
        <v>1.1318999999999999</v>
      </c>
      <c r="BO56" s="265">
        <f t="shared" si="36"/>
        <v>1.1186</v>
      </c>
      <c r="BP56" s="265">
        <f t="shared" si="36"/>
        <v>1.0640000000000001</v>
      </c>
      <c r="BQ56" s="265">
        <f t="shared" si="36"/>
        <v>1.1009</v>
      </c>
      <c r="BR56" s="265">
        <f t="shared" si="36"/>
        <v>1.0918000000000001</v>
      </c>
      <c r="BS56" s="265">
        <f t="shared" si="36"/>
        <v>1.0418000000000001</v>
      </c>
      <c r="BT56" s="265">
        <f t="shared" si="36"/>
        <v>1.0275000000000001</v>
      </c>
      <c r="BU56" s="265">
        <f t="shared" si="36"/>
        <v>1.0265</v>
      </c>
      <c r="BV56" s="265">
        <f t="shared" si="36"/>
        <v>1.0336000000000001</v>
      </c>
      <c r="BW56" s="265">
        <f t="shared" si="36"/>
        <v>1.0469999999999999</v>
      </c>
      <c r="BX56" s="265">
        <f t="shared" si="36"/>
        <v>1.0619000000000001</v>
      </c>
      <c r="BY56" s="265">
        <f t="shared" si="36"/>
        <v>1.0356000000000001</v>
      </c>
      <c r="BZ56" s="265">
        <f t="shared" si="36"/>
        <v>1.0116000000000001</v>
      </c>
      <c r="CA56" s="274">
        <f t="shared" si="36"/>
        <v>1</v>
      </c>
    </row>
    <row r="57" spans="1:79" outlineLevel="1">
      <c r="A57" s="261">
        <v>5</v>
      </c>
      <c r="B57" s="262" t="s">
        <v>335</v>
      </c>
      <c r="C57" s="205"/>
      <c r="D57" s="156">
        <v>14</v>
      </c>
      <c r="E57" s="299">
        <v>25</v>
      </c>
      <c r="F57" s="264">
        <f t="shared" si="30"/>
        <v>0</v>
      </c>
      <c r="G57" s="264">
        <f t="shared" si="30"/>
        <v>0</v>
      </c>
      <c r="H57" s="475">
        <f t="shared" si="30"/>
        <v>0</v>
      </c>
      <c r="I57" s="475">
        <f t="shared" si="30"/>
        <v>3.7797999999999998</v>
      </c>
      <c r="J57" s="265">
        <f t="shared" si="30"/>
        <v>3.8778000000000001</v>
      </c>
      <c r="K57" s="265">
        <f t="shared" si="30"/>
        <v>3.2719</v>
      </c>
      <c r="L57" s="265">
        <f t="shared" si="30"/>
        <v>3.2018</v>
      </c>
      <c r="M57" s="265">
        <f t="shared" si="30"/>
        <v>3.2820999999999998</v>
      </c>
      <c r="N57" s="265">
        <f t="shared" si="30"/>
        <v>3.3344</v>
      </c>
      <c r="O57" s="265">
        <f t="shared" si="30"/>
        <v>3.2719</v>
      </c>
      <c r="P57" s="265">
        <f t="shared" si="31"/>
        <v>3.2214999999999998</v>
      </c>
      <c r="Q57" s="265">
        <f t="shared" si="31"/>
        <v>3.1631</v>
      </c>
      <c r="R57" s="265">
        <f t="shared" si="31"/>
        <v>3.1823999999999999</v>
      </c>
      <c r="S57" s="265">
        <f t="shared" si="31"/>
        <v>3.2018</v>
      </c>
      <c r="T57" s="265">
        <f t="shared" si="31"/>
        <v>3.1631</v>
      </c>
      <c r="U57" s="265">
        <f t="shared" si="31"/>
        <v>3.1254</v>
      </c>
      <c r="V57" s="265">
        <f t="shared" si="31"/>
        <v>3.1067999999999998</v>
      </c>
      <c r="W57" s="265">
        <f t="shared" si="31"/>
        <v>3.0794000000000001</v>
      </c>
      <c r="X57" s="265">
        <f t="shared" si="31"/>
        <v>3.0348000000000002</v>
      </c>
      <c r="Y57" s="265">
        <f t="shared" si="31"/>
        <v>2.9660000000000002</v>
      </c>
      <c r="Z57" s="265">
        <f t="shared" si="32"/>
        <v>2.9245999999999999</v>
      </c>
      <c r="AA57" s="265">
        <f t="shared" si="32"/>
        <v>2.9575999999999998</v>
      </c>
      <c r="AB57" s="265">
        <f t="shared" si="32"/>
        <v>2.9660000000000002</v>
      </c>
      <c r="AC57" s="265">
        <f t="shared" si="32"/>
        <v>2.9163999999999999</v>
      </c>
      <c r="AD57" s="265">
        <f t="shared" si="32"/>
        <v>2.7772000000000001</v>
      </c>
      <c r="AE57" s="265">
        <f t="shared" si="32"/>
        <v>2.6709000000000001</v>
      </c>
      <c r="AF57" s="265">
        <f t="shared" si="32"/>
        <v>2.5916000000000001</v>
      </c>
      <c r="AG57" s="265">
        <f t="shared" si="32"/>
        <v>2.4348999999999998</v>
      </c>
      <c r="AH57" s="265">
        <f t="shared" si="32"/>
        <v>2.1455000000000002</v>
      </c>
      <c r="AI57" s="265">
        <f t="shared" si="32"/>
        <v>2.0529000000000002</v>
      </c>
      <c r="AJ57" s="265">
        <f t="shared" si="33"/>
        <v>1.9792000000000001</v>
      </c>
      <c r="AK57" s="265">
        <f t="shared" si="33"/>
        <v>1.9211</v>
      </c>
      <c r="AL57" s="265">
        <f t="shared" si="33"/>
        <v>1.9001999999999999</v>
      </c>
      <c r="AM57" s="265">
        <f t="shared" si="33"/>
        <v>1.8335999999999999</v>
      </c>
      <c r="AN57" s="265">
        <f t="shared" si="33"/>
        <v>1.7192000000000001</v>
      </c>
      <c r="AO57" s="265">
        <f t="shared" si="33"/>
        <v>1.6108</v>
      </c>
      <c r="AP57" s="265">
        <f t="shared" si="33"/>
        <v>1.5152000000000001</v>
      </c>
      <c r="AQ57" s="265">
        <f t="shared" si="33"/>
        <v>1.4893000000000001</v>
      </c>
      <c r="AR57" s="265">
        <f t="shared" si="33"/>
        <v>1.4480999999999999</v>
      </c>
      <c r="AS57" s="265">
        <f t="shared" si="33"/>
        <v>1.4168000000000001</v>
      </c>
      <c r="AT57" s="265">
        <f t="shared" si="34"/>
        <v>1.4283999999999999</v>
      </c>
      <c r="AU57" s="265">
        <f t="shared" si="34"/>
        <v>1.4622999999999999</v>
      </c>
      <c r="AV57" s="265">
        <f t="shared" si="34"/>
        <v>1.4401999999999999</v>
      </c>
      <c r="AW57" s="265">
        <f t="shared" si="34"/>
        <v>1.4035</v>
      </c>
      <c r="AX57" s="265">
        <f t="shared" si="34"/>
        <v>1.3813</v>
      </c>
      <c r="AY57" s="265">
        <f t="shared" si="34"/>
        <v>1.3527</v>
      </c>
      <c r="AZ57" s="265">
        <f t="shared" si="34"/>
        <v>1.3338000000000001</v>
      </c>
      <c r="BA57" s="265">
        <f t="shared" si="34"/>
        <v>1.3321000000000001</v>
      </c>
      <c r="BB57" s="265">
        <f t="shared" si="34"/>
        <v>1.3287</v>
      </c>
      <c r="BC57" s="265">
        <f t="shared" si="34"/>
        <v>1.3055000000000001</v>
      </c>
      <c r="BD57" s="265">
        <f t="shared" si="35"/>
        <v>1.327</v>
      </c>
      <c r="BE57" s="265">
        <f t="shared" si="35"/>
        <v>1.3120000000000001</v>
      </c>
      <c r="BF57" s="265">
        <f t="shared" si="35"/>
        <v>1.3120000000000001</v>
      </c>
      <c r="BG57" s="265">
        <f t="shared" si="35"/>
        <v>1.3321000000000001</v>
      </c>
      <c r="BH57" s="265">
        <f t="shared" si="35"/>
        <v>1.3070999999999999</v>
      </c>
      <c r="BI57" s="265">
        <f t="shared" si="35"/>
        <v>1.266</v>
      </c>
      <c r="BJ57" s="265">
        <f t="shared" si="35"/>
        <v>1.2737000000000001</v>
      </c>
      <c r="BK57" s="265">
        <f t="shared" si="35"/>
        <v>1.2554000000000001</v>
      </c>
      <c r="BL57" s="265">
        <f t="shared" si="35"/>
        <v>1.2376</v>
      </c>
      <c r="BM57" s="265">
        <f t="shared" si="35"/>
        <v>1.1924999999999999</v>
      </c>
      <c r="BN57" s="265">
        <f t="shared" si="36"/>
        <v>1.1318999999999999</v>
      </c>
      <c r="BO57" s="265">
        <f t="shared" si="36"/>
        <v>1.1186</v>
      </c>
      <c r="BP57" s="265">
        <f t="shared" si="36"/>
        <v>1.0640000000000001</v>
      </c>
      <c r="BQ57" s="265">
        <f t="shared" si="36"/>
        <v>1.1009</v>
      </c>
      <c r="BR57" s="265">
        <f t="shared" si="36"/>
        <v>1.0918000000000001</v>
      </c>
      <c r="BS57" s="265">
        <f t="shared" si="36"/>
        <v>1.0418000000000001</v>
      </c>
      <c r="BT57" s="265">
        <f t="shared" si="36"/>
        <v>1.0275000000000001</v>
      </c>
      <c r="BU57" s="265">
        <f t="shared" si="36"/>
        <v>1.0265</v>
      </c>
      <c r="BV57" s="265">
        <f t="shared" si="36"/>
        <v>1.0336000000000001</v>
      </c>
      <c r="BW57" s="265">
        <f t="shared" si="36"/>
        <v>1.0469999999999999</v>
      </c>
      <c r="BX57" s="265">
        <f t="shared" si="36"/>
        <v>1.0619000000000001</v>
      </c>
      <c r="BY57" s="265">
        <f t="shared" si="36"/>
        <v>1.0356000000000001</v>
      </c>
      <c r="BZ57" s="265">
        <f t="shared" si="36"/>
        <v>1.0116000000000001</v>
      </c>
      <c r="CA57" s="274">
        <f t="shared" si="36"/>
        <v>1</v>
      </c>
    </row>
    <row r="58" spans="1:79" outlineLevel="1">
      <c r="A58" s="261">
        <v>5</v>
      </c>
      <c r="B58" s="262" t="s">
        <v>336</v>
      </c>
      <c r="C58" s="205"/>
      <c r="D58" s="156">
        <v>4</v>
      </c>
      <c r="E58" s="299">
        <v>8</v>
      </c>
      <c r="F58" s="264">
        <f t="shared" si="30"/>
        <v>0</v>
      </c>
      <c r="G58" s="264">
        <f t="shared" si="30"/>
        <v>0</v>
      </c>
      <c r="H58" s="475">
        <f t="shared" si="30"/>
        <v>0</v>
      </c>
      <c r="I58" s="475">
        <f t="shared" si="30"/>
        <v>3.7797999999999998</v>
      </c>
      <c r="J58" s="265">
        <f t="shared" si="30"/>
        <v>3.8778000000000001</v>
      </c>
      <c r="K58" s="265">
        <f t="shared" si="30"/>
        <v>3.2719</v>
      </c>
      <c r="L58" s="265">
        <f t="shared" si="30"/>
        <v>3.2018</v>
      </c>
      <c r="M58" s="265">
        <f t="shared" si="30"/>
        <v>3.2820999999999998</v>
      </c>
      <c r="N58" s="265">
        <f t="shared" si="30"/>
        <v>3.3344</v>
      </c>
      <c r="O58" s="265">
        <f t="shared" si="30"/>
        <v>3.2719</v>
      </c>
      <c r="P58" s="265">
        <f t="shared" si="31"/>
        <v>3.2214999999999998</v>
      </c>
      <c r="Q58" s="265">
        <f t="shared" si="31"/>
        <v>3.1631</v>
      </c>
      <c r="R58" s="265">
        <f t="shared" si="31"/>
        <v>3.1823999999999999</v>
      </c>
      <c r="S58" s="265">
        <f t="shared" si="31"/>
        <v>3.2018</v>
      </c>
      <c r="T58" s="265">
        <f t="shared" si="31"/>
        <v>3.1631</v>
      </c>
      <c r="U58" s="265">
        <f t="shared" si="31"/>
        <v>3.1254</v>
      </c>
      <c r="V58" s="265">
        <f t="shared" si="31"/>
        <v>3.1067999999999998</v>
      </c>
      <c r="W58" s="265">
        <f t="shared" si="31"/>
        <v>3.0794000000000001</v>
      </c>
      <c r="X58" s="265">
        <f t="shared" si="31"/>
        <v>3.0348000000000002</v>
      </c>
      <c r="Y58" s="265">
        <f t="shared" si="31"/>
        <v>2.9660000000000002</v>
      </c>
      <c r="Z58" s="265">
        <f t="shared" si="32"/>
        <v>2.9245999999999999</v>
      </c>
      <c r="AA58" s="265">
        <f t="shared" si="32"/>
        <v>2.9575999999999998</v>
      </c>
      <c r="AB58" s="265">
        <f t="shared" si="32"/>
        <v>2.9660000000000002</v>
      </c>
      <c r="AC58" s="265">
        <f t="shared" si="32"/>
        <v>2.9163999999999999</v>
      </c>
      <c r="AD58" s="265">
        <f t="shared" si="32"/>
        <v>2.7772000000000001</v>
      </c>
      <c r="AE58" s="265">
        <f t="shared" si="32"/>
        <v>2.6709000000000001</v>
      </c>
      <c r="AF58" s="265">
        <f t="shared" si="32"/>
        <v>2.5916000000000001</v>
      </c>
      <c r="AG58" s="265">
        <f t="shared" si="32"/>
        <v>2.4348999999999998</v>
      </c>
      <c r="AH58" s="265">
        <f t="shared" si="32"/>
        <v>2.1455000000000002</v>
      </c>
      <c r="AI58" s="265">
        <f t="shared" si="32"/>
        <v>2.0529000000000002</v>
      </c>
      <c r="AJ58" s="265">
        <f t="shared" si="33"/>
        <v>1.9792000000000001</v>
      </c>
      <c r="AK58" s="265">
        <f t="shared" si="33"/>
        <v>1.9211</v>
      </c>
      <c r="AL58" s="265">
        <f t="shared" si="33"/>
        <v>1.9001999999999999</v>
      </c>
      <c r="AM58" s="265">
        <f t="shared" si="33"/>
        <v>1.8335999999999999</v>
      </c>
      <c r="AN58" s="265">
        <f t="shared" si="33"/>
        <v>1.7192000000000001</v>
      </c>
      <c r="AO58" s="265">
        <f t="shared" si="33"/>
        <v>1.6108</v>
      </c>
      <c r="AP58" s="265">
        <f t="shared" si="33"/>
        <v>1.5152000000000001</v>
      </c>
      <c r="AQ58" s="265">
        <f t="shared" si="33"/>
        <v>1.4893000000000001</v>
      </c>
      <c r="AR58" s="265">
        <f t="shared" si="33"/>
        <v>1.4480999999999999</v>
      </c>
      <c r="AS58" s="265">
        <f t="shared" si="33"/>
        <v>1.4168000000000001</v>
      </c>
      <c r="AT58" s="265">
        <f t="shared" si="34"/>
        <v>1.4283999999999999</v>
      </c>
      <c r="AU58" s="265">
        <f t="shared" si="34"/>
        <v>1.4622999999999999</v>
      </c>
      <c r="AV58" s="265">
        <f t="shared" si="34"/>
        <v>1.4401999999999999</v>
      </c>
      <c r="AW58" s="265">
        <f t="shared" si="34"/>
        <v>1.4035</v>
      </c>
      <c r="AX58" s="265">
        <f t="shared" si="34"/>
        <v>1.3813</v>
      </c>
      <c r="AY58" s="265">
        <f t="shared" si="34"/>
        <v>1.3527</v>
      </c>
      <c r="AZ58" s="265">
        <f t="shared" si="34"/>
        <v>1.3338000000000001</v>
      </c>
      <c r="BA58" s="265">
        <f t="shared" si="34"/>
        <v>1.3321000000000001</v>
      </c>
      <c r="BB58" s="265">
        <f t="shared" si="34"/>
        <v>1.3287</v>
      </c>
      <c r="BC58" s="265">
        <f t="shared" si="34"/>
        <v>1.3055000000000001</v>
      </c>
      <c r="BD58" s="265">
        <f t="shared" si="35"/>
        <v>1.327</v>
      </c>
      <c r="BE58" s="265">
        <f t="shared" si="35"/>
        <v>1.3120000000000001</v>
      </c>
      <c r="BF58" s="265">
        <f t="shared" si="35"/>
        <v>1.3120000000000001</v>
      </c>
      <c r="BG58" s="265">
        <f t="shared" si="35"/>
        <v>1.3321000000000001</v>
      </c>
      <c r="BH58" s="265">
        <f t="shared" si="35"/>
        <v>1.3070999999999999</v>
      </c>
      <c r="BI58" s="265">
        <f t="shared" si="35"/>
        <v>1.266</v>
      </c>
      <c r="BJ58" s="265">
        <f t="shared" si="35"/>
        <v>1.2737000000000001</v>
      </c>
      <c r="BK58" s="265">
        <f t="shared" si="35"/>
        <v>1.2554000000000001</v>
      </c>
      <c r="BL58" s="265">
        <f t="shared" si="35"/>
        <v>1.2376</v>
      </c>
      <c r="BM58" s="265">
        <f t="shared" si="35"/>
        <v>1.1924999999999999</v>
      </c>
      <c r="BN58" s="265">
        <f t="shared" si="36"/>
        <v>1.1318999999999999</v>
      </c>
      <c r="BO58" s="265">
        <f t="shared" si="36"/>
        <v>1.1186</v>
      </c>
      <c r="BP58" s="265">
        <f t="shared" si="36"/>
        <v>1.0640000000000001</v>
      </c>
      <c r="BQ58" s="265">
        <f t="shared" si="36"/>
        <v>1.1009</v>
      </c>
      <c r="BR58" s="265">
        <f t="shared" si="36"/>
        <v>1.0918000000000001</v>
      </c>
      <c r="BS58" s="265">
        <f t="shared" si="36"/>
        <v>1.0418000000000001</v>
      </c>
      <c r="BT58" s="265">
        <f t="shared" si="36"/>
        <v>1.0275000000000001</v>
      </c>
      <c r="BU58" s="265">
        <f t="shared" si="36"/>
        <v>1.0265</v>
      </c>
      <c r="BV58" s="265">
        <f t="shared" si="36"/>
        <v>1.0336000000000001</v>
      </c>
      <c r="BW58" s="265">
        <f t="shared" si="36"/>
        <v>1.0469999999999999</v>
      </c>
      <c r="BX58" s="265">
        <f t="shared" si="36"/>
        <v>1.0619000000000001</v>
      </c>
      <c r="BY58" s="265">
        <f t="shared" si="36"/>
        <v>1.0356000000000001</v>
      </c>
      <c r="BZ58" s="265">
        <f t="shared" si="36"/>
        <v>1.0116000000000001</v>
      </c>
      <c r="CA58" s="274">
        <f t="shared" si="36"/>
        <v>1</v>
      </c>
    </row>
    <row r="59" spans="1:79" outlineLevel="1">
      <c r="A59" s="261">
        <v>5</v>
      </c>
      <c r="B59" s="262" t="s">
        <v>337</v>
      </c>
      <c r="C59" s="205"/>
      <c r="D59" s="156">
        <v>3</v>
      </c>
      <c r="E59" s="299">
        <v>5</v>
      </c>
      <c r="F59" s="264">
        <f t="shared" si="30"/>
        <v>0</v>
      </c>
      <c r="G59" s="264">
        <f t="shared" si="30"/>
        <v>0</v>
      </c>
      <c r="H59" s="475">
        <f t="shared" si="30"/>
        <v>0</v>
      </c>
      <c r="I59" s="475">
        <f t="shared" si="30"/>
        <v>3.7797999999999998</v>
      </c>
      <c r="J59" s="265">
        <f t="shared" si="30"/>
        <v>3.8778000000000001</v>
      </c>
      <c r="K59" s="265">
        <f t="shared" si="30"/>
        <v>3.2719</v>
      </c>
      <c r="L59" s="265">
        <f t="shared" si="30"/>
        <v>3.2018</v>
      </c>
      <c r="M59" s="265">
        <f t="shared" si="30"/>
        <v>3.2820999999999998</v>
      </c>
      <c r="N59" s="265">
        <f t="shared" si="30"/>
        <v>3.3344</v>
      </c>
      <c r="O59" s="265">
        <f t="shared" si="30"/>
        <v>3.2719</v>
      </c>
      <c r="P59" s="265">
        <f t="shared" si="31"/>
        <v>3.2214999999999998</v>
      </c>
      <c r="Q59" s="265">
        <f t="shared" si="31"/>
        <v>3.1631</v>
      </c>
      <c r="R59" s="265">
        <f t="shared" si="31"/>
        <v>3.1823999999999999</v>
      </c>
      <c r="S59" s="265">
        <f t="shared" si="31"/>
        <v>3.2018</v>
      </c>
      <c r="T59" s="265">
        <f t="shared" si="31"/>
        <v>3.1631</v>
      </c>
      <c r="U59" s="265">
        <f t="shared" si="31"/>
        <v>3.1254</v>
      </c>
      <c r="V59" s="265">
        <f t="shared" si="31"/>
        <v>3.1067999999999998</v>
      </c>
      <c r="W59" s="265">
        <f t="shared" si="31"/>
        <v>3.0794000000000001</v>
      </c>
      <c r="X59" s="265">
        <f t="shared" si="31"/>
        <v>3.0348000000000002</v>
      </c>
      <c r="Y59" s="265">
        <f t="shared" si="31"/>
        <v>2.9660000000000002</v>
      </c>
      <c r="Z59" s="265">
        <f t="shared" si="32"/>
        <v>2.9245999999999999</v>
      </c>
      <c r="AA59" s="265">
        <f t="shared" si="32"/>
        <v>2.9575999999999998</v>
      </c>
      <c r="AB59" s="265">
        <f t="shared" si="32"/>
        <v>2.9660000000000002</v>
      </c>
      <c r="AC59" s="265">
        <f t="shared" si="32"/>
        <v>2.9163999999999999</v>
      </c>
      <c r="AD59" s="265">
        <f t="shared" si="32"/>
        <v>2.7772000000000001</v>
      </c>
      <c r="AE59" s="265">
        <f t="shared" si="32"/>
        <v>2.6709000000000001</v>
      </c>
      <c r="AF59" s="265">
        <f t="shared" si="32"/>
        <v>2.5916000000000001</v>
      </c>
      <c r="AG59" s="265">
        <f t="shared" si="32"/>
        <v>2.4348999999999998</v>
      </c>
      <c r="AH59" s="265">
        <f t="shared" si="32"/>
        <v>2.1455000000000002</v>
      </c>
      <c r="AI59" s="265">
        <f t="shared" si="32"/>
        <v>2.0529000000000002</v>
      </c>
      <c r="AJ59" s="265">
        <f t="shared" si="33"/>
        <v>1.9792000000000001</v>
      </c>
      <c r="AK59" s="265">
        <f t="shared" si="33"/>
        <v>1.9211</v>
      </c>
      <c r="AL59" s="265">
        <f t="shared" si="33"/>
        <v>1.9001999999999999</v>
      </c>
      <c r="AM59" s="265">
        <f t="shared" si="33"/>
        <v>1.8335999999999999</v>
      </c>
      <c r="AN59" s="265">
        <f t="shared" si="33"/>
        <v>1.7192000000000001</v>
      </c>
      <c r="AO59" s="265">
        <f t="shared" si="33"/>
        <v>1.6108</v>
      </c>
      <c r="AP59" s="265">
        <f t="shared" si="33"/>
        <v>1.5152000000000001</v>
      </c>
      <c r="AQ59" s="265">
        <f t="shared" si="33"/>
        <v>1.4893000000000001</v>
      </c>
      <c r="AR59" s="265">
        <f t="shared" si="33"/>
        <v>1.4480999999999999</v>
      </c>
      <c r="AS59" s="265">
        <f t="shared" si="33"/>
        <v>1.4168000000000001</v>
      </c>
      <c r="AT59" s="265">
        <f t="shared" si="34"/>
        <v>1.4283999999999999</v>
      </c>
      <c r="AU59" s="265">
        <f t="shared" si="34"/>
        <v>1.4622999999999999</v>
      </c>
      <c r="AV59" s="265">
        <f t="shared" si="34"/>
        <v>1.4401999999999999</v>
      </c>
      <c r="AW59" s="265">
        <f t="shared" si="34"/>
        <v>1.4035</v>
      </c>
      <c r="AX59" s="265">
        <f t="shared" si="34"/>
        <v>1.3813</v>
      </c>
      <c r="AY59" s="265">
        <f t="shared" si="34"/>
        <v>1.3527</v>
      </c>
      <c r="AZ59" s="265">
        <f t="shared" si="34"/>
        <v>1.3338000000000001</v>
      </c>
      <c r="BA59" s="265">
        <f t="shared" si="34"/>
        <v>1.3321000000000001</v>
      </c>
      <c r="BB59" s="265">
        <f t="shared" si="34"/>
        <v>1.3287</v>
      </c>
      <c r="BC59" s="265">
        <f t="shared" si="34"/>
        <v>1.3055000000000001</v>
      </c>
      <c r="BD59" s="265">
        <f t="shared" si="35"/>
        <v>1.327</v>
      </c>
      <c r="BE59" s="265">
        <f t="shared" si="35"/>
        <v>1.3120000000000001</v>
      </c>
      <c r="BF59" s="265">
        <f t="shared" si="35"/>
        <v>1.3120000000000001</v>
      </c>
      <c r="BG59" s="265">
        <f t="shared" si="35"/>
        <v>1.3321000000000001</v>
      </c>
      <c r="BH59" s="265">
        <f t="shared" si="35"/>
        <v>1.3070999999999999</v>
      </c>
      <c r="BI59" s="265">
        <f t="shared" si="35"/>
        <v>1.266</v>
      </c>
      <c r="BJ59" s="265">
        <f t="shared" si="35"/>
        <v>1.2737000000000001</v>
      </c>
      <c r="BK59" s="265">
        <f t="shared" si="35"/>
        <v>1.2554000000000001</v>
      </c>
      <c r="BL59" s="265">
        <f t="shared" si="35"/>
        <v>1.2376</v>
      </c>
      <c r="BM59" s="265">
        <f t="shared" si="35"/>
        <v>1.1924999999999999</v>
      </c>
      <c r="BN59" s="265">
        <f t="shared" si="36"/>
        <v>1.1318999999999999</v>
      </c>
      <c r="BO59" s="265">
        <f t="shared" si="36"/>
        <v>1.1186</v>
      </c>
      <c r="BP59" s="265">
        <f t="shared" si="36"/>
        <v>1.0640000000000001</v>
      </c>
      <c r="BQ59" s="265">
        <f t="shared" si="36"/>
        <v>1.1009</v>
      </c>
      <c r="BR59" s="265">
        <f t="shared" si="36"/>
        <v>1.0918000000000001</v>
      </c>
      <c r="BS59" s="265">
        <f t="shared" si="36"/>
        <v>1.0418000000000001</v>
      </c>
      <c r="BT59" s="265">
        <f t="shared" si="36"/>
        <v>1.0275000000000001</v>
      </c>
      <c r="BU59" s="265">
        <f t="shared" si="36"/>
        <v>1.0265</v>
      </c>
      <c r="BV59" s="265">
        <f t="shared" si="36"/>
        <v>1.0336000000000001</v>
      </c>
      <c r="BW59" s="265">
        <f t="shared" si="36"/>
        <v>1.0469999999999999</v>
      </c>
      <c r="BX59" s="265">
        <f t="shared" si="36"/>
        <v>1.0619000000000001</v>
      </c>
      <c r="BY59" s="265">
        <f t="shared" si="36"/>
        <v>1.0356000000000001</v>
      </c>
      <c r="BZ59" s="265">
        <f t="shared" si="36"/>
        <v>1.0116000000000001</v>
      </c>
      <c r="CA59" s="274">
        <f t="shared" si="36"/>
        <v>1</v>
      </c>
    </row>
    <row r="60" spans="1:79" outlineLevel="1">
      <c r="A60" s="261">
        <v>5</v>
      </c>
      <c r="B60" s="262" t="s">
        <v>338</v>
      </c>
      <c r="C60" s="205"/>
      <c r="D60" s="156">
        <v>5</v>
      </c>
      <c r="E60" s="299">
        <v>5</v>
      </c>
      <c r="F60" s="264">
        <f t="shared" si="30"/>
        <v>0</v>
      </c>
      <c r="G60" s="264">
        <f t="shared" si="30"/>
        <v>0</v>
      </c>
      <c r="H60" s="475">
        <f t="shared" si="30"/>
        <v>0</v>
      </c>
      <c r="I60" s="475">
        <f t="shared" si="30"/>
        <v>3.7797999999999998</v>
      </c>
      <c r="J60" s="265">
        <f t="shared" si="30"/>
        <v>3.8778000000000001</v>
      </c>
      <c r="K60" s="265">
        <f t="shared" si="30"/>
        <v>3.2719</v>
      </c>
      <c r="L60" s="265">
        <f t="shared" si="30"/>
        <v>3.2018</v>
      </c>
      <c r="M60" s="265">
        <f t="shared" si="30"/>
        <v>3.2820999999999998</v>
      </c>
      <c r="N60" s="265">
        <f t="shared" si="30"/>
        <v>3.3344</v>
      </c>
      <c r="O60" s="265">
        <f t="shared" si="30"/>
        <v>3.2719</v>
      </c>
      <c r="P60" s="265">
        <f t="shared" si="31"/>
        <v>3.2214999999999998</v>
      </c>
      <c r="Q60" s="265">
        <f t="shared" si="31"/>
        <v>3.1631</v>
      </c>
      <c r="R60" s="265">
        <f t="shared" si="31"/>
        <v>3.1823999999999999</v>
      </c>
      <c r="S60" s="265">
        <f t="shared" si="31"/>
        <v>3.2018</v>
      </c>
      <c r="T60" s="265">
        <f t="shared" si="31"/>
        <v>3.1631</v>
      </c>
      <c r="U60" s="265">
        <f t="shared" si="31"/>
        <v>3.1254</v>
      </c>
      <c r="V60" s="265">
        <f t="shared" si="31"/>
        <v>3.1067999999999998</v>
      </c>
      <c r="W60" s="265">
        <f t="shared" si="31"/>
        <v>3.0794000000000001</v>
      </c>
      <c r="X60" s="265">
        <f t="shared" si="31"/>
        <v>3.0348000000000002</v>
      </c>
      <c r="Y60" s="265">
        <f t="shared" si="31"/>
        <v>2.9660000000000002</v>
      </c>
      <c r="Z60" s="265">
        <f t="shared" si="32"/>
        <v>2.9245999999999999</v>
      </c>
      <c r="AA60" s="265">
        <f t="shared" si="32"/>
        <v>2.9575999999999998</v>
      </c>
      <c r="AB60" s="265">
        <f t="shared" si="32"/>
        <v>2.9660000000000002</v>
      </c>
      <c r="AC60" s="265">
        <f t="shared" si="32"/>
        <v>2.9163999999999999</v>
      </c>
      <c r="AD60" s="265">
        <f t="shared" si="32"/>
        <v>2.7772000000000001</v>
      </c>
      <c r="AE60" s="265">
        <f t="shared" si="32"/>
        <v>2.6709000000000001</v>
      </c>
      <c r="AF60" s="265">
        <f t="shared" si="32"/>
        <v>2.5916000000000001</v>
      </c>
      <c r="AG60" s="265">
        <f t="shared" si="32"/>
        <v>2.4348999999999998</v>
      </c>
      <c r="AH60" s="265">
        <f t="shared" si="32"/>
        <v>2.1455000000000002</v>
      </c>
      <c r="AI60" s="265">
        <f t="shared" si="32"/>
        <v>2.0529000000000002</v>
      </c>
      <c r="AJ60" s="265">
        <f t="shared" si="33"/>
        <v>1.9792000000000001</v>
      </c>
      <c r="AK60" s="265">
        <f t="shared" si="33"/>
        <v>1.9211</v>
      </c>
      <c r="AL60" s="265">
        <f t="shared" si="33"/>
        <v>1.9001999999999999</v>
      </c>
      <c r="AM60" s="265">
        <f t="shared" si="33"/>
        <v>1.8335999999999999</v>
      </c>
      <c r="AN60" s="265">
        <f t="shared" si="33"/>
        <v>1.7192000000000001</v>
      </c>
      <c r="AO60" s="265">
        <f t="shared" si="33"/>
        <v>1.6108</v>
      </c>
      <c r="AP60" s="265">
        <f t="shared" si="33"/>
        <v>1.5152000000000001</v>
      </c>
      <c r="AQ60" s="265">
        <f t="shared" si="33"/>
        <v>1.4893000000000001</v>
      </c>
      <c r="AR60" s="265">
        <f t="shared" si="33"/>
        <v>1.4480999999999999</v>
      </c>
      <c r="AS60" s="265">
        <f t="shared" si="33"/>
        <v>1.4168000000000001</v>
      </c>
      <c r="AT60" s="265">
        <f t="shared" si="34"/>
        <v>1.4283999999999999</v>
      </c>
      <c r="AU60" s="265">
        <f t="shared" si="34"/>
        <v>1.4622999999999999</v>
      </c>
      <c r="AV60" s="265">
        <f t="shared" si="34"/>
        <v>1.4401999999999999</v>
      </c>
      <c r="AW60" s="265">
        <f t="shared" si="34"/>
        <v>1.4035</v>
      </c>
      <c r="AX60" s="265">
        <f t="shared" si="34"/>
        <v>1.3813</v>
      </c>
      <c r="AY60" s="265">
        <f t="shared" si="34"/>
        <v>1.3527</v>
      </c>
      <c r="AZ60" s="265">
        <f t="shared" si="34"/>
        <v>1.3338000000000001</v>
      </c>
      <c r="BA60" s="265">
        <f t="shared" si="34"/>
        <v>1.3321000000000001</v>
      </c>
      <c r="BB60" s="265">
        <f t="shared" si="34"/>
        <v>1.3287</v>
      </c>
      <c r="BC60" s="265">
        <f t="shared" si="34"/>
        <v>1.3055000000000001</v>
      </c>
      <c r="BD60" s="265">
        <f t="shared" si="35"/>
        <v>1.327</v>
      </c>
      <c r="BE60" s="265">
        <f t="shared" si="35"/>
        <v>1.3120000000000001</v>
      </c>
      <c r="BF60" s="265">
        <f t="shared" si="35"/>
        <v>1.3120000000000001</v>
      </c>
      <c r="BG60" s="265">
        <f t="shared" si="35"/>
        <v>1.3321000000000001</v>
      </c>
      <c r="BH60" s="265">
        <f t="shared" si="35"/>
        <v>1.3070999999999999</v>
      </c>
      <c r="BI60" s="265">
        <f t="shared" si="35"/>
        <v>1.266</v>
      </c>
      <c r="BJ60" s="265">
        <f t="shared" si="35"/>
        <v>1.2737000000000001</v>
      </c>
      <c r="BK60" s="265">
        <f t="shared" si="35"/>
        <v>1.2554000000000001</v>
      </c>
      <c r="BL60" s="265">
        <f t="shared" si="35"/>
        <v>1.2376</v>
      </c>
      <c r="BM60" s="265">
        <f t="shared" si="35"/>
        <v>1.1924999999999999</v>
      </c>
      <c r="BN60" s="265">
        <f t="shared" si="36"/>
        <v>1.1318999999999999</v>
      </c>
      <c r="BO60" s="265">
        <f t="shared" si="36"/>
        <v>1.1186</v>
      </c>
      <c r="BP60" s="265">
        <f t="shared" si="36"/>
        <v>1.0640000000000001</v>
      </c>
      <c r="BQ60" s="265">
        <f t="shared" si="36"/>
        <v>1.1009</v>
      </c>
      <c r="BR60" s="265">
        <f t="shared" si="36"/>
        <v>1.0918000000000001</v>
      </c>
      <c r="BS60" s="265">
        <f t="shared" si="36"/>
        <v>1.0418000000000001</v>
      </c>
      <c r="BT60" s="265">
        <f t="shared" si="36"/>
        <v>1.0275000000000001</v>
      </c>
      <c r="BU60" s="265">
        <f t="shared" si="36"/>
        <v>1.0265</v>
      </c>
      <c r="BV60" s="265">
        <f t="shared" si="36"/>
        <v>1.0336000000000001</v>
      </c>
      <c r="BW60" s="265">
        <f t="shared" si="36"/>
        <v>1.0469999999999999</v>
      </c>
      <c r="BX60" s="265">
        <f t="shared" si="36"/>
        <v>1.0619000000000001</v>
      </c>
      <c r="BY60" s="265">
        <f t="shared" si="36"/>
        <v>1.0356000000000001</v>
      </c>
      <c r="BZ60" s="265">
        <f t="shared" si="36"/>
        <v>1.0116000000000001</v>
      </c>
      <c r="CA60" s="274">
        <f t="shared" si="36"/>
        <v>1</v>
      </c>
    </row>
    <row r="61" spans="1:79" outlineLevel="1">
      <c r="A61" s="261">
        <v>5</v>
      </c>
      <c r="B61" s="262" t="s">
        <v>339</v>
      </c>
      <c r="C61" s="205"/>
      <c r="D61" s="156">
        <v>8</v>
      </c>
      <c r="E61" s="299">
        <v>8</v>
      </c>
      <c r="F61" s="264">
        <f t="shared" ref="F61:O70" si="37">VLOOKUP($A61,$A$11:$CA$15,F$49)</f>
        <v>0</v>
      </c>
      <c r="G61" s="264">
        <f t="shared" si="37"/>
        <v>0</v>
      </c>
      <c r="H61" s="475">
        <f t="shared" si="37"/>
        <v>0</v>
      </c>
      <c r="I61" s="475">
        <f t="shared" si="37"/>
        <v>3.7797999999999998</v>
      </c>
      <c r="J61" s="265">
        <f t="shared" si="37"/>
        <v>3.8778000000000001</v>
      </c>
      <c r="K61" s="265">
        <f t="shared" si="37"/>
        <v>3.2719</v>
      </c>
      <c r="L61" s="265">
        <f t="shared" si="37"/>
        <v>3.2018</v>
      </c>
      <c r="M61" s="265">
        <f t="shared" si="37"/>
        <v>3.2820999999999998</v>
      </c>
      <c r="N61" s="265">
        <f t="shared" si="37"/>
        <v>3.3344</v>
      </c>
      <c r="O61" s="265">
        <f t="shared" si="37"/>
        <v>3.2719</v>
      </c>
      <c r="P61" s="265">
        <f t="shared" ref="P61:Y70" si="38">VLOOKUP($A61,$A$11:$CA$15,P$49)</f>
        <v>3.2214999999999998</v>
      </c>
      <c r="Q61" s="265">
        <f t="shared" si="38"/>
        <v>3.1631</v>
      </c>
      <c r="R61" s="265">
        <f t="shared" si="38"/>
        <v>3.1823999999999999</v>
      </c>
      <c r="S61" s="265">
        <f t="shared" si="38"/>
        <v>3.2018</v>
      </c>
      <c r="T61" s="265">
        <f t="shared" si="38"/>
        <v>3.1631</v>
      </c>
      <c r="U61" s="265">
        <f t="shared" si="38"/>
        <v>3.1254</v>
      </c>
      <c r="V61" s="265">
        <f t="shared" si="38"/>
        <v>3.1067999999999998</v>
      </c>
      <c r="W61" s="265">
        <f t="shared" si="38"/>
        <v>3.0794000000000001</v>
      </c>
      <c r="X61" s="265">
        <f t="shared" si="38"/>
        <v>3.0348000000000002</v>
      </c>
      <c r="Y61" s="265">
        <f t="shared" si="38"/>
        <v>2.9660000000000002</v>
      </c>
      <c r="Z61" s="265">
        <f t="shared" ref="Z61:AI70" si="39">VLOOKUP($A61,$A$11:$CA$15,Z$49)</f>
        <v>2.9245999999999999</v>
      </c>
      <c r="AA61" s="265">
        <f t="shared" si="39"/>
        <v>2.9575999999999998</v>
      </c>
      <c r="AB61" s="265">
        <f t="shared" si="39"/>
        <v>2.9660000000000002</v>
      </c>
      <c r="AC61" s="265">
        <f t="shared" si="39"/>
        <v>2.9163999999999999</v>
      </c>
      <c r="AD61" s="265">
        <f t="shared" si="39"/>
        <v>2.7772000000000001</v>
      </c>
      <c r="AE61" s="265">
        <f t="shared" si="39"/>
        <v>2.6709000000000001</v>
      </c>
      <c r="AF61" s="265">
        <f t="shared" si="39"/>
        <v>2.5916000000000001</v>
      </c>
      <c r="AG61" s="265">
        <f t="shared" si="39"/>
        <v>2.4348999999999998</v>
      </c>
      <c r="AH61" s="265">
        <f t="shared" si="39"/>
        <v>2.1455000000000002</v>
      </c>
      <c r="AI61" s="265">
        <f t="shared" si="39"/>
        <v>2.0529000000000002</v>
      </c>
      <c r="AJ61" s="265">
        <f t="shared" ref="AJ61:AS70" si="40">VLOOKUP($A61,$A$11:$CA$15,AJ$49)</f>
        <v>1.9792000000000001</v>
      </c>
      <c r="AK61" s="265">
        <f t="shared" si="40"/>
        <v>1.9211</v>
      </c>
      <c r="AL61" s="265">
        <f t="shared" si="40"/>
        <v>1.9001999999999999</v>
      </c>
      <c r="AM61" s="265">
        <f t="shared" si="40"/>
        <v>1.8335999999999999</v>
      </c>
      <c r="AN61" s="265">
        <f t="shared" si="40"/>
        <v>1.7192000000000001</v>
      </c>
      <c r="AO61" s="265">
        <f t="shared" si="40"/>
        <v>1.6108</v>
      </c>
      <c r="AP61" s="265">
        <f t="shared" si="40"/>
        <v>1.5152000000000001</v>
      </c>
      <c r="AQ61" s="265">
        <f t="shared" si="40"/>
        <v>1.4893000000000001</v>
      </c>
      <c r="AR61" s="265">
        <f t="shared" si="40"/>
        <v>1.4480999999999999</v>
      </c>
      <c r="AS61" s="265">
        <f t="shared" si="40"/>
        <v>1.4168000000000001</v>
      </c>
      <c r="AT61" s="265">
        <f t="shared" ref="AT61:BC70" si="41">VLOOKUP($A61,$A$11:$CA$15,AT$49)</f>
        <v>1.4283999999999999</v>
      </c>
      <c r="AU61" s="265">
        <f t="shared" si="41"/>
        <v>1.4622999999999999</v>
      </c>
      <c r="AV61" s="265">
        <f t="shared" si="41"/>
        <v>1.4401999999999999</v>
      </c>
      <c r="AW61" s="265">
        <f t="shared" si="41"/>
        <v>1.4035</v>
      </c>
      <c r="AX61" s="265">
        <f t="shared" si="41"/>
        <v>1.3813</v>
      </c>
      <c r="AY61" s="265">
        <f t="shared" si="41"/>
        <v>1.3527</v>
      </c>
      <c r="AZ61" s="265">
        <f t="shared" si="41"/>
        <v>1.3338000000000001</v>
      </c>
      <c r="BA61" s="265">
        <f t="shared" si="41"/>
        <v>1.3321000000000001</v>
      </c>
      <c r="BB61" s="265">
        <f t="shared" si="41"/>
        <v>1.3287</v>
      </c>
      <c r="BC61" s="265">
        <f t="shared" si="41"/>
        <v>1.3055000000000001</v>
      </c>
      <c r="BD61" s="265">
        <f t="shared" ref="BD61:BM70" si="42">VLOOKUP($A61,$A$11:$CA$15,BD$49)</f>
        <v>1.327</v>
      </c>
      <c r="BE61" s="265">
        <f t="shared" si="42"/>
        <v>1.3120000000000001</v>
      </c>
      <c r="BF61" s="265">
        <f t="shared" si="42"/>
        <v>1.3120000000000001</v>
      </c>
      <c r="BG61" s="265">
        <f t="shared" si="42"/>
        <v>1.3321000000000001</v>
      </c>
      <c r="BH61" s="265">
        <f t="shared" si="42"/>
        <v>1.3070999999999999</v>
      </c>
      <c r="BI61" s="265">
        <f t="shared" si="42"/>
        <v>1.266</v>
      </c>
      <c r="BJ61" s="265">
        <f t="shared" si="42"/>
        <v>1.2737000000000001</v>
      </c>
      <c r="BK61" s="265">
        <f t="shared" si="42"/>
        <v>1.2554000000000001</v>
      </c>
      <c r="BL61" s="265">
        <f t="shared" si="42"/>
        <v>1.2376</v>
      </c>
      <c r="BM61" s="265">
        <f t="shared" si="42"/>
        <v>1.1924999999999999</v>
      </c>
      <c r="BN61" s="265">
        <f t="shared" ref="BN61:CA70" si="43">VLOOKUP($A61,$A$11:$CA$15,BN$49)</f>
        <v>1.1318999999999999</v>
      </c>
      <c r="BO61" s="265">
        <f t="shared" si="43"/>
        <v>1.1186</v>
      </c>
      <c r="BP61" s="265">
        <f t="shared" si="43"/>
        <v>1.0640000000000001</v>
      </c>
      <c r="BQ61" s="265">
        <f t="shared" si="43"/>
        <v>1.1009</v>
      </c>
      <c r="BR61" s="265">
        <f t="shared" si="43"/>
        <v>1.0918000000000001</v>
      </c>
      <c r="BS61" s="265">
        <f t="shared" si="43"/>
        <v>1.0418000000000001</v>
      </c>
      <c r="BT61" s="265">
        <f t="shared" si="43"/>
        <v>1.0275000000000001</v>
      </c>
      <c r="BU61" s="265">
        <f t="shared" si="43"/>
        <v>1.0265</v>
      </c>
      <c r="BV61" s="265">
        <f t="shared" si="43"/>
        <v>1.0336000000000001</v>
      </c>
      <c r="BW61" s="265">
        <f t="shared" si="43"/>
        <v>1.0469999999999999</v>
      </c>
      <c r="BX61" s="265">
        <f t="shared" si="43"/>
        <v>1.0619000000000001</v>
      </c>
      <c r="BY61" s="265">
        <f t="shared" si="43"/>
        <v>1.0356000000000001</v>
      </c>
      <c r="BZ61" s="265">
        <f t="shared" si="43"/>
        <v>1.0116000000000001</v>
      </c>
      <c r="CA61" s="274">
        <f t="shared" si="43"/>
        <v>1</v>
      </c>
    </row>
    <row r="62" spans="1:79" outlineLevel="1">
      <c r="A62" s="261">
        <v>3</v>
      </c>
      <c r="B62" s="262" t="s">
        <v>386</v>
      </c>
      <c r="C62" s="205"/>
      <c r="D62" s="156">
        <v>40</v>
      </c>
      <c r="E62" s="299">
        <v>50</v>
      </c>
      <c r="F62" s="264">
        <f t="shared" si="37"/>
        <v>0</v>
      </c>
      <c r="G62" s="264">
        <f t="shared" si="37"/>
        <v>0</v>
      </c>
      <c r="H62" s="475">
        <f t="shared" si="37"/>
        <v>0</v>
      </c>
      <c r="I62" s="475">
        <f t="shared" si="37"/>
        <v>0</v>
      </c>
      <c r="J62" s="265">
        <f t="shared" si="37"/>
        <v>0</v>
      </c>
      <c r="K62" s="265">
        <f t="shared" si="37"/>
        <v>0</v>
      </c>
      <c r="L62" s="265">
        <f t="shared" si="37"/>
        <v>0</v>
      </c>
      <c r="M62" s="265">
        <f t="shared" si="37"/>
        <v>0</v>
      </c>
      <c r="N62" s="265">
        <f t="shared" si="37"/>
        <v>0</v>
      </c>
      <c r="O62" s="265">
        <f t="shared" si="37"/>
        <v>0</v>
      </c>
      <c r="P62" s="265">
        <f t="shared" si="38"/>
        <v>0</v>
      </c>
      <c r="Q62" s="265">
        <f t="shared" si="38"/>
        <v>0</v>
      </c>
      <c r="R62" s="265">
        <f t="shared" si="38"/>
        <v>2.9443999999999999</v>
      </c>
      <c r="S62" s="265">
        <f t="shared" si="38"/>
        <v>2.8759999999999999</v>
      </c>
      <c r="T62" s="265">
        <f t="shared" si="38"/>
        <v>2.7549999999999999</v>
      </c>
      <c r="U62" s="265">
        <f t="shared" si="38"/>
        <v>2.6884000000000001</v>
      </c>
      <c r="V62" s="265">
        <f t="shared" si="38"/>
        <v>2.6312000000000002</v>
      </c>
      <c r="W62" s="265">
        <f t="shared" si="38"/>
        <v>2.6562999999999999</v>
      </c>
      <c r="X62" s="265">
        <f t="shared" si="38"/>
        <v>2.5528</v>
      </c>
      <c r="Y62" s="265">
        <f t="shared" si="38"/>
        <v>2.4569999999999999</v>
      </c>
      <c r="Z62" s="265">
        <f t="shared" si="39"/>
        <v>2.3235999999999999</v>
      </c>
      <c r="AA62" s="265">
        <f t="shared" si="39"/>
        <v>2.5586000000000002</v>
      </c>
      <c r="AB62" s="265">
        <f t="shared" si="39"/>
        <v>2.5943999999999998</v>
      </c>
      <c r="AC62" s="265">
        <f t="shared" si="39"/>
        <v>2.3986999999999998</v>
      </c>
      <c r="AD62" s="265">
        <f t="shared" si="39"/>
        <v>2.1444999999999999</v>
      </c>
      <c r="AE62" s="265">
        <f t="shared" si="39"/>
        <v>2.1612</v>
      </c>
      <c r="AF62" s="265">
        <f t="shared" si="39"/>
        <v>2.1738</v>
      </c>
      <c r="AG62" s="265">
        <f t="shared" si="39"/>
        <v>2.0842999999999998</v>
      </c>
      <c r="AH62" s="265">
        <f t="shared" si="39"/>
        <v>1.9492</v>
      </c>
      <c r="AI62" s="265">
        <f t="shared" si="39"/>
        <v>2.0310000000000001</v>
      </c>
      <c r="AJ62" s="265">
        <f t="shared" si="40"/>
        <v>1.9630000000000001</v>
      </c>
      <c r="AK62" s="265">
        <f t="shared" si="40"/>
        <v>1.9357</v>
      </c>
      <c r="AL62" s="265">
        <f t="shared" si="40"/>
        <v>1.9492</v>
      </c>
      <c r="AM62" s="265">
        <f t="shared" si="40"/>
        <v>1.8098000000000001</v>
      </c>
      <c r="AN62" s="265">
        <f t="shared" si="40"/>
        <v>1.6415999999999999</v>
      </c>
      <c r="AO62" s="265">
        <f t="shared" si="40"/>
        <v>1.5609999999999999</v>
      </c>
      <c r="AP62" s="265">
        <f t="shared" si="40"/>
        <v>1.5205</v>
      </c>
      <c r="AQ62" s="265">
        <f t="shared" si="40"/>
        <v>1.5226</v>
      </c>
      <c r="AR62" s="265">
        <f t="shared" si="40"/>
        <v>1.5163</v>
      </c>
      <c r="AS62" s="265">
        <f t="shared" si="40"/>
        <v>1.5061</v>
      </c>
      <c r="AT62" s="265">
        <f t="shared" si="41"/>
        <v>1.484</v>
      </c>
      <c r="AU62" s="265">
        <f t="shared" si="41"/>
        <v>1.4587000000000001</v>
      </c>
      <c r="AV62" s="265">
        <f t="shared" si="41"/>
        <v>1.4288000000000001</v>
      </c>
      <c r="AW62" s="265">
        <f t="shared" si="41"/>
        <v>1.3913</v>
      </c>
      <c r="AX62" s="265">
        <f t="shared" si="41"/>
        <v>1.3524</v>
      </c>
      <c r="AY62" s="265">
        <f t="shared" si="41"/>
        <v>1.3032999999999999</v>
      </c>
      <c r="AZ62" s="265">
        <f t="shared" si="41"/>
        <v>1.2647999999999999</v>
      </c>
      <c r="BA62" s="265">
        <f t="shared" si="41"/>
        <v>1.2605</v>
      </c>
      <c r="BB62" s="265">
        <f t="shared" si="41"/>
        <v>1.2619</v>
      </c>
      <c r="BC62" s="265">
        <f t="shared" si="41"/>
        <v>1.2677</v>
      </c>
      <c r="BD62" s="265">
        <f t="shared" si="42"/>
        <v>1.3018000000000001</v>
      </c>
      <c r="BE62" s="265">
        <f t="shared" si="42"/>
        <v>1.325</v>
      </c>
      <c r="BF62" s="265">
        <f t="shared" si="42"/>
        <v>1.3297000000000001</v>
      </c>
      <c r="BG62" s="265">
        <f t="shared" si="42"/>
        <v>1.3282</v>
      </c>
      <c r="BH62" s="265">
        <f t="shared" si="42"/>
        <v>1.2911999999999999</v>
      </c>
      <c r="BI62" s="265">
        <f t="shared" si="42"/>
        <v>1.2882</v>
      </c>
      <c r="BJ62" s="265">
        <f t="shared" si="42"/>
        <v>1.3109999999999999</v>
      </c>
      <c r="BK62" s="265">
        <f t="shared" si="42"/>
        <v>1.3329</v>
      </c>
      <c r="BL62" s="265">
        <f t="shared" si="42"/>
        <v>1.3093999999999999</v>
      </c>
      <c r="BM62" s="265">
        <f t="shared" si="42"/>
        <v>1.272</v>
      </c>
      <c r="BN62" s="265">
        <f t="shared" si="43"/>
        <v>1.2407999999999999</v>
      </c>
      <c r="BO62" s="265">
        <f t="shared" si="43"/>
        <v>1.1891</v>
      </c>
      <c r="BP62" s="265">
        <f t="shared" si="43"/>
        <v>1.1534</v>
      </c>
      <c r="BQ62" s="265">
        <f t="shared" si="43"/>
        <v>1.1654</v>
      </c>
      <c r="BR62" s="265">
        <f t="shared" si="43"/>
        <v>1.1878</v>
      </c>
      <c r="BS62" s="265">
        <f t="shared" si="43"/>
        <v>1.1486000000000001</v>
      </c>
      <c r="BT62" s="265">
        <f t="shared" si="43"/>
        <v>1.1438999999999999</v>
      </c>
      <c r="BU62" s="265">
        <f t="shared" si="43"/>
        <v>1.1451</v>
      </c>
      <c r="BV62" s="265">
        <f t="shared" si="43"/>
        <v>1.1369</v>
      </c>
      <c r="BW62" s="265">
        <f t="shared" si="43"/>
        <v>1.113</v>
      </c>
      <c r="BX62" s="265">
        <f t="shared" si="43"/>
        <v>1.113</v>
      </c>
      <c r="BY62" s="265">
        <f t="shared" si="43"/>
        <v>1.0827</v>
      </c>
      <c r="BZ62" s="265">
        <f t="shared" si="43"/>
        <v>1.0373000000000001</v>
      </c>
      <c r="CA62" s="274">
        <f t="shared" si="43"/>
        <v>1</v>
      </c>
    </row>
    <row r="63" spans="1:79" outlineLevel="1">
      <c r="A63" s="261">
        <v>2</v>
      </c>
      <c r="B63" s="262" t="s">
        <v>387</v>
      </c>
      <c r="C63" s="205"/>
      <c r="D63" s="156">
        <v>40</v>
      </c>
      <c r="E63" s="299">
        <v>50</v>
      </c>
      <c r="F63" s="264">
        <f t="shared" si="37"/>
        <v>0</v>
      </c>
      <c r="G63" s="264">
        <f t="shared" si="37"/>
        <v>0</v>
      </c>
      <c r="H63" s="475">
        <f t="shared" si="37"/>
        <v>0</v>
      </c>
      <c r="I63" s="475">
        <f t="shared" si="37"/>
        <v>0</v>
      </c>
      <c r="J63" s="265">
        <f t="shared" si="37"/>
        <v>0</v>
      </c>
      <c r="K63" s="265">
        <f t="shared" si="37"/>
        <v>0</v>
      </c>
      <c r="L63" s="265">
        <f t="shared" si="37"/>
        <v>0</v>
      </c>
      <c r="M63" s="265">
        <f t="shared" si="37"/>
        <v>0</v>
      </c>
      <c r="N63" s="265">
        <f t="shared" si="37"/>
        <v>0</v>
      </c>
      <c r="O63" s="265">
        <f t="shared" si="37"/>
        <v>0</v>
      </c>
      <c r="P63" s="265">
        <f t="shared" si="38"/>
        <v>0</v>
      </c>
      <c r="Q63" s="265">
        <f t="shared" si="38"/>
        <v>0</v>
      </c>
      <c r="R63" s="265">
        <f t="shared" si="38"/>
        <v>2.5512999999999999</v>
      </c>
      <c r="S63" s="265">
        <f t="shared" si="38"/>
        <v>2.4615</v>
      </c>
      <c r="T63" s="265">
        <f t="shared" si="38"/>
        <v>2.383</v>
      </c>
      <c r="U63" s="265">
        <f t="shared" si="38"/>
        <v>2.4034</v>
      </c>
      <c r="V63" s="265">
        <f t="shared" si="38"/>
        <v>2.3479999999999999</v>
      </c>
      <c r="W63" s="265">
        <f t="shared" si="38"/>
        <v>2.3237000000000001</v>
      </c>
      <c r="X63" s="265">
        <f t="shared" si="38"/>
        <v>2.1374</v>
      </c>
      <c r="Y63" s="265">
        <f t="shared" si="38"/>
        <v>2.0179999999999998</v>
      </c>
      <c r="Z63" s="265">
        <f t="shared" si="39"/>
        <v>1.8918999999999999</v>
      </c>
      <c r="AA63" s="265">
        <f t="shared" si="39"/>
        <v>2.0741000000000001</v>
      </c>
      <c r="AB63" s="265">
        <f t="shared" si="39"/>
        <v>2.0701999999999998</v>
      </c>
      <c r="AC63" s="265">
        <f t="shared" si="39"/>
        <v>1.9787999999999999</v>
      </c>
      <c r="AD63" s="265">
        <f t="shared" si="39"/>
        <v>1.8391</v>
      </c>
      <c r="AE63" s="265">
        <f t="shared" si="39"/>
        <v>1.8887</v>
      </c>
      <c r="AF63" s="265">
        <f t="shared" si="39"/>
        <v>1.8759999999999999</v>
      </c>
      <c r="AG63" s="265">
        <f t="shared" si="39"/>
        <v>1.7834000000000001</v>
      </c>
      <c r="AH63" s="265">
        <f t="shared" si="39"/>
        <v>1.6792</v>
      </c>
      <c r="AI63" s="265">
        <f t="shared" si="39"/>
        <v>1.7638</v>
      </c>
      <c r="AJ63" s="265">
        <f t="shared" si="40"/>
        <v>1.7231000000000001</v>
      </c>
      <c r="AK63" s="265">
        <f t="shared" si="40"/>
        <v>1.7047000000000001</v>
      </c>
      <c r="AL63" s="265">
        <f t="shared" si="40"/>
        <v>1.6667000000000001</v>
      </c>
      <c r="AM63" s="265">
        <f t="shared" si="40"/>
        <v>1.5321</v>
      </c>
      <c r="AN63" s="265">
        <f t="shared" si="40"/>
        <v>1.4017999999999999</v>
      </c>
      <c r="AO63" s="265">
        <f t="shared" si="40"/>
        <v>1.3543000000000001</v>
      </c>
      <c r="AP63" s="265">
        <f t="shared" si="40"/>
        <v>1.3543000000000001</v>
      </c>
      <c r="AQ63" s="265">
        <f t="shared" si="40"/>
        <v>1.3208</v>
      </c>
      <c r="AR63" s="265">
        <f t="shared" si="40"/>
        <v>1.2932999999999999</v>
      </c>
      <c r="AS63" s="265">
        <f t="shared" si="40"/>
        <v>1.2756000000000001</v>
      </c>
      <c r="AT63" s="265">
        <f t="shared" si="41"/>
        <v>1.2903</v>
      </c>
      <c r="AU63" s="265">
        <f t="shared" si="41"/>
        <v>1.2726999999999999</v>
      </c>
      <c r="AV63" s="265">
        <f t="shared" si="41"/>
        <v>1.2226999999999999</v>
      </c>
      <c r="AW63" s="265">
        <f t="shared" si="41"/>
        <v>1.1863999999999999</v>
      </c>
      <c r="AX63" s="265">
        <f t="shared" si="41"/>
        <v>1.1852</v>
      </c>
      <c r="AY63" s="265">
        <f t="shared" si="41"/>
        <v>1.1511</v>
      </c>
      <c r="AZ63" s="265">
        <f t="shared" si="41"/>
        <v>1.129</v>
      </c>
      <c r="BA63" s="265">
        <f t="shared" si="41"/>
        <v>1.1394</v>
      </c>
      <c r="BB63" s="265">
        <f t="shared" si="41"/>
        <v>1.1487000000000001</v>
      </c>
      <c r="BC63" s="265">
        <f t="shared" si="41"/>
        <v>1.1617999999999999</v>
      </c>
      <c r="BD63" s="265">
        <f t="shared" si="42"/>
        <v>1.2134</v>
      </c>
      <c r="BE63" s="265">
        <f t="shared" si="42"/>
        <v>1.2669999999999999</v>
      </c>
      <c r="BF63" s="265">
        <f t="shared" si="42"/>
        <v>1.2932999999999999</v>
      </c>
      <c r="BG63" s="265">
        <f t="shared" si="42"/>
        <v>1.3038000000000001</v>
      </c>
      <c r="BH63" s="265">
        <f t="shared" si="42"/>
        <v>1.2698</v>
      </c>
      <c r="BI63" s="265">
        <f t="shared" si="42"/>
        <v>1.2742</v>
      </c>
      <c r="BJ63" s="265">
        <f t="shared" si="42"/>
        <v>1.2874000000000001</v>
      </c>
      <c r="BK63" s="265">
        <f t="shared" si="42"/>
        <v>1.3008</v>
      </c>
      <c r="BL63" s="265">
        <f t="shared" si="42"/>
        <v>1.3023</v>
      </c>
      <c r="BM63" s="265">
        <f t="shared" si="42"/>
        <v>1.3115000000000001</v>
      </c>
      <c r="BN63" s="265">
        <f t="shared" si="43"/>
        <v>1.2641</v>
      </c>
      <c r="BO63" s="265">
        <f t="shared" si="43"/>
        <v>1.2294</v>
      </c>
      <c r="BP63" s="265">
        <f t="shared" si="43"/>
        <v>1.2186999999999999</v>
      </c>
      <c r="BQ63" s="265">
        <f t="shared" si="43"/>
        <v>1.2376</v>
      </c>
      <c r="BR63" s="265">
        <f t="shared" si="43"/>
        <v>1.2266999999999999</v>
      </c>
      <c r="BS63" s="265">
        <f t="shared" si="43"/>
        <v>1.1691</v>
      </c>
      <c r="BT63" s="265">
        <f t="shared" si="43"/>
        <v>1.1535</v>
      </c>
      <c r="BU63" s="265">
        <f t="shared" si="43"/>
        <v>1.1557999999999999</v>
      </c>
      <c r="BV63" s="265">
        <f t="shared" si="43"/>
        <v>1.1523000000000001</v>
      </c>
      <c r="BW63" s="265">
        <f t="shared" si="43"/>
        <v>1.1200000000000001</v>
      </c>
      <c r="BX63" s="265">
        <f t="shared" si="43"/>
        <v>1.1200000000000001</v>
      </c>
      <c r="BY63" s="265">
        <f t="shared" si="43"/>
        <v>1.0894999999999999</v>
      </c>
      <c r="BZ63" s="265">
        <f t="shared" si="43"/>
        <v>1.0419</v>
      </c>
      <c r="CA63" s="274">
        <f t="shared" si="43"/>
        <v>1</v>
      </c>
    </row>
    <row r="64" spans="1:79" outlineLevel="1">
      <c r="A64" s="261">
        <v>2</v>
      </c>
      <c r="B64" s="262" t="s">
        <v>388</v>
      </c>
      <c r="C64" s="205"/>
      <c r="D64" s="156">
        <v>40</v>
      </c>
      <c r="E64" s="299">
        <v>50</v>
      </c>
      <c r="F64" s="264">
        <f t="shared" si="37"/>
        <v>0</v>
      </c>
      <c r="G64" s="264">
        <f t="shared" si="37"/>
        <v>0</v>
      </c>
      <c r="H64" s="475">
        <f t="shared" si="37"/>
        <v>0</v>
      </c>
      <c r="I64" s="475">
        <f t="shared" si="37"/>
        <v>0</v>
      </c>
      <c r="J64" s="265">
        <f t="shared" si="37"/>
        <v>0</v>
      </c>
      <c r="K64" s="265">
        <f t="shared" si="37"/>
        <v>0</v>
      </c>
      <c r="L64" s="265">
        <f t="shared" si="37"/>
        <v>0</v>
      </c>
      <c r="M64" s="265">
        <f t="shared" si="37"/>
        <v>0</v>
      </c>
      <c r="N64" s="265">
        <f t="shared" si="37"/>
        <v>0</v>
      </c>
      <c r="O64" s="265">
        <f t="shared" si="37"/>
        <v>0</v>
      </c>
      <c r="P64" s="265">
        <f t="shared" si="38"/>
        <v>0</v>
      </c>
      <c r="Q64" s="265">
        <f t="shared" si="38"/>
        <v>0</v>
      </c>
      <c r="R64" s="265">
        <f t="shared" si="38"/>
        <v>2.5512999999999999</v>
      </c>
      <c r="S64" s="265">
        <f t="shared" si="38"/>
        <v>2.4615</v>
      </c>
      <c r="T64" s="265">
        <f t="shared" si="38"/>
        <v>2.383</v>
      </c>
      <c r="U64" s="265">
        <f t="shared" si="38"/>
        <v>2.4034</v>
      </c>
      <c r="V64" s="265">
        <f t="shared" si="38"/>
        <v>2.3479999999999999</v>
      </c>
      <c r="W64" s="265">
        <f t="shared" si="38"/>
        <v>2.3237000000000001</v>
      </c>
      <c r="X64" s="265">
        <f t="shared" si="38"/>
        <v>2.1374</v>
      </c>
      <c r="Y64" s="265">
        <f t="shared" si="38"/>
        <v>2.0179999999999998</v>
      </c>
      <c r="Z64" s="265">
        <f t="shared" si="39"/>
        <v>1.8918999999999999</v>
      </c>
      <c r="AA64" s="265">
        <f t="shared" si="39"/>
        <v>2.0741000000000001</v>
      </c>
      <c r="AB64" s="265">
        <f t="shared" si="39"/>
        <v>2.0701999999999998</v>
      </c>
      <c r="AC64" s="265">
        <f t="shared" si="39"/>
        <v>1.9787999999999999</v>
      </c>
      <c r="AD64" s="265">
        <f t="shared" si="39"/>
        <v>1.8391</v>
      </c>
      <c r="AE64" s="265">
        <f t="shared" si="39"/>
        <v>1.8887</v>
      </c>
      <c r="AF64" s="265">
        <f t="shared" si="39"/>
        <v>1.8759999999999999</v>
      </c>
      <c r="AG64" s="265">
        <f t="shared" si="39"/>
        <v>1.7834000000000001</v>
      </c>
      <c r="AH64" s="265">
        <f t="shared" si="39"/>
        <v>1.6792</v>
      </c>
      <c r="AI64" s="265">
        <f t="shared" si="39"/>
        <v>1.7638</v>
      </c>
      <c r="AJ64" s="265">
        <f t="shared" si="40"/>
        <v>1.7231000000000001</v>
      </c>
      <c r="AK64" s="265">
        <f t="shared" si="40"/>
        <v>1.7047000000000001</v>
      </c>
      <c r="AL64" s="265">
        <f t="shared" si="40"/>
        <v>1.6667000000000001</v>
      </c>
      <c r="AM64" s="265">
        <f t="shared" si="40"/>
        <v>1.5321</v>
      </c>
      <c r="AN64" s="265">
        <f t="shared" si="40"/>
        <v>1.4017999999999999</v>
      </c>
      <c r="AO64" s="265">
        <f t="shared" si="40"/>
        <v>1.3543000000000001</v>
      </c>
      <c r="AP64" s="265">
        <f t="shared" si="40"/>
        <v>1.3543000000000001</v>
      </c>
      <c r="AQ64" s="265">
        <f t="shared" si="40"/>
        <v>1.3208</v>
      </c>
      <c r="AR64" s="265">
        <f t="shared" si="40"/>
        <v>1.2932999999999999</v>
      </c>
      <c r="AS64" s="265">
        <f t="shared" si="40"/>
        <v>1.2756000000000001</v>
      </c>
      <c r="AT64" s="265">
        <f t="shared" si="41"/>
        <v>1.2903</v>
      </c>
      <c r="AU64" s="265">
        <f t="shared" si="41"/>
        <v>1.2726999999999999</v>
      </c>
      <c r="AV64" s="265">
        <f t="shared" si="41"/>
        <v>1.2226999999999999</v>
      </c>
      <c r="AW64" s="265">
        <f t="shared" si="41"/>
        <v>1.1863999999999999</v>
      </c>
      <c r="AX64" s="265">
        <f t="shared" si="41"/>
        <v>1.1852</v>
      </c>
      <c r="AY64" s="265">
        <f t="shared" si="41"/>
        <v>1.1511</v>
      </c>
      <c r="AZ64" s="265">
        <f t="shared" si="41"/>
        <v>1.129</v>
      </c>
      <c r="BA64" s="265">
        <f t="shared" si="41"/>
        <v>1.1394</v>
      </c>
      <c r="BB64" s="265">
        <f t="shared" si="41"/>
        <v>1.1487000000000001</v>
      </c>
      <c r="BC64" s="265">
        <f t="shared" si="41"/>
        <v>1.1617999999999999</v>
      </c>
      <c r="BD64" s="265">
        <f t="shared" si="42"/>
        <v>1.2134</v>
      </c>
      <c r="BE64" s="265">
        <f t="shared" si="42"/>
        <v>1.2669999999999999</v>
      </c>
      <c r="BF64" s="265">
        <f t="shared" si="42"/>
        <v>1.2932999999999999</v>
      </c>
      <c r="BG64" s="265">
        <f t="shared" si="42"/>
        <v>1.3038000000000001</v>
      </c>
      <c r="BH64" s="265">
        <f t="shared" si="42"/>
        <v>1.2698</v>
      </c>
      <c r="BI64" s="265">
        <f t="shared" si="42"/>
        <v>1.2742</v>
      </c>
      <c r="BJ64" s="265">
        <f t="shared" si="42"/>
        <v>1.2874000000000001</v>
      </c>
      <c r="BK64" s="265">
        <f t="shared" si="42"/>
        <v>1.3008</v>
      </c>
      <c r="BL64" s="265">
        <f t="shared" si="42"/>
        <v>1.3023</v>
      </c>
      <c r="BM64" s="265">
        <f t="shared" si="42"/>
        <v>1.3115000000000001</v>
      </c>
      <c r="BN64" s="265">
        <f t="shared" si="43"/>
        <v>1.2641</v>
      </c>
      <c r="BO64" s="265">
        <f t="shared" si="43"/>
        <v>1.2294</v>
      </c>
      <c r="BP64" s="265">
        <f t="shared" si="43"/>
        <v>1.2186999999999999</v>
      </c>
      <c r="BQ64" s="265">
        <f t="shared" si="43"/>
        <v>1.2376</v>
      </c>
      <c r="BR64" s="265">
        <f t="shared" si="43"/>
        <v>1.2266999999999999</v>
      </c>
      <c r="BS64" s="265">
        <f t="shared" si="43"/>
        <v>1.1691</v>
      </c>
      <c r="BT64" s="265">
        <f t="shared" si="43"/>
        <v>1.1535</v>
      </c>
      <c r="BU64" s="265">
        <f t="shared" si="43"/>
        <v>1.1557999999999999</v>
      </c>
      <c r="BV64" s="265">
        <f t="shared" si="43"/>
        <v>1.1523000000000001</v>
      </c>
      <c r="BW64" s="265">
        <f t="shared" si="43"/>
        <v>1.1200000000000001</v>
      </c>
      <c r="BX64" s="265">
        <f t="shared" si="43"/>
        <v>1.1200000000000001</v>
      </c>
      <c r="BY64" s="265">
        <f t="shared" si="43"/>
        <v>1.0894999999999999</v>
      </c>
      <c r="BZ64" s="265">
        <f t="shared" si="43"/>
        <v>1.0419</v>
      </c>
      <c r="CA64" s="274">
        <f t="shared" si="43"/>
        <v>1</v>
      </c>
    </row>
    <row r="65" spans="1:79" outlineLevel="1">
      <c r="A65" s="261">
        <v>5</v>
      </c>
      <c r="B65" s="262" t="s">
        <v>389</v>
      </c>
      <c r="C65" s="205"/>
      <c r="D65" s="156">
        <v>35</v>
      </c>
      <c r="E65" s="299">
        <v>45</v>
      </c>
      <c r="F65" s="264">
        <f t="shared" si="37"/>
        <v>0</v>
      </c>
      <c r="G65" s="264">
        <f t="shared" si="37"/>
        <v>0</v>
      </c>
      <c r="H65" s="475">
        <f t="shared" si="37"/>
        <v>0</v>
      </c>
      <c r="I65" s="475">
        <f t="shared" si="37"/>
        <v>3.7797999999999998</v>
      </c>
      <c r="J65" s="265">
        <f t="shared" si="37"/>
        <v>3.8778000000000001</v>
      </c>
      <c r="K65" s="265">
        <f t="shared" si="37"/>
        <v>3.2719</v>
      </c>
      <c r="L65" s="265">
        <f t="shared" si="37"/>
        <v>3.2018</v>
      </c>
      <c r="M65" s="265">
        <f t="shared" si="37"/>
        <v>3.2820999999999998</v>
      </c>
      <c r="N65" s="265">
        <f t="shared" si="37"/>
        <v>3.3344</v>
      </c>
      <c r="O65" s="265">
        <f t="shared" si="37"/>
        <v>3.2719</v>
      </c>
      <c r="P65" s="265">
        <f t="shared" si="38"/>
        <v>3.2214999999999998</v>
      </c>
      <c r="Q65" s="265">
        <f t="shared" si="38"/>
        <v>3.1631</v>
      </c>
      <c r="R65" s="265">
        <f t="shared" si="38"/>
        <v>3.1823999999999999</v>
      </c>
      <c r="S65" s="265">
        <f t="shared" si="38"/>
        <v>3.2018</v>
      </c>
      <c r="T65" s="265">
        <f t="shared" si="38"/>
        <v>3.1631</v>
      </c>
      <c r="U65" s="265">
        <f t="shared" si="38"/>
        <v>3.1254</v>
      </c>
      <c r="V65" s="265">
        <f t="shared" si="38"/>
        <v>3.1067999999999998</v>
      </c>
      <c r="W65" s="265">
        <f t="shared" si="38"/>
        <v>3.0794000000000001</v>
      </c>
      <c r="X65" s="265">
        <f t="shared" si="38"/>
        <v>3.0348000000000002</v>
      </c>
      <c r="Y65" s="265">
        <f t="shared" si="38"/>
        <v>2.9660000000000002</v>
      </c>
      <c r="Z65" s="265">
        <f t="shared" si="39"/>
        <v>2.9245999999999999</v>
      </c>
      <c r="AA65" s="265">
        <f t="shared" si="39"/>
        <v>2.9575999999999998</v>
      </c>
      <c r="AB65" s="265">
        <f t="shared" si="39"/>
        <v>2.9660000000000002</v>
      </c>
      <c r="AC65" s="265">
        <f t="shared" si="39"/>
        <v>2.9163999999999999</v>
      </c>
      <c r="AD65" s="265">
        <f t="shared" si="39"/>
        <v>2.7772000000000001</v>
      </c>
      <c r="AE65" s="265">
        <f t="shared" si="39"/>
        <v>2.6709000000000001</v>
      </c>
      <c r="AF65" s="265">
        <f t="shared" si="39"/>
        <v>2.5916000000000001</v>
      </c>
      <c r="AG65" s="265">
        <f t="shared" si="39"/>
        <v>2.4348999999999998</v>
      </c>
      <c r="AH65" s="265">
        <f t="shared" si="39"/>
        <v>2.1455000000000002</v>
      </c>
      <c r="AI65" s="265">
        <f t="shared" si="39"/>
        <v>2.0529000000000002</v>
      </c>
      <c r="AJ65" s="265">
        <f t="shared" si="40"/>
        <v>1.9792000000000001</v>
      </c>
      <c r="AK65" s="265">
        <f t="shared" si="40"/>
        <v>1.9211</v>
      </c>
      <c r="AL65" s="265">
        <f t="shared" si="40"/>
        <v>1.9001999999999999</v>
      </c>
      <c r="AM65" s="265">
        <f t="shared" si="40"/>
        <v>1.8335999999999999</v>
      </c>
      <c r="AN65" s="265">
        <f t="shared" si="40"/>
        <v>1.7192000000000001</v>
      </c>
      <c r="AO65" s="265">
        <f t="shared" si="40"/>
        <v>1.6108</v>
      </c>
      <c r="AP65" s="265">
        <f t="shared" si="40"/>
        <v>1.5152000000000001</v>
      </c>
      <c r="AQ65" s="265">
        <f t="shared" si="40"/>
        <v>1.4893000000000001</v>
      </c>
      <c r="AR65" s="265">
        <f t="shared" si="40"/>
        <v>1.4480999999999999</v>
      </c>
      <c r="AS65" s="265">
        <f t="shared" si="40"/>
        <v>1.4168000000000001</v>
      </c>
      <c r="AT65" s="265">
        <f t="shared" si="41"/>
        <v>1.4283999999999999</v>
      </c>
      <c r="AU65" s="265">
        <f t="shared" si="41"/>
        <v>1.4622999999999999</v>
      </c>
      <c r="AV65" s="265">
        <f t="shared" si="41"/>
        <v>1.4401999999999999</v>
      </c>
      <c r="AW65" s="265">
        <f t="shared" si="41"/>
        <v>1.4035</v>
      </c>
      <c r="AX65" s="265">
        <f t="shared" si="41"/>
        <v>1.3813</v>
      </c>
      <c r="AY65" s="265">
        <f t="shared" si="41"/>
        <v>1.3527</v>
      </c>
      <c r="AZ65" s="265">
        <f t="shared" si="41"/>
        <v>1.3338000000000001</v>
      </c>
      <c r="BA65" s="265">
        <f t="shared" si="41"/>
        <v>1.3321000000000001</v>
      </c>
      <c r="BB65" s="265">
        <f t="shared" si="41"/>
        <v>1.3287</v>
      </c>
      <c r="BC65" s="265">
        <f t="shared" si="41"/>
        <v>1.3055000000000001</v>
      </c>
      <c r="BD65" s="265">
        <f t="shared" si="42"/>
        <v>1.327</v>
      </c>
      <c r="BE65" s="265">
        <f t="shared" si="42"/>
        <v>1.3120000000000001</v>
      </c>
      <c r="BF65" s="265">
        <f t="shared" si="42"/>
        <v>1.3120000000000001</v>
      </c>
      <c r="BG65" s="265">
        <f t="shared" si="42"/>
        <v>1.3321000000000001</v>
      </c>
      <c r="BH65" s="265">
        <f t="shared" si="42"/>
        <v>1.3070999999999999</v>
      </c>
      <c r="BI65" s="265">
        <f t="shared" si="42"/>
        <v>1.266</v>
      </c>
      <c r="BJ65" s="265">
        <f t="shared" si="42"/>
        <v>1.2737000000000001</v>
      </c>
      <c r="BK65" s="265">
        <f t="shared" si="42"/>
        <v>1.2554000000000001</v>
      </c>
      <c r="BL65" s="265">
        <f t="shared" si="42"/>
        <v>1.2376</v>
      </c>
      <c r="BM65" s="265">
        <f t="shared" si="42"/>
        <v>1.1924999999999999</v>
      </c>
      <c r="BN65" s="265">
        <f t="shared" si="43"/>
        <v>1.1318999999999999</v>
      </c>
      <c r="BO65" s="265">
        <f t="shared" si="43"/>
        <v>1.1186</v>
      </c>
      <c r="BP65" s="265">
        <f t="shared" si="43"/>
        <v>1.0640000000000001</v>
      </c>
      <c r="BQ65" s="265">
        <f t="shared" si="43"/>
        <v>1.1009</v>
      </c>
      <c r="BR65" s="265">
        <f t="shared" si="43"/>
        <v>1.0918000000000001</v>
      </c>
      <c r="BS65" s="265">
        <f t="shared" si="43"/>
        <v>1.0418000000000001</v>
      </c>
      <c r="BT65" s="265">
        <f t="shared" si="43"/>
        <v>1.0275000000000001</v>
      </c>
      <c r="BU65" s="265">
        <f t="shared" si="43"/>
        <v>1.0265</v>
      </c>
      <c r="BV65" s="265">
        <f t="shared" si="43"/>
        <v>1.0336000000000001</v>
      </c>
      <c r="BW65" s="265">
        <f t="shared" si="43"/>
        <v>1.0469999999999999</v>
      </c>
      <c r="BX65" s="265">
        <f t="shared" si="43"/>
        <v>1.0619000000000001</v>
      </c>
      <c r="BY65" s="265">
        <f t="shared" si="43"/>
        <v>1.0356000000000001</v>
      </c>
      <c r="BZ65" s="265">
        <f t="shared" si="43"/>
        <v>1.0116000000000001</v>
      </c>
      <c r="CA65" s="274">
        <f t="shared" si="43"/>
        <v>1</v>
      </c>
    </row>
    <row r="66" spans="1:79" outlineLevel="1">
      <c r="A66" s="261">
        <v>5</v>
      </c>
      <c r="B66" s="262" t="s">
        <v>390</v>
      </c>
      <c r="C66" s="205"/>
      <c r="D66" s="156">
        <v>25</v>
      </c>
      <c r="E66" s="299">
        <v>30</v>
      </c>
      <c r="F66" s="264">
        <f t="shared" si="37"/>
        <v>0</v>
      </c>
      <c r="G66" s="264">
        <f t="shared" si="37"/>
        <v>0</v>
      </c>
      <c r="H66" s="475">
        <f t="shared" si="37"/>
        <v>0</v>
      </c>
      <c r="I66" s="475">
        <f t="shared" si="37"/>
        <v>3.7797999999999998</v>
      </c>
      <c r="J66" s="265">
        <f t="shared" si="37"/>
        <v>3.8778000000000001</v>
      </c>
      <c r="K66" s="265">
        <f t="shared" si="37"/>
        <v>3.2719</v>
      </c>
      <c r="L66" s="265">
        <f t="shared" si="37"/>
        <v>3.2018</v>
      </c>
      <c r="M66" s="265">
        <f t="shared" si="37"/>
        <v>3.2820999999999998</v>
      </c>
      <c r="N66" s="265">
        <f t="shared" si="37"/>
        <v>3.3344</v>
      </c>
      <c r="O66" s="265">
        <f t="shared" si="37"/>
        <v>3.2719</v>
      </c>
      <c r="P66" s="265">
        <f t="shared" si="38"/>
        <v>3.2214999999999998</v>
      </c>
      <c r="Q66" s="265">
        <f t="shared" si="38"/>
        <v>3.1631</v>
      </c>
      <c r="R66" s="265">
        <f t="shared" si="38"/>
        <v>3.1823999999999999</v>
      </c>
      <c r="S66" s="265">
        <f t="shared" si="38"/>
        <v>3.2018</v>
      </c>
      <c r="T66" s="265">
        <f t="shared" si="38"/>
        <v>3.1631</v>
      </c>
      <c r="U66" s="265">
        <f t="shared" si="38"/>
        <v>3.1254</v>
      </c>
      <c r="V66" s="265">
        <f t="shared" si="38"/>
        <v>3.1067999999999998</v>
      </c>
      <c r="W66" s="265">
        <f t="shared" si="38"/>
        <v>3.0794000000000001</v>
      </c>
      <c r="X66" s="265">
        <f t="shared" si="38"/>
        <v>3.0348000000000002</v>
      </c>
      <c r="Y66" s="265">
        <f t="shared" si="38"/>
        <v>2.9660000000000002</v>
      </c>
      <c r="Z66" s="265">
        <f t="shared" si="39"/>
        <v>2.9245999999999999</v>
      </c>
      <c r="AA66" s="265">
        <f t="shared" si="39"/>
        <v>2.9575999999999998</v>
      </c>
      <c r="AB66" s="265">
        <f t="shared" si="39"/>
        <v>2.9660000000000002</v>
      </c>
      <c r="AC66" s="265">
        <f t="shared" si="39"/>
        <v>2.9163999999999999</v>
      </c>
      <c r="AD66" s="265">
        <f t="shared" si="39"/>
        <v>2.7772000000000001</v>
      </c>
      <c r="AE66" s="265">
        <f t="shared" si="39"/>
        <v>2.6709000000000001</v>
      </c>
      <c r="AF66" s="265">
        <f t="shared" si="39"/>
        <v>2.5916000000000001</v>
      </c>
      <c r="AG66" s="265">
        <f t="shared" si="39"/>
        <v>2.4348999999999998</v>
      </c>
      <c r="AH66" s="265">
        <f t="shared" si="39"/>
        <v>2.1455000000000002</v>
      </c>
      <c r="AI66" s="265">
        <f t="shared" si="39"/>
        <v>2.0529000000000002</v>
      </c>
      <c r="AJ66" s="265">
        <f t="shared" si="40"/>
        <v>1.9792000000000001</v>
      </c>
      <c r="AK66" s="265">
        <f t="shared" si="40"/>
        <v>1.9211</v>
      </c>
      <c r="AL66" s="265">
        <f t="shared" si="40"/>
        <v>1.9001999999999999</v>
      </c>
      <c r="AM66" s="265">
        <f t="shared" si="40"/>
        <v>1.8335999999999999</v>
      </c>
      <c r="AN66" s="265">
        <f t="shared" si="40"/>
        <v>1.7192000000000001</v>
      </c>
      <c r="AO66" s="265">
        <f t="shared" si="40"/>
        <v>1.6108</v>
      </c>
      <c r="AP66" s="265">
        <f t="shared" si="40"/>
        <v>1.5152000000000001</v>
      </c>
      <c r="AQ66" s="265">
        <f t="shared" si="40"/>
        <v>1.4893000000000001</v>
      </c>
      <c r="AR66" s="265">
        <f t="shared" si="40"/>
        <v>1.4480999999999999</v>
      </c>
      <c r="AS66" s="265">
        <f t="shared" si="40"/>
        <v>1.4168000000000001</v>
      </c>
      <c r="AT66" s="265">
        <f t="shared" si="41"/>
        <v>1.4283999999999999</v>
      </c>
      <c r="AU66" s="265">
        <f t="shared" si="41"/>
        <v>1.4622999999999999</v>
      </c>
      <c r="AV66" s="265">
        <f t="shared" si="41"/>
        <v>1.4401999999999999</v>
      </c>
      <c r="AW66" s="265">
        <f t="shared" si="41"/>
        <v>1.4035</v>
      </c>
      <c r="AX66" s="265">
        <f t="shared" si="41"/>
        <v>1.3813</v>
      </c>
      <c r="AY66" s="265">
        <f t="shared" si="41"/>
        <v>1.3527</v>
      </c>
      <c r="AZ66" s="265">
        <f t="shared" si="41"/>
        <v>1.3338000000000001</v>
      </c>
      <c r="BA66" s="265">
        <f t="shared" si="41"/>
        <v>1.3321000000000001</v>
      </c>
      <c r="BB66" s="265">
        <f t="shared" si="41"/>
        <v>1.3287</v>
      </c>
      <c r="BC66" s="265">
        <f t="shared" si="41"/>
        <v>1.3055000000000001</v>
      </c>
      <c r="BD66" s="265">
        <f t="shared" si="42"/>
        <v>1.327</v>
      </c>
      <c r="BE66" s="265">
        <f t="shared" si="42"/>
        <v>1.3120000000000001</v>
      </c>
      <c r="BF66" s="265">
        <f t="shared" si="42"/>
        <v>1.3120000000000001</v>
      </c>
      <c r="BG66" s="265">
        <f t="shared" si="42"/>
        <v>1.3321000000000001</v>
      </c>
      <c r="BH66" s="265">
        <f t="shared" si="42"/>
        <v>1.3070999999999999</v>
      </c>
      <c r="BI66" s="265">
        <f t="shared" si="42"/>
        <v>1.266</v>
      </c>
      <c r="BJ66" s="265">
        <f t="shared" si="42"/>
        <v>1.2737000000000001</v>
      </c>
      <c r="BK66" s="265">
        <f t="shared" si="42"/>
        <v>1.2554000000000001</v>
      </c>
      <c r="BL66" s="265">
        <f t="shared" si="42"/>
        <v>1.2376</v>
      </c>
      <c r="BM66" s="265">
        <f t="shared" si="42"/>
        <v>1.1924999999999999</v>
      </c>
      <c r="BN66" s="265">
        <f t="shared" si="43"/>
        <v>1.1318999999999999</v>
      </c>
      <c r="BO66" s="265">
        <f t="shared" si="43"/>
        <v>1.1186</v>
      </c>
      <c r="BP66" s="265">
        <f t="shared" si="43"/>
        <v>1.0640000000000001</v>
      </c>
      <c r="BQ66" s="265">
        <f t="shared" si="43"/>
        <v>1.1009</v>
      </c>
      <c r="BR66" s="265">
        <f t="shared" si="43"/>
        <v>1.0918000000000001</v>
      </c>
      <c r="BS66" s="265">
        <f t="shared" si="43"/>
        <v>1.0418000000000001</v>
      </c>
      <c r="BT66" s="265">
        <f t="shared" si="43"/>
        <v>1.0275000000000001</v>
      </c>
      <c r="BU66" s="265">
        <f t="shared" si="43"/>
        <v>1.0265</v>
      </c>
      <c r="BV66" s="265">
        <f t="shared" si="43"/>
        <v>1.0336000000000001</v>
      </c>
      <c r="BW66" s="265">
        <f t="shared" si="43"/>
        <v>1.0469999999999999</v>
      </c>
      <c r="BX66" s="265">
        <f t="shared" si="43"/>
        <v>1.0619000000000001</v>
      </c>
      <c r="BY66" s="265">
        <f t="shared" si="43"/>
        <v>1.0356000000000001</v>
      </c>
      <c r="BZ66" s="265">
        <f t="shared" si="43"/>
        <v>1.0116000000000001</v>
      </c>
      <c r="CA66" s="274">
        <f t="shared" si="43"/>
        <v>1</v>
      </c>
    </row>
    <row r="67" spans="1:79" outlineLevel="1">
      <c r="A67" s="261">
        <v>5</v>
      </c>
      <c r="B67" s="262" t="s">
        <v>391</v>
      </c>
      <c r="C67" s="205"/>
      <c r="D67" s="156">
        <v>20</v>
      </c>
      <c r="E67" s="299">
        <v>20</v>
      </c>
      <c r="F67" s="264">
        <f t="shared" si="37"/>
        <v>0</v>
      </c>
      <c r="G67" s="264">
        <f t="shared" si="37"/>
        <v>0</v>
      </c>
      <c r="H67" s="475">
        <f t="shared" si="37"/>
        <v>0</v>
      </c>
      <c r="I67" s="475">
        <f t="shared" si="37"/>
        <v>3.7797999999999998</v>
      </c>
      <c r="J67" s="265">
        <f t="shared" si="37"/>
        <v>3.8778000000000001</v>
      </c>
      <c r="K67" s="265">
        <f t="shared" si="37"/>
        <v>3.2719</v>
      </c>
      <c r="L67" s="265">
        <f t="shared" si="37"/>
        <v>3.2018</v>
      </c>
      <c r="M67" s="265">
        <f t="shared" si="37"/>
        <v>3.2820999999999998</v>
      </c>
      <c r="N67" s="265">
        <f t="shared" si="37"/>
        <v>3.3344</v>
      </c>
      <c r="O67" s="265">
        <f t="shared" si="37"/>
        <v>3.2719</v>
      </c>
      <c r="P67" s="265">
        <f t="shared" si="38"/>
        <v>3.2214999999999998</v>
      </c>
      <c r="Q67" s="265">
        <f t="shared" si="38"/>
        <v>3.1631</v>
      </c>
      <c r="R67" s="265">
        <f t="shared" si="38"/>
        <v>3.1823999999999999</v>
      </c>
      <c r="S67" s="265">
        <f t="shared" si="38"/>
        <v>3.2018</v>
      </c>
      <c r="T67" s="265">
        <f t="shared" si="38"/>
        <v>3.1631</v>
      </c>
      <c r="U67" s="265">
        <f t="shared" si="38"/>
        <v>3.1254</v>
      </c>
      <c r="V67" s="265">
        <f t="shared" si="38"/>
        <v>3.1067999999999998</v>
      </c>
      <c r="W67" s="265">
        <f t="shared" si="38"/>
        <v>3.0794000000000001</v>
      </c>
      <c r="X67" s="265">
        <f t="shared" si="38"/>
        <v>3.0348000000000002</v>
      </c>
      <c r="Y67" s="265">
        <f t="shared" si="38"/>
        <v>2.9660000000000002</v>
      </c>
      <c r="Z67" s="265">
        <f t="shared" si="39"/>
        <v>2.9245999999999999</v>
      </c>
      <c r="AA67" s="265">
        <f t="shared" si="39"/>
        <v>2.9575999999999998</v>
      </c>
      <c r="AB67" s="265">
        <f t="shared" si="39"/>
        <v>2.9660000000000002</v>
      </c>
      <c r="AC67" s="265">
        <f t="shared" si="39"/>
        <v>2.9163999999999999</v>
      </c>
      <c r="AD67" s="265">
        <f t="shared" si="39"/>
        <v>2.7772000000000001</v>
      </c>
      <c r="AE67" s="265">
        <f t="shared" si="39"/>
        <v>2.6709000000000001</v>
      </c>
      <c r="AF67" s="265">
        <f t="shared" si="39"/>
        <v>2.5916000000000001</v>
      </c>
      <c r="AG67" s="265">
        <f t="shared" si="39"/>
        <v>2.4348999999999998</v>
      </c>
      <c r="AH67" s="265">
        <f t="shared" si="39"/>
        <v>2.1455000000000002</v>
      </c>
      <c r="AI67" s="265">
        <f t="shared" si="39"/>
        <v>2.0529000000000002</v>
      </c>
      <c r="AJ67" s="265">
        <f t="shared" si="40"/>
        <v>1.9792000000000001</v>
      </c>
      <c r="AK67" s="265">
        <f t="shared" si="40"/>
        <v>1.9211</v>
      </c>
      <c r="AL67" s="265">
        <f t="shared" si="40"/>
        <v>1.9001999999999999</v>
      </c>
      <c r="AM67" s="265">
        <f t="shared" si="40"/>
        <v>1.8335999999999999</v>
      </c>
      <c r="AN67" s="265">
        <f t="shared" si="40"/>
        <v>1.7192000000000001</v>
      </c>
      <c r="AO67" s="265">
        <f t="shared" si="40"/>
        <v>1.6108</v>
      </c>
      <c r="AP67" s="265">
        <f t="shared" si="40"/>
        <v>1.5152000000000001</v>
      </c>
      <c r="AQ67" s="265">
        <f t="shared" si="40"/>
        <v>1.4893000000000001</v>
      </c>
      <c r="AR67" s="265">
        <f t="shared" si="40"/>
        <v>1.4480999999999999</v>
      </c>
      <c r="AS67" s="265">
        <f t="shared" si="40"/>
        <v>1.4168000000000001</v>
      </c>
      <c r="AT67" s="265">
        <f t="shared" si="41"/>
        <v>1.4283999999999999</v>
      </c>
      <c r="AU67" s="265">
        <f t="shared" si="41"/>
        <v>1.4622999999999999</v>
      </c>
      <c r="AV67" s="265">
        <f t="shared" si="41"/>
        <v>1.4401999999999999</v>
      </c>
      <c r="AW67" s="265">
        <f t="shared" si="41"/>
        <v>1.4035</v>
      </c>
      <c r="AX67" s="265">
        <f t="shared" si="41"/>
        <v>1.3813</v>
      </c>
      <c r="AY67" s="265">
        <f t="shared" si="41"/>
        <v>1.3527</v>
      </c>
      <c r="AZ67" s="265">
        <f t="shared" si="41"/>
        <v>1.3338000000000001</v>
      </c>
      <c r="BA67" s="265">
        <f t="shared" si="41"/>
        <v>1.3321000000000001</v>
      </c>
      <c r="BB67" s="265">
        <f t="shared" si="41"/>
        <v>1.3287</v>
      </c>
      <c r="BC67" s="265">
        <f t="shared" si="41"/>
        <v>1.3055000000000001</v>
      </c>
      <c r="BD67" s="265">
        <f t="shared" si="42"/>
        <v>1.327</v>
      </c>
      <c r="BE67" s="265">
        <f t="shared" si="42"/>
        <v>1.3120000000000001</v>
      </c>
      <c r="BF67" s="265">
        <f t="shared" si="42"/>
        <v>1.3120000000000001</v>
      </c>
      <c r="BG67" s="265">
        <f t="shared" si="42"/>
        <v>1.3321000000000001</v>
      </c>
      <c r="BH67" s="265">
        <f t="shared" si="42"/>
        <v>1.3070999999999999</v>
      </c>
      <c r="BI67" s="265">
        <f t="shared" si="42"/>
        <v>1.266</v>
      </c>
      <c r="BJ67" s="265">
        <f t="shared" si="42"/>
        <v>1.2737000000000001</v>
      </c>
      <c r="BK67" s="265">
        <f t="shared" si="42"/>
        <v>1.2554000000000001</v>
      </c>
      <c r="BL67" s="265">
        <f t="shared" si="42"/>
        <v>1.2376</v>
      </c>
      <c r="BM67" s="265">
        <f t="shared" si="42"/>
        <v>1.1924999999999999</v>
      </c>
      <c r="BN67" s="265">
        <f t="shared" si="43"/>
        <v>1.1318999999999999</v>
      </c>
      <c r="BO67" s="265">
        <f t="shared" si="43"/>
        <v>1.1186</v>
      </c>
      <c r="BP67" s="265">
        <f t="shared" si="43"/>
        <v>1.0640000000000001</v>
      </c>
      <c r="BQ67" s="265">
        <f t="shared" si="43"/>
        <v>1.1009</v>
      </c>
      <c r="BR67" s="265">
        <f t="shared" si="43"/>
        <v>1.0918000000000001</v>
      </c>
      <c r="BS67" s="265">
        <f t="shared" si="43"/>
        <v>1.0418000000000001</v>
      </c>
      <c r="BT67" s="265">
        <f t="shared" si="43"/>
        <v>1.0275000000000001</v>
      </c>
      <c r="BU67" s="265">
        <f t="shared" si="43"/>
        <v>1.0265</v>
      </c>
      <c r="BV67" s="265">
        <f t="shared" si="43"/>
        <v>1.0336000000000001</v>
      </c>
      <c r="BW67" s="265">
        <f t="shared" si="43"/>
        <v>1.0469999999999999</v>
      </c>
      <c r="BX67" s="265">
        <f t="shared" si="43"/>
        <v>1.0619000000000001</v>
      </c>
      <c r="BY67" s="265">
        <f t="shared" si="43"/>
        <v>1.0356000000000001</v>
      </c>
      <c r="BZ67" s="265">
        <f t="shared" si="43"/>
        <v>1.0116000000000001</v>
      </c>
      <c r="CA67" s="274">
        <f t="shared" si="43"/>
        <v>1</v>
      </c>
    </row>
    <row r="68" spans="1:79" outlineLevel="1">
      <c r="A68" s="261">
        <v>5</v>
      </c>
      <c r="B68" s="262" t="s">
        <v>392</v>
      </c>
      <c r="C68" s="205"/>
      <c r="D68" s="156">
        <v>20</v>
      </c>
      <c r="E68" s="299">
        <v>30</v>
      </c>
      <c r="F68" s="264">
        <f t="shared" si="37"/>
        <v>0</v>
      </c>
      <c r="G68" s="264">
        <f t="shared" si="37"/>
        <v>0</v>
      </c>
      <c r="H68" s="475">
        <f t="shared" si="37"/>
        <v>0</v>
      </c>
      <c r="I68" s="475">
        <f t="shared" si="37"/>
        <v>3.7797999999999998</v>
      </c>
      <c r="J68" s="265">
        <f t="shared" si="37"/>
        <v>3.8778000000000001</v>
      </c>
      <c r="K68" s="265">
        <f t="shared" si="37"/>
        <v>3.2719</v>
      </c>
      <c r="L68" s="265">
        <f t="shared" si="37"/>
        <v>3.2018</v>
      </c>
      <c r="M68" s="265">
        <f t="shared" si="37"/>
        <v>3.2820999999999998</v>
      </c>
      <c r="N68" s="265">
        <f t="shared" si="37"/>
        <v>3.3344</v>
      </c>
      <c r="O68" s="265">
        <f t="shared" si="37"/>
        <v>3.2719</v>
      </c>
      <c r="P68" s="265">
        <f t="shared" si="38"/>
        <v>3.2214999999999998</v>
      </c>
      <c r="Q68" s="265">
        <f t="shared" si="38"/>
        <v>3.1631</v>
      </c>
      <c r="R68" s="265">
        <f t="shared" si="38"/>
        <v>3.1823999999999999</v>
      </c>
      <c r="S68" s="265">
        <f t="shared" si="38"/>
        <v>3.2018</v>
      </c>
      <c r="T68" s="265">
        <f t="shared" si="38"/>
        <v>3.1631</v>
      </c>
      <c r="U68" s="265">
        <f t="shared" si="38"/>
        <v>3.1254</v>
      </c>
      <c r="V68" s="265">
        <f t="shared" si="38"/>
        <v>3.1067999999999998</v>
      </c>
      <c r="W68" s="265">
        <f t="shared" si="38"/>
        <v>3.0794000000000001</v>
      </c>
      <c r="X68" s="265">
        <f t="shared" si="38"/>
        <v>3.0348000000000002</v>
      </c>
      <c r="Y68" s="265">
        <f t="shared" si="38"/>
        <v>2.9660000000000002</v>
      </c>
      <c r="Z68" s="265">
        <f t="shared" si="39"/>
        <v>2.9245999999999999</v>
      </c>
      <c r="AA68" s="265">
        <f t="shared" si="39"/>
        <v>2.9575999999999998</v>
      </c>
      <c r="AB68" s="265">
        <f t="shared" si="39"/>
        <v>2.9660000000000002</v>
      </c>
      <c r="AC68" s="265">
        <f t="shared" si="39"/>
        <v>2.9163999999999999</v>
      </c>
      <c r="AD68" s="265">
        <f t="shared" si="39"/>
        <v>2.7772000000000001</v>
      </c>
      <c r="AE68" s="265">
        <f t="shared" si="39"/>
        <v>2.6709000000000001</v>
      </c>
      <c r="AF68" s="265">
        <f t="shared" si="39"/>
        <v>2.5916000000000001</v>
      </c>
      <c r="AG68" s="265">
        <f t="shared" si="39"/>
        <v>2.4348999999999998</v>
      </c>
      <c r="AH68" s="265">
        <f t="shared" si="39"/>
        <v>2.1455000000000002</v>
      </c>
      <c r="AI68" s="265">
        <f t="shared" si="39"/>
        <v>2.0529000000000002</v>
      </c>
      <c r="AJ68" s="265">
        <f t="shared" si="40"/>
        <v>1.9792000000000001</v>
      </c>
      <c r="AK68" s="265">
        <f t="shared" si="40"/>
        <v>1.9211</v>
      </c>
      <c r="AL68" s="265">
        <f t="shared" si="40"/>
        <v>1.9001999999999999</v>
      </c>
      <c r="AM68" s="265">
        <f t="shared" si="40"/>
        <v>1.8335999999999999</v>
      </c>
      <c r="AN68" s="265">
        <f t="shared" si="40"/>
        <v>1.7192000000000001</v>
      </c>
      <c r="AO68" s="265">
        <f t="shared" si="40"/>
        <v>1.6108</v>
      </c>
      <c r="AP68" s="265">
        <f t="shared" si="40"/>
        <v>1.5152000000000001</v>
      </c>
      <c r="AQ68" s="265">
        <f t="shared" si="40"/>
        <v>1.4893000000000001</v>
      </c>
      <c r="AR68" s="265">
        <f t="shared" si="40"/>
        <v>1.4480999999999999</v>
      </c>
      <c r="AS68" s="265">
        <f t="shared" si="40"/>
        <v>1.4168000000000001</v>
      </c>
      <c r="AT68" s="265">
        <f t="shared" si="41"/>
        <v>1.4283999999999999</v>
      </c>
      <c r="AU68" s="265">
        <f t="shared" si="41"/>
        <v>1.4622999999999999</v>
      </c>
      <c r="AV68" s="265">
        <f t="shared" si="41"/>
        <v>1.4401999999999999</v>
      </c>
      <c r="AW68" s="265">
        <f t="shared" si="41"/>
        <v>1.4035</v>
      </c>
      <c r="AX68" s="265">
        <f t="shared" si="41"/>
        <v>1.3813</v>
      </c>
      <c r="AY68" s="265">
        <f t="shared" si="41"/>
        <v>1.3527</v>
      </c>
      <c r="AZ68" s="265">
        <f t="shared" si="41"/>
        <v>1.3338000000000001</v>
      </c>
      <c r="BA68" s="265">
        <f t="shared" si="41"/>
        <v>1.3321000000000001</v>
      </c>
      <c r="BB68" s="265">
        <f t="shared" si="41"/>
        <v>1.3287</v>
      </c>
      <c r="BC68" s="265">
        <f t="shared" si="41"/>
        <v>1.3055000000000001</v>
      </c>
      <c r="BD68" s="265">
        <f t="shared" si="42"/>
        <v>1.327</v>
      </c>
      <c r="BE68" s="265">
        <f t="shared" si="42"/>
        <v>1.3120000000000001</v>
      </c>
      <c r="BF68" s="265">
        <f t="shared" si="42"/>
        <v>1.3120000000000001</v>
      </c>
      <c r="BG68" s="265">
        <f t="shared" si="42"/>
        <v>1.3321000000000001</v>
      </c>
      <c r="BH68" s="265">
        <f t="shared" si="42"/>
        <v>1.3070999999999999</v>
      </c>
      <c r="BI68" s="265">
        <f t="shared" si="42"/>
        <v>1.266</v>
      </c>
      <c r="BJ68" s="265">
        <f t="shared" si="42"/>
        <v>1.2737000000000001</v>
      </c>
      <c r="BK68" s="265">
        <f t="shared" si="42"/>
        <v>1.2554000000000001</v>
      </c>
      <c r="BL68" s="265">
        <f t="shared" si="42"/>
        <v>1.2376</v>
      </c>
      <c r="BM68" s="265">
        <f t="shared" si="42"/>
        <v>1.1924999999999999</v>
      </c>
      <c r="BN68" s="265">
        <f t="shared" si="43"/>
        <v>1.1318999999999999</v>
      </c>
      <c r="BO68" s="265">
        <f t="shared" si="43"/>
        <v>1.1186</v>
      </c>
      <c r="BP68" s="265">
        <f t="shared" si="43"/>
        <v>1.0640000000000001</v>
      </c>
      <c r="BQ68" s="265">
        <f t="shared" si="43"/>
        <v>1.1009</v>
      </c>
      <c r="BR68" s="265">
        <f t="shared" si="43"/>
        <v>1.0918000000000001</v>
      </c>
      <c r="BS68" s="265">
        <f t="shared" si="43"/>
        <v>1.0418000000000001</v>
      </c>
      <c r="BT68" s="265">
        <f t="shared" si="43"/>
        <v>1.0275000000000001</v>
      </c>
      <c r="BU68" s="265">
        <f t="shared" si="43"/>
        <v>1.0265</v>
      </c>
      <c r="BV68" s="265">
        <f t="shared" si="43"/>
        <v>1.0336000000000001</v>
      </c>
      <c r="BW68" s="265">
        <f t="shared" si="43"/>
        <v>1.0469999999999999</v>
      </c>
      <c r="BX68" s="265">
        <f t="shared" si="43"/>
        <v>1.0619000000000001</v>
      </c>
      <c r="BY68" s="265">
        <f t="shared" si="43"/>
        <v>1.0356000000000001</v>
      </c>
      <c r="BZ68" s="265">
        <f t="shared" si="43"/>
        <v>1.0116000000000001</v>
      </c>
      <c r="CA68" s="274">
        <f t="shared" si="43"/>
        <v>1</v>
      </c>
    </row>
    <row r="69" spans="1:79" outlineLevel="1">
      <c r="A69" s="261">
        <v>2</v>
      </c>
      <c r="B69" s="262" t="s">
        <v>393</v>
      </c>
      <c r="C69" s="205"/>
      <c r="D69" s="156">
        <v>40</v>
      </c>
      <c r="E69" s="299">
        <v>45</v>
      </c>
      <c r="F69" s="264">
        <f t="shared" si="37"/>
        <v>0</v>
      </c>
      <c r="G69" s="264">
        <f t="shared" si="37"/>
        <v>0</v>
      </c>
      <c r="H69" s="475">
        <f t="shared" si="37"/>
        <v>0</v>
      </c>
      <c r="I69" s="475">
        <f t="shared" si="37"/>
        <v>0</v>
      </c>
      <c r="J69" s="265">
        <f t="shared" si="37"/>
        <v>0</v>
      </c>
      <c r="K69" s="265">
        <f t="shared" si="37"/>
        <v>0</v>
      </c>
      <c r="L69" s="265">
        <f t="shared" si="37"/>
        <v>0</v>
      </c>
      <c r="M69" s="265">
        <f t="shared" si="37"/>
        <v>0</v>
      </c>
      <c r="N69" s="265">
        <f t="shared" si="37"/>
        <v>0</v>
      </c>
      <c r="O69" s="265">
        <f t="shared" si="37"/>
        <v>0</v>
      </c>
      <c r="P69" s="265">
        <f t="shared" si="38"/>
        <v>0</v>
      </c>
      <c r="Q69" s="265">
        <f t="shared" si="38"/>
        <v>0</v>
      </c>
      <c r="R69" s="265">
        <f t="shared" si="38"/>
        <v>2.5512999999999999</v>
      </c>
      <c r="S69" s="265">
        <f t="shared" si="38"/>
        <v>2.4615</v>
      </c>
      <c r="T69" s="265">
        <f t="shared" si="38"/>
        <v>2.383</v>
      </c>
      <c r="U69" s="265">
        <f t="shared" si="38"/>
        <v>2.4034</v>
      </c>
      <c r="V69" s="265">
        <f t="shared" si="38"/>
        <v>2.3479999999999999</v>
      </c>
      <c r="W69" s="265">
        <f t="shared" si="38"/>
        <v>2.3237000000000001</v>
      </c>
      <c r="X69" s="265">
        <f t="shared" si="38"/>
        <v>2.1374</v>
      </c>
      <c r="Y69" s="265">
        <f t="shared" si="38"/>
        <v>2.0179999999999998</v>
      </c>
      <c r="Z69" s="265">
        <f t="shared" si="39"/>
        <v>1.8918999999999999</v>
      </c>
      <c r="AA69" s="265">
        <f t="shared" si="39"/>
        <v>2.0741000000000001</v>
      </c>
      <c r="AB69" s="265">
        <f t="shared" si="39"/>
        <v>2.0701999999999998</v>
      </c>
      <c r="AC69" s="265">
        <f t="shared" si="39"/>
        <v>1.9787999999999999</v>
      </c>
      <c r="AD69" s="265">
        <f t="shared" si="39"/>
        <v>1.8391</v>
      </c>
      <c r="AE69" s="265">
        <f t="shared" si="39"/>
        <v>1.8887</v>
      </c>
      <c r="AF69" s="265">
        <f t="shared" si="39"/>
        <v>1.8759999999999999</v>
      </c>
      <c r="AG69" s="265">
        <f t="shared" si="39"/>
        <v>1.7834000000000001</v>
      </c>
      <c r="AH69" s="265">
        <f t="shared" si="39"/>
        <v>1.6792</v>
      </c>
      <c r="AI69" s="265">
        <f t="shared" si="39"/>
        <v>1.7638</v>
      </c>
      <c r="AJ69" s="265">
        <f t="shared" si="40"/>
        <v>1.7231000000000001</v>
      </c>
      <c r="AK69" s="265">
        <f t="shared" si="40"/>
        <v>1.7047000000000001</v>
      </c>
      <c r="AL69" s="265">
        <f t="shared" si="40"/>
        <v>1.6667000000000001</v>
      </c>
      <c r="AM69" s="265">
        <f t="shared" si="40"/>
        <v>1.5321</v>
      </c>
      <c r="AN69" s="265">
        <f t="shared" si="40"/>
        <v>1.4017999999999999</v>
      </c>
      <c r="AO69" s="265">
        <f t="shared" si="40"/>
        <v>1.3543000000000001</v>
      </c>
      <c r="AP69" s="265">
        <f t="shared" si="40"/>
        <v>1.3543000000000001</v>
      </c>
      <c r="AQ69" s="265">
        <f t="shared" si="40"/>
        <v>1.3208</v>
      </c>
      <c r="AR69" s="265">
        <f t="shared" si="40"/>
        <v>1.2932999999999999</v>
      </c>
      <c r="AS69" s="265">
        <f t="shared" si="40"/>
        <v>1.2756000000000001</v>
      </c>
      <c r="AT69" s="265">
        <f t="shared" si="41"/>
        <v>1.2903</v>
      </c>
      <c r="AU69" s="265">
        <f t="shared" si="41"/>
        <v>1.2726999999999999</v>
      </c>
      <c r="AV69" s="265">
        <f t="shared" si="41"/>
        <v>1.2226999999999999</v>
      </c>
      <c r="AW69" s="265">
        <f t="shared" si="41"/>
        <v>1.1863999999999999</v>
      </c>
      <c r="AX69" s="265">
        <f t="shared" si="41"/>
        <v>1.1852</v>
      </c>
      <c r="AY69" s="265">
        <f t="shared" si="41"/>
        <v>1.1511</v>
      </c>
      <c r="AZ69" s="265">
        <f t="shared" si="41"/>
        <v>1.129</v>
      </c>
      <c r="BA69" s="265">
        <f t="shared" si="41"/>
        <v>1.1394</v>
      </c>
      <c r="BB69" s="265">
        <f t="shared" si="41"/>
        <v>1.1487000000000001</v>
      </c>
      <c r="BC69" s="265">
        <f t="shared" si="41"/>
        <v>1.1617999999999999</v>
      </c>
      <c r="BD69" s="265">
        <f t="shared" si="42"/>
        <v>1.2134</v>
      </c>
      <c r="BE69" s="265">
        <f t="shared" si="42"/>
        <v>1.2669999999999999</v>
      </c>
      <c r="BF69" s="265">
        <f t="shared" si="42"/>
        <v>1.2932999999999999</v>
      </c>
      <c r="BG69" s="265">
        <f t="shared" si="42"/>
        <v>1.3038000000000001</v>
      </c>
      <c r="BH69" s="265">
        <f t="shared" si="42"/>
        <v>1.2698</v>
      </c>
      <c r="BI69" s="265">
        <f t="shared" si="42"/>
        <v>1.2742</v>
      </c>
      <c r="BJ69" s="265">
        <f t="shared" si="42"/>
        <v>1.2874000000000001</v>
      </c>
      <c r="BK69" s="265">
        <f t="shared" si="42"/>
        <v>1.3008</v>
      </c>
      <c r="BL69" s="265">
        <f t="shared" si="42"/>
        <v>1.3023</v>
      </c>
      <c r="BM69" s="265">
        <f t="shared" si="42"/>
        <v>1.3115000000000001</v>
      </c>
      <c r="BN69" s="265">
        <f t="shared" si="43"/>
        <v>1.2641</v>
      </c>
      <c r="BO69" s="265">
        <f t="shared" si="43"/>
        <v>1.2294</v>
      </c>
      <c r="BP69" s="265">
        <f t="shared" si="43"/>
        <v>1.2186999999999999</v>
      </c>
      <c r="BQ69" s="265">
        <f t="shared" si="43"/>
        <v>1.2376</v>
      </c>
      <c r="BR69" s="265">
        <f t="shared" si="43"/>
        <v>1.2266999999999999</v>
      </c>
      <c r="BS69" s="265">
        <f t="shared" si="43"/>
        <v>1.1691</v>
      </c>
      <c r="BT69" s="265">
        <f t="shared" si="43"/>
        <v>1.1535</v>
      </c>
      <c r="BU69" s="265">
        <f t="shared" si="43"/>
        <v>1.1557999999999999</v>
      </c>
      <c r="BV69" s="265">
        <f t="shared" si="43"/>
        <v>1.1523000000000001</v>
      </c>
      <c r="BW69" s="265">
        <f t="shared" si="43"/>
        <v>1.1200000000000001</v>
      </c>
      <c r="BX69" s="265">
        <f t="shared" si="43"/>
        <v>1.1200000000000001</v>
      </c>
      <c r="BY69" s="265">
        <f t="shared" si="43"/>
        <v>1.0894999999999999</v>
      </c>
      <c r="BZ69" s="265">
        <f t="shared" si="43"/>
        <v>1.0419</v>
      </c>
      <c r="CA69" s="274">
        <f t="shared" si="43"/>
        <v>1</v>
      </c>
    </row>
    <row r="70" spans="1:79" outlineLevel="1">
      <c r="A70" s="261">
        <v>3</v>
      </c>
      <c r="B70" s="262" t="s">
        <v>394</v>
      </c>
      <c r="C70" s="205"/>
      <c r="D70" s="156">
        <v>30</v>
      </c>
      <c r="E70" s="299">
        <v>40</v>
      </c>
      <c r="F70" s="264">
        <f t="shared" si="37"/>
        <v>0</v>
      </c>
      <c r="G70" s="264">
        <f t="shared" si="37"/>
        <v>0</v>
      </c>
      <c r="H70" s="475">
        <f t="shared" si="37"/>
        <v>0</v>
      </c>
      <c r="I70" s="475">
        <f t="shared" si="37"/>
        <v>0</v>
      </c>
      <c r="J70" s="265">
        <f t="shared" si="37"/>
        <v>0</v>
      </c>
      <c r="K70" s="265">
        <f t="shared" si="37"/>
        <v>0</v>
      </c>
      <c r="L70" s="265">
        <f t="shared" si="37"/>
        <v>0</v>
      </c>
      <c r="M70" s="265">
        <f t="shared" si="37"/>
        <v>0</v>
      </c>
      <c r="N70" s="265">
        <f t="shared" si="37"/>
        <v>0</v>
      </c>
      <c r="O70" s="265">
        <f t="shared" si="37"/>
        <v>0</v>
      </c>
      <c r="P70" s="265">
        <f t="shared" si="38"/>
        <v>0</v>
      </c>
      <c r="Q70" s="265">
        <f t="shared" si="38"/>
        <v>0</v>
      </c>
      <c r="R70" s="265">
        <f t="shared" si="38"/>
        <v>2.9443999999999999</v>
      </c>
      <c r="S70" s="265">
        <f t="shared" si="38"/>
        <v>2.8759999999999999</v>
      </c>
      <c r="T70" s="265">
        <f t="shared" si="38"/>
        <v>2.7549999999999999</v>
      </c>
      <c r="U70" s="265">
        <f t="shared" si="38"/>
        <v>2.6884000000000001</v>
      </c>
      <c r="V70" s="265">
        <f t="shared" si="38"/>
        <v>2.6312000000000002</v>
      </c>
      <c r="W70" s="265">
        <f t="shared" si="38"/>
        <v>2.6562999999999999</v>
      </c>
      <c r="X70" s="265">
        <f t="shared" si="38"/>
        <v>2.5528</v>
      </c>
      <c r="Y70" s="265">
        <f t="shared" si="38"/>
        <v>2.4569999999999999</v>
      </c>
      <c r="Z70" s="265">
        <f t="shared" si="39"/>
        <v>2.3235999999999999</v>
      </c>
      <c r="AA70" s="265">
        <f t="shared" si="39"/>
        <v>2.5586000000000002</v>
      </c>
      <c r="AB70" s="265">
        <f t="shared" si="39"/>
        <v>2.5943999999999998</v>
      </c>
      <c r="AC70" s="265">
        <f t="shared" si="39"/>
        <v>2.3986999999999998</v>
      </c>
      <c r="AD70" s="265">
        <f t="shared" si="39"/>
        <v>2.1444999999999999</v>
      </c>
      <c r="AE70" s="265">
        <f t="shared" si="39"/>
        <v>2.1612</v>
      </c>
      <c r="AF70" s="265">
        <f t="shared" si="39"/>
        <v>2.1738</v>
      </c>
      <c r="AG70" s="265">
        <f t="shared" si="39"/>
        <v>2.0842999999999998</v>
      </c>
      <c r="AH70" s="265">
        <f t="shared" si="39"/>
        <v>1.9492</v>
      </c>
      <c r="AI70" s="265">
        <f t="shared" si="39"/>
        <v>2.0310000000000001</v>
      </c>
      <c r="AJ70" s="265">
        <f t="shared" si="40"/>
        <v>1.9630000000000001</v>
      </c>
      <c r="AK70" s="265">
        <f t="shared" si="40"/>
        <v>1.9357</v>
      </c>
      <c r="AL70" s="265">
        <f t="shared" si="40"/>
        <v>1.9492</v>
      </c>
      <c r="AM70" s="265">
        <f t="shared" si="40"/>
        <v>1.8098000000000001</v>
      </c>
      <c r="AN70" s="265">
        <f t="shared" si="40"/>
        <v>1.6415999999999999</v>
      </c>
      <c r="AO70" s="265">
        <f t="shared" si="40"/>
        <v>1.5609999999999999</v>
      </c>
      <c r="AP70" s="265">
        <f t="shared" si="40"/>
        <v>1.5205</v>
      </c>
      <c r="AQ70" s="265">
        <f t="shared" si="40"/>
        <v>1.5226</v>
      </c>
      <c r="AR70" s="265">
        <f t="shared" si="40"/>
        <v>1.5163</v>
      </c>
      <c r="AS70" s="265">
        <f t="shared" si="40"/>
        <v>1.5061</v>
      </c>
      <c r="AT70" s="265">
        <f t="shared" si="41"/>
        <v>1.484</v>
      </c>
      <c r="AU70" s="265">
        <f t="shared" si="41"/>
        <v>1.4587000000000001</v>
      </c>
      <c r="AV70" s="265">
        <f t="shared" si="41"/>
        <v>1.4288000000000001</v>
      </c>
      <c r="AW70" s="265">
        <f t="shared" si="41"/>
        <v>1.3913</v>
      </c>
      <c r="AX70" s="265">
        <f t="shared" si="41"/>
        <v>1.3524</v>
      </c>
      <c r="AY70" s="265">
        <f t="shared" si="41"/>
        <v>1.3032999999999999</v>
      </c>
      <c r="AZ70" s="265">
        <f t="shared" si="41"/>
        <v>1.2647999999999999</v>
      </c>
      <c r="BA70" s="265">
        <f t="shared" si="41"/>
        <v>1.2605</v>
      </c>
      <c r="BB70" s="265">
        <f t="shared" si="41"/>
        <v>1.2619</v>
      </c>
      <c r="BC70" s="265">
        <f t="shared" si="41"/>
        <v>1.2677</v>
      </c>
      <c r="BD70" s="265">
        <f t="shared" si="42"/>
        <v>1.3018000000000001</v>
      </c>
      <c r="BE70" s="265">
        <f t="shared" si="42"/>
        <v>1.325</v>
      </c>
      <c r="BF70" s="265">
        <f t="shared" si="42"/>
        <v>1.3297000000000001</v>
      </c>
      <c r="BG70" s="265">
        <f t="shared" si="42"/>
        <v>1.3282</v>
      </c>
      <c r="BH70" s="265">
        <f t="shared" si="42"/>
        <v>1.2911999999999999</v>
      </c>
      <c r="BI70" s="265">
        <f t="shared" si="42"/>
        <v>1.2882</v>
      </c>
      <c r="BJ70" s="265">
        <f t="shared" si="42"/>
        <v>1.3109999999999999</v>
      </c>
      <c r="BK70" s="265">
        <f t="shared" si="42"/>
        <v>1.3329</v>
      </c>
      <c r="BL70" s="265">
        <f t="shared" si="42"/>
        <v>1.3093999999999999</v>
      </c>
      <c r="BM70" s="265">
        <f t="shared" si="42"/>
        <v>1.272</v>
      </c>
      <c r="BN70" s="265">
        <f t="shared" si="43"/>
        <v>1.2407999999999999</v>
      </c>
      <c r="BO70" s="265">
        <f t="shared" si="43"/>
        <v>1.1891</v>
      </c>
      <c r="BP70" s="265">
        <f t="shared" si="43"/>
        <v>1.1534</v>
      </c>
      <c r="BQ70" s="265">
        <f t="shared" si="43"/>
        <v>1.1654</v>
      </c>
      <c r="BR70" s="265">
        <f t="shared" si="43"/>
        <v>1.1878</v>
      </c>
      <c r="BS70" s="265">
        <f t="shared" si="43"/>
        <v>1.1486000000000001</v>
      </c>
      <c r="BT70" s="265">
        <f t="shared" si="43"/>
        <v>1.1438999999999999</v>
      </c>
      <c r="BU70" s="265">
        <f t="shared" si="43"/>
        <v>1.1451</v>
      </c>
      <c r="BV70" s="265">
        <f t="shared" si="43"/>
        <v>1.1369</v>
      </c>
      <c r="BW70" s="265">
        <f t="shared" si="43"/>
        <v>1.113</v>
      </c>
      <c r="BX70" s="265">
        <f t="shared" si="43"/>
        <v>1.113</v>
      </c>
      <c r="BY70" s="265">
        <f t="shared" si="43"/>
        <v>1.0827</v>
      </c>
      <c r="BZ70" s="265">
        <f t="shared" si="43"/>
        <v>1.0373000000000001</v>
      </c>
      <c r="CA70" s="274">
        <f t="shared" si="43"/>
        <v>1</v>
      </c>
    </row>
    <row r="71" spans="1:79" outlineLevel="1">
      <c r="A71" s="261">
        <v>2</v>
      </c>
      <c r="B71" s="262" t="s">
        <v>395</v>
      </c>
      <c r="C71" s="205"/>
      <c r="D71" s="156">
        <v>40</v>
      </c>
      <c r="E71" s="299">
        <v>45</v>
      </c>
      <c r="F71" s="264">
        <f t="shared" ref="F71:O80" si="44">VLOOKUP($A71,$A$11:$CA$15,F$49)</f>
        <v>0</v>
      </c>
      <c r="G71" s="264">
        <f t="shared" si="44"/>
        <v>0</v>
      </c>
      <c r="H71" s="475">
        <f t="shared" si="44"/>
        <v>0</v>
      </c>
      <c r="I71" s="475">
        <f t="shared" si="44"/>
        <v>0</v>
      </c>
      <c r="J71" s="265">
        <f t="shared" si="44"/>
        <v>0</v>
      </c>
      <c r="K71" s="265">
        <f t="shared" si="44"/>
        <v>0</v>
      </c>
      <c r="L71" s="265">
        <f t="shared" si="44"/>
        <v>0</v>
      </c>
      <c r="M71" s="265">
        <f t="shared" si="44"/>
        <v>0</v>
      </c>
      <c r="N71" s="265">
        <f t="shared" si="44"/>
        <v>0</v>
      </c>
      <c r="O71" s="265">
        <f t="shared" si="44"/>
        <v>0</v>
      </c>
      <c r="P71" s="265">
        <f t="shared" ref="P71:Y80" si="45">VLOOKUP($A71,$A$11:$CA$15,P$49)</f>
        <v>0</v>
      </c>
      <c r="Q71" s="265">
        <f t="shared" si="45"/>
        <v>0</v>
      </c>
      <c r="R71" s="265">
        <f t="shared" si="45"/>
        <v>2.5512999999999999</v>
      </c>
      <c r="S71" s="265">
        <f t="shared" si="45"/>
        <v>2.4615</v>
      </c>
      <c r="T71" s="265">
        <f t="shared" si="45"/>
        <v>2.383</v>
      </c>
      <c r="U71" s="265">
        <f t="shared" si="45"/>
        <v>2.4034</v>
      </c>
      <c r="V71" s="265">
        <f t="shared" si="45"/>
        <v>2.3479999999999999</v>
      </c>
      <c r="W71" s="265">
        <f t="shared" si="45"/>
        <v>2.3237000000000001</v>
      </c>
      <c r="X71" s="265">
        <f t="shared" si="45"/>
        <v>2.1374</v>
      </c>
      <c r="Y71" s="265">
        <f t="shared" si="45"/>
        <v>2.0179999999999998</v>
      </c>
      <c r="Z71" s="265">
        <f t="shared" ref="Z71:AI80" si="46">VLOOKUP($A71,$A$11:$CA$15,Z$49)</f>
        <v>1.8918999999999999</v>
      </c>
      <c r="AA71" s="265">
        <f t="shared" si="46"/>
        <v>2.0741000000000001</v>
      </c>
      <c r="AB71" s="265">
        <f t="shared" si="46"/>
        <v>2.0701999999999998</v>
      </c>
      <c r="AC71" s="265">
        <f t="shared" si="46"/>
        <v>1.9787999999999999</v>
      </c>
      <c r="AD71" s="265">
        <f t="shared" si="46"/>
        <v>1.8391</v>
      </c>
      <c r="AE71" s="265">
        <f t="shared" si="46"/>
        <v>1.8887</v>
      </c>
      <c r="AF71" s="265">
        <f t="shared" si="46"/>
        <v>1.8759999999999999</v>
      </c>
      <c r="AG71" s="265">
        <f t="shared" si="46"/>
        <v>1.7834000000000001</v>
      </c>
      <c r="AH71" s="265">
        <f t="shared" si="46"/>
        <v>1.6792</v>
      </c>
      <c r="AI71" s="265">
        <f t="shared" si="46"/>
        <v>1.7638</v>
      </c>
      <c r="AJ71" s="265">
        <f t="shared" ref="AJ71:AS80" si="47">VLOOKUP($A71,$A$11:$CA$15,AJ$49)</f>
        <v>1.7231000000000001</v>
      </c>
      <c r="AK71" s="265">
        <f t="shared" si="47"/>
        <v>1.7047000000000001</v>
      </c>
      <c r="AL71" s="265">
        <f t="shared" si="47"/>
        <v>1.6667000000000001</v>
      </c>
      <c r="AM71" s="265">
        <f t="shared" si="47"/>
        <v>1.5321</v>
      </c>
      <c r="AN71" s="265">
        <f t="shared" si="47"/>
        <v>1.4017999999999999</v>
      </c>
      <c r="AO71" s="265">
        <f t="shared" si="47"/>
        <v>1.3543000000000001</v>
      </c>
      <c r="AP71" s="265">
        <f t="shared" si="47"/>
        <v>1.3543000000000001</v>
      </c>
      <c r="AQ71" s="265">
        <f t="shared" si="47"/>
        <v>1.3208</v>
      </c>
      <c r="AR71" s="265">
        <f t="shared" si="47"/>
        <v>1.2932999999999999</v>
      </c>
      <c r="AS71" s="265">
        <f t="shared" si="47"/>
        <v>1.2756000000000001</v>
      </c>
      <c r="AT71" s="265">
        <f t="shared" ref="AT71:BC80" si="48">VLOOKUP($A71,$A$11:$CA$15,AT$49)</f>
        <v>1.2903</v>
      </c>
      <c r="AU71" s="265">
        <f t="shared" si="48"/>
        <v>1.2726999999999999</v>
      </c>
      <c r="AV71" s="265">
        <f t="shared" si="48"/>
        <v>1.2226999999999999</v>
      </c>
      <c r="AW71" s="265">
        <f t="shared" si="48"/>
        <v>1.1863999999999999</v>
      </c>
      <c r="AX71" s="265">
        <f t="shared" si="48"/>
        <v>1.1852</v>
      </c>
      <c r="AY71" s="265">
        <f t="shared" si="48"/>
        <v>1.1511</v>
      </c>
      <c r="AZ71" s="265">
        <f t="shared" si="48"/>
        <v>1.129</v>
      </c>
      <c r="BA71" s="265">
        <f t="shared" si="48"/>
        <v>1.1394</v>
      </c>
      <c r="BB71" s="265">
        <f t="shared" si="48"/>
        <v>1.1487000000000001</v>
      </c>
      <c r="BC71" s="265">
        <f t="shared" si="48"/>
        <v>1.1617999999999999</v>
      </c>
      <c r="BD71" s="265">
        <f t="shared" ref="BD71:BM80" si="49">VLOOKUP($A71,$A$11:$CA$15,BD$49)</f>
        <v>1.2134</v>
      </c>
      <c r="BE71" s="265">
        <f t="shared" si="49"/>
        <v>1.2669999999999999</v>
      </c>
      <c r="BF71" s="265">
        <f t="shared" si="49"/>
        <v>1.2932999999999999</v>
      </c>
      <c r="BG71" s="265">
        <f t="shared" si="49"/>
        <v>1.3038000000000001</v>
      </c>
      <c r="BH71" s="265">
        <f t="shared" si="49"/>
        <v>1.2698</v>
      </c>
      <c r="BI71" s="265">
        <f t="shared" si="49"/>
        <v>1.2742</v>
      </c>
      <c r="BJ71" s="265">
        <f t="shared" si="49"/>
        <v>1.2874000000000001</v>
      </c>
      <c r="BK71" s="265">
        <f t="shared" si="49"/>
        <v>1.3008</v>
      </c>
      <c r="BL71" s="265">
        <f t="shared" si="49"/>
        <v>1.3023</v>
      </c>
      <c r="BM71" s="265">
        <f t="shared" si="49"/>
        <v>1.3115000000000001</v>
      </c>
      <c r="BN71" s="265">
        <f t="shared" ref="BN71:CA80" si="50">VLOOKUP($A71,$A$11:$CA$15,BN$49)</f>
        <v>1.2641</v>
      </c>
      <c r="BO71" s="265">
        <f t="shared" si="50"/>
        <v>1.2294</v>
      </c>
      <c r="BP71" s="265">
        <f t="shared" si="50"/>
        <v>1.2186999999999999</v>
      </c>
      <c r="BQ71" s="265">
        <f t="shared" si="50"/>
        <v>1.2376</v>
      </c>
      <c r="BR71" s="265">
        <f t="shared" si="50"/>
        <v>1.2266999999999999</v>
      </c>
      <c r="BS71" s="265">
        <f t="shared" si="50"/>
        <v>1.1691</v>
      </c>
      <c r="BT71" s="265">
        <f t="shared" si="50"/>
        <v>1.1535</v>
      </c>
      <c r="BU71" s="265">
        <f t="shared" si="50"/>
        <v>1.1557999999999999</v>
      </c>
      <c r="BV71" s="265">
        <f t="shared" si="50"/>
        <v>1.1523000000000001</v>
      </c>
      <c r="BW71" s="265">
        <f t="shared" si="50"/>
        <v>1.1200000000000001</v>
      </c>
      <c r="BX71" s="265">
        <f t="shared" si="50"/>
        <v>1.1200000000000001</v>
      </c>
      <c r="BY71" s="265">
        <f t="shared" si="50"/>
        <v>1.0894999999999999</v>
      </c>
      <c r="BZ71" s="265">
        <f t="shared" si="50"/>
        <v>1.0419</v>
      </c>
      <c r="CA71" s="274">
        <f t="shared" si="50"/>
        <v>1</v>
      </c>
    </row>
    <row r="72" spans="1:79" outlineLevel="1">
      <c r="A72" s="261">
        <v>3</v>
      </c>
      <c r="B72" s="262" t="s">
        <v>396</v>
      </c>
      <c r="C72" s="205"/>
      <c r="D72" s="156">
        <v>30</v>
      </c>
      <c r="E72" s="299">
        <v>40</v>
      </c>
      <c r="F72" s="264">
        <f t="shared" si="44"/>
        <v>0</v>
      </c>
      <c r="G72" s="264">
        <f t="shared" si="44"/>
        <v>0</v>
      </c>
      <c r="H72" s="475">
        <f t="shared" si="44"/>
        <v>0</v>
      </c>
      <c r="I72" s="475">
        <f t="shared" si="44"/>
        <v>0</v>
      </c>
      <c r="J72" s="265">
        <f t="shared" si="44"/>
        <v>0</v>
      </c>
      <c r="K72" s="265">
        <f t="shared" si="44"/>
        <v>0</v>
      </c>
      <c r="L72" s="265">
        <f t="shared" si="44"/>
        <v>0</v>
      </c>
      <c r="M72" s="265">
        <f t="shared" si="44"/>
        <v>0</v>
      </c>
      <c r="N72" s="265">
        <f t="shared" si="44"/>
        <v>0</v>
      </c>
      <c r="O72" s="265">
        <f t="shared" si="44"/>
        <v>0</v>
      </c>
      <c r="P72" s="265">
        <f t="shared" si="45"/>
        <v>0</v>
      </c>
      <c r="Q72" s="265">
        <f t="shared" si="45"/>
        <v>0</v>
      </c>
      <c r="R72" s="265">
        <f t="shared" si="45"/>
        <v>2.9443999999999999</v>
      </c>
      <c r="S72" s="265">
        <f t="shared" si="45"/>
        <v>2.8759999999999999</v>
      </c>
      <c r="T72" s="265">
        <f t="shared" si="45"/>
        <v>2.7549999999999999</v>
      </c>
      <c r="U72" s="265">
        <f t="shared" si="45"/>
        <v>2.6884000000000001</v>
      </c>
      <c r="V72" s="265">
        <f t="shared" si="45"/>
        <v>2.6312000000000002</v>
      </c>
      <c r="W72" s="265">
        <f t="shared" si="45"/>
        <v>2.6562999999999999</v>
      </c>
      <c r="X72" s="265">
        <f t="shared" si="45"/>
        <v>2.5528</v>
      </c>
      <c r="Y72" s="265">
        <f t="shared" si="45"/>
        <v>2.4569999999999999</v>
      </c>
      <c r="Z72" s="265">
        <f t="shared" si="46"/>
        <v>2.3235999999999999</v>
      </c>
      <c r="AA72" s="265">
        <f t="shared" si="46"/>
        <v>2.5586000000000002</v>
      </c>
      <c r="AB72" s="265">
        <f t="shared" si="46"/>
        <v>2.5943999999999998</v>
      </c>
      <c r="AC72" s="265">
        <f t="shared" si="46"/>
        <v>2.3986999999999998</v>
      </c>
      <c r="AD72" s="265">
        <f t="shared" si="46"/>
        <v>2.1444999999999999</v>
      </c>
      <c r="AE72" s="265">
        <f t="shared" si="46"/>
        <v>2.1612</v>
      </c>
      <c r="AF72" s="265">
        <f t="shared" si="46"/>
        <v>2.1738</v>
      </c>
      <c r="AG72" s="265">
        <f t="shared" si="46"/>
        <v>2.0842999999999998</v>
      </c>
      <c r="AH72" s="265">
        <f t="shared" si="46"/>
        <v>1.9492</v>
      </c>
      <c r="AI72" s="265">
        <f t="shared" si="46"/>
        <v>2.0310000000000001</v>
      </c>
      <c r="AJ72" s="265">
        <f t="shared" si="47"/>
        <v>1.9630000000000001</v>
      </c>
      <c r="AK72" s="265">
        <f t="shared" si="47"/>
        <v>1.9357</v>
      </c>
      <c r="AL72" s="265">
        <f t="shared" si="47"/>
        <v>1.9492</v>
      </c>
      <c r="AM72" s="265">
        <f t="shared" si="47"/>
        <v>1.8098000000000001</v>
      </c>
      <c r="AN72" s="265">
        <f t="shared" si="47"/>
        <v>1.6415999999999999</v>
      </c>
      <c r="AO72" s="265">
        <f t="shared" si="47"/>
        <v>1.5609999999999999</v>
      </c>
      <c r="AP72" s="265">
        <f t="shared" si="47"/>
        <v>1.5205</v>
      </c>
      <c r="AQ72" s="265">
        <f t="shared" si="47"/>
        <v>1.5226</v>
      </c>
      <c r="AR72" s="265">
        <f t="shared" si="47"/>
        <v>1.5163</v>
      </c>
      <c r="AS72" s="265">
        <f t="shared" si="47"/>
        <v>1.5061</v>
      </c>
      <c r="AT72" s="265">
        <f t="shared" si="48"/>
        <v>1.484</v>
      </c>
      <c r="AU72" s="265">
        <f t="shared" si="48"/>
        <v>1.4587000000000001</v>
      </c>
      <c r="AV72" s="265">
        <f t="shared" si="48"/>
        <v>1.4288000000000001</v>
      </c>
      <c r="AW72" s="265">
        <f t="shared" si="48"/>
        <v>1.3913</v>
      </c>
      <c r="AX72" s="265">
        <f t="shared" si="48"/>
        <v>1.3524</v>
      </c>
      <c r="AY72" s="265">
        <f t="shared" si="48"/>
        <v>1.3032999999999999</v>
      </c>
      <c r="AZ72" s="265">
        <f t="shared" si="48"/>
        <v>1.2647999999999999</v>
      </c>
      <c r="BA72" s="265">
        <f t="shared" si="48"/>
        <v>1.2605</v>
      </c>
      <c r="BB72" s="265">
        <f t="shared" si="48"/>
        <v>1.2619</v>
      </c>
      <c r="BC72" s="265">
        <f t="shared" si="48"/>
        <v>1.2677</v>
      </c>
      <c r="BD72" s="265">
        <f t="shared" si="49"/>
        <v>1.3018000000000001</v>
      </c>
      <c r="BE72" s="265">
        <f t="shared" si="49"/>
        <v>1.325</v>
      </c>
      <c r="BF72" s="265">
        <f t="shared" si="49"/>
        <v>1.3297000000000001</v>
      </c>
      <c r="BG72" s="265">
        <f t="shared" si="49"/>
        <v>1.3282</v>
      </c>
      <c r="BH72" s="265">
        <f t="shared" si="49"/>
        <v>1.2911999999999999</v>
      </c>
      <c r="BI72" s="265">
        <f t="shared" si="49"/>
        <v>1.2882</v>
      </c>
      <c r="BJ72" s="265">
        <f t="shared" si="49"/>
        <v>1.3109999999999999</v>
      </c>
      <c r="BK72" s="265">
        <f t="shared" si="49"/>
        <v>1.3329</v>
      </c>
      <c r="BL72" s="265">
        <f t="shared" si="49"/>
        <v>1.3093999999999999</v>
      </c>
      <c r="BM72" s="265">
        <f t="shared" si="49"/>
        <v>1.272</v>
      </c>
      <c r="BN72" s="265">
        <f t="shared" si="50"/>
        <v>1.2407999999999999</v>
      </c>
      <c r="BO72" s="265">
        <f t="shared" si="50"/>
        <v>1.1891</v>
      </c>
      <c r="BP72" s="265">
        <f t="shared" si="50"/>
        <v>1.1534</v>
      </c>
      <c r="BQ72" s="265">
        <f t="shared" si="50"/>
        <v>1.1654</v>
      </c>
      <c r="BR72" s="265">
        <f t="shared" si="50"/>
        <v>1.1878</v>
      </c>
      <c r="BS72" s="265">
        <f t="shared" si="50"/>
        <v>1.1486000000000001</v>
      </c>
      <c r="BT72" s="265">
        <f t="shared" si="50"/>
        <v>1.1438999999999999</v>
      </c>
      <c r="BU72" s="265">
        <f t="shared" si="50"/>
        <v>1.1451</v>
      </c>
      <c r="BV72" s="265">
        <f t="shared" si="50"/>
        <v>1.1369</v>
      </c>
      <c r="BW72" s="265">
        <f t="shared" si="50"/>
        <v>1.113</v>
      </c>
      <c r="BX72" s="265">
        <f t="shared" si="50"/>
        <v>1.113</v>
      </c>
      <c r="BY72" s="265">
        <f t="shared" si="50"/>
        <v>1.0827</v>
      </c>
      <c r="BZ72" s="265">
        <f t="shared" si="50"/>
        <v>1.0373000000000001</v>
      </c>
      <c r="CA72" s="274">
        <f t="shared" si="50"/>
        <v>1</v>
      </c>
    </row>
    <row r="73" spans="1:79" outlineLevel="1">
      <c r="A73" s="261">
        <v>4</v>
      </c>
      <c r="B73" s="262" t="s">
        <v>397</v>
      </c>
      <c r="C73" s="205"/>
      <c r="D73" s="156">
        <v>25</v>
      </c>
      <c r="E73" s="299">
        <v>35</v>
      </c>
      <c r="F73" s="264">
        <f t="shared" si="44"/>
        <v>0</v>
      </c>
      <c r="G73" s="264">
        <f t="shared" si="44"/>
        <v>0</v>
      </c>
      <c r="H73" s="475">
        <f t="shared" si="44"/>
        <v>0</v>
      </c>
      <c r="I73" s="475">
        <f t="shared" si="44"/>
        <v>0</v>
      </c>
      <c r="J73" s="265">
        <f t="shared" si="44"/>
        <v>0</v>
      </c>
      <c r="K73" s="265">
        <f t="shared" si="44"/>
        <v>0</v>
      </c>
      <c r="L73" s="265">
        <f t="shared" si="44"/>
        <v>0</v>
      </c>
      <c r="M73" s="265">
        <f t="shared" si="44"/>
        <v>0</v>
      </c>
      <c r="N73" s="265">
        <f t="shared" si="44"/>
        <v>0</v>
      </c>
      <c r="O73" s="265">
        <f t="shared" si="44"/>
        <v>0</v>
      </c>
      <c r="P73" s="265">
        <f t="shared" si="45"/>
        <v>0</v>
      </c>
      <c r="Q73" s="265">
        <f t="shared" si="45"/>
        <v>0</v>
      </c>
      <c r="R73" s="265">
        <f t="shared" si="45"/>
        <v>3.8083999999999998</v>
      </c>
      <c r="S73" s="265">
        <f t="shared" si="45"/>
        <v>3.7559999999999998</v>
      </c>
      <c r="T73" s="265">
        <f t="shared" si="45"/>
        <v>3.6433</v>
      </c>
      <c r="U73" s="265">
        <f t="shared" si="45"/>
        <v>3.5371999999999999</v>
      </c>
      <c r="V73" s="265">
        <f t="shared" si="45"/>
        <v>3.4588999999999999</v>
      </c>
      <c r="W73" s="265">
        <f t="shared" si="45"/>
        <v>3.3839000000000001</v>
      </c>
      <c r="X73" s="265">
        <f t="shared" si="45"/>
        <v>3.3323</v>
      </c>
      <c r="Y73" s="265">
        <f t="shared" si="45"/>
        <v>3.3020999999999998</v>
      </c>
      <c r="Z73" s="265">
        <f t="shared" si="46"/>
        <v>3.2725</v>
      </c>
      <c r="AA73" s="265">
        <f t="shared" si="46"/>
        <v>3.3424999999999998</v>
      </c>
      <c r="AB73" s="265">
        <f t="shared" si="46"/>
        <v>3.2921999999999998</v>
      </c>
      <c r="AC73" s="265">
        <f t="shared" si="46"/>
        <v>3.2147000000000001</v>
      </c>
      <c r="AD73" s="265">
        <f t="shared" si="46"/>
        <v>2.9540999999999999</v>
      </c>
      <c r="AE73" s="265">
        <f t="shared" si="46"/>
        <v>2.8026</v>
      </c>
      <c r="AF73" s="265">
        <f t="shared" si="46"/>
        <v>2.7122000000000002</v>
      </c>
      <c r="AG73" s="265">
        <f t="shared" si="46"/>
        <v>2.5718000000000001</v>
      </c>
      <c r="AH73" s="265">
        <f t="shared" si="46"/>
        <v>2.3108</v>
      </c>
      <c r="AI73" s="265">
        <f t="shared" si="46"/>
        <v>2.2305999999999999</v>
      </c>
      <c r="AJ73" s="265">
        <f t="shared" si="47"/>
        <v>2.1600999999999999</v>
      </c>
      <c r="AK73" s="265">
        <f t="shared" si="47"/>
        <v>2.0939000000000001</v>
      </c>
      <c r="AL73" s="265">
        <f t="shared" si="47"/>
        <v>2.0430000000000001</v>
      </c>
      <c r="AM73" s="265">
        <f t="shared" si="47"/>
        <v>1.9345000000000001</v>
      </c>
      <c r="AN73" s="265">
        <f t="shared" si="47"/>
        <v>1.7888999999999999</v>
      </c>
      <c r="AO73" s="265">
        <f t="shared" si="47"/>
        <v>1.6998</v>
      </c>
      <c r="AP73" s="265">
        <f t="shared" si="47"/>
        <v>1.6411</v>
      </c>
      <c r="AQ73" s="265">
        <f t="shared" si="47"/>
        <v>1.6241000000000001</v>
      </c>
      <c r="AR73" s="265">
        <f t="shared" si="47"/>
        <v>1.5887</v>
      </c>
      <c r="AS73" s="265">
        <f t="shared" si="47"/>
        <v>1.5637000000000001</v>
      </c>
      <c r="AT73" s="265">
        <f t="shared" si="48"/>
        <v>1.5613999999999999</v>
      </c>
      <c r="AU73" s="265">
        <f t="shared" si="48"/>
        <v>1.5771999999999999</v>
      </c>
      <c r="AV73" s="265">
        <f t="shared" si="48"/>
        <v>1.5526</v>
      </c>
      <c r="AW73" s="265">
        <f t="shared" si="48"/>
        <v>1.5118</v>
      </c>
      <c r="AX73" s="265">
        <f t="shared" si="48"/>
        <v>1.4632000000000001</v>
      </c>
      <c r="AY73" s="265">
        <f t="shared" si="48"/>
        <v>1.4085000000000001</v>
      </c>
      <c r="AZ73" s="265">
        <f t="shared" si="48"/>
        <v>1.3663000000000001</v>
      </c>
      <c r="BA73" s="265">
        <f t="shared" si="48"/>
        <v>1.3511</v>
      </c>
      <c r="BB73" s="265">
        <f t="shared" si="48"/>
        <v>1.3428</v>
      </c>
      <c r="BC73" s="265">
        <f t="shared" si="48"/>
        <v>1.3231999999999999</v>
      </c>
      <c r="BD73" s="265">
        <f t="shared" si="49"/>
        <v>1.3461000000000001</v>
      </c>
      <c r="BE73" s="265">
        <f t="shared" si="49"/>
        <v>1.3444</v>
      </c>
      <c r="BF73" s="265">
        <f t="shared" si="49"/>
        <v>1.3527</v>
      </c>
      <c r="BG73" s="265">
        <f t="shared" si="49"/>
        <v>1.3680000000000001</v>
      </c>
      <c r="BH73" s="265">
        <f t="shared" si="49"/>
        <v>1.3511</v>
      </c>
      <c r="BI73" s="265">
        <f t="shared" si="49"/>
        <v>1.3248</v>
      </c>
      <c r="BJ73" s="265">
        <f t="shared" si="49"/>
        <v>1.3312999999999999</v>
      </c>
      <c r="BK73" s="265">
        <f t="shared" si="49"/>
        <v>1.32</v>
      </c>
      <c r="BL73" s="265">
        <f t="shared" si="49"/>
        <v>1.3073999999999999</v>
      </c>
      <c r="BM73" s="265">
        <f t="shared" si="49"/>
        <v>1.2754000000000001</v>
      </c>
      <c r="BN73" s="265">
        <f t="shared" si="50"/>
        <v>1.2212000000000001</v>
      </c>
      <c r="BO73" s="265">
        <f t="shared" si="50"/>
        <v>1.1998</v>
      </c>
      <c r="BP73" s="265">
        <f t="shared" si="50"/>
        <v>1.1493</v>
      </c>
      <c r="BQ73" s="265">
        <f t="shared" si="50"/>
        <v>1.169</v>
      </c>
      <c r="BR73" s="265">
        <f t="shared" si="50"/>
        <v>1.1603000000000001</v>
      </c>
      <c r="BS73" s="265">
        <f t="shared" si="50"/>
        <v>1.1175999999999999</v>
      </c>
      <c r="BT73" s="265">
        <f t="shared" si="50"/>
        <v>1.0985</v>
      </c>
      <c r="BU73" s="265">
        <f t="shared" si="50"/>
        <v>1.0919000000000001</v>
      </c>
      <c r="BV73" s="265">
        <f t="shared" si="50"/>
        <v>1.0908</v>
      </c>
      <c r="BW73" s="265">
        <f t="shared" si="50"/>
        <v>1.093</v>
      </c>
      <c r="BX73" s="265">
        <f t="shared" si="50"/>
        <v>1.0963000000000001</v>
      </c>
      <c r="BY73" s="265">
        <f t="shared" si="50"/>
        <v>1.0652999999999999</v>
      </c>
      <c r="BZ73" s="265">
        <f t="shared" si="50"/>
        <v>1.0282</v>
      </c>
      <c r="CA73" s="274">
        <f t="shared" si="50"/>
        <v>1</v>
      </c>
    </row>
    <row r="74" spans="1:79" outlineLevel="1">
      <c r="A74" s="261">
        <v>4</v>
      </c>
      <c r="B74" s="262" t="s">
        <v>398</v>
      </c>
      <c r="C74" s="205"/>
      <c r="D74" s="156">
        <v>25</v>
      </c>
      <c r="E74" s="299">
        <v>35</v>
      </c>
      <c r="F74" s="264">
        <f t="shared" si="44"/>
        <v>0</v>
      </c>
      <c r="G74" s="264">
        <f t="shared" si="44"/>
        <v>0</v>
      </c>
      <c r="H74" s="475">
        <f t="shared" si="44"/>
        <v>0</v>
      </c>
      <c r="I74" s="475">
        <f t="shared" si="44"/>
        <v>0</v>
      </c>
      <c r="J74" s="265">
        <f t="shared" si="44"/>
        <v>0</v>
      </c>
      <c r="K74" s="265">
        <f t="shared" si="44"/>
        <v>0</v>
      </c>
      <c r="L74" s="265">
        <f t="shared" si="44"/>
        <v>0</v>
      </c>
      <c r="M74" s="265">
        <f t="shared" si="44"/>
        <v>0</v>
      </c>
      <c r="N74" s="265">
        <f t="shared" si="44"/>
        <v>0</v>
      </c>
      <c r="O74" s="265">
        <f t="shared" si="44"/>
        <v>0</v>
      </c>
      <c r="P74" s="265">
        <f t="shared" si="45"/>
        <v>0</v>
      </c>
      <c r="Q74" s="265">
        <f t="shared" si="45"/>
        <v>0</v>
      </c>
      <c r="R74" s="265">
        <f t="shared" si="45"/>
        <v>3.8083999999999998</v>
      </c>
      <c r="S74" s="265">
        <f t="shared" si="45"/>
        <v>3.7559999999999998</v>
      </c>
      <c r="T74" s="265">
        <f t="shared" si="45"/>
        <v>3.6433</v>
      </c>
      <c r="U74" s="265">
        <f t="shared" si="45"/>
        <v>3.5371999999999999</v>
      </c>
      <c r="V74" s="265">
        <f t="shared" si="45"/>
        <v>3.4588999999999999</v>
      </c>
      <c r="W74" s="265">
        <f t="shared" si="45"/>
        <v>3.3839000000000001</v>
      </c>
      <c r="X74" s="265">
        <f t="shared" si="45"/>
        <v>3.3323</v>
      </c>
      <c r="Y74" s="265">
        <f t="shared" si="45"/>
        <v>3.3020999999999998</v>
      </c>
      <c r="Z74" s="265">
        <f t="shared" si="46"/>
        <v>3.2725</v>
      </c>
      <c r="AA74" s="265">
        <f t="shared" si="46"/>
        <v>3.3424999999999998</v>
      </c>
      <c r="AB74" s="265">
        <f t="shared" si="46"/>
        <v>3.2921999999999998</v>
      </c>
      <c r="AC74" s="265">
        <f t="shared" si="46"/>
        <v>3.2147000000000001</v>
      </c>
      <c r="AD74" s="265">
        <f t="shared" si="46"/>
        <v>2.9540999999999999</v>
      </c>
      <c r="AE74" s="265">
        <f t="shared" si="46"/>
        <v>2.8026</v>
      </c>
      <c r="AF74" s="265">
        <f t="shared" si="46"/>
        <v>2.7122000000000002</v>
      </c>
      <c r="AG74" s="265">
        <f t="shared" si="46"/>
        <v>2.5718000000000001</v>
      </c>
      <c r="AH74" s="265">
        <f t="shared" si="46"/>
        <v>2.3108</v>
      </c>
      <c r="AI74" s="265">
        <f t="shared" si="46"/>
        <v>2.2305999999999999</v>
      </c>
      <c r="AJ74" s="265">
        <f t="shared" si="47"/>
        <v>2.1600999999999999</v>
      </c>
      <c r="AK74" s="265">
        <f t="shared" si="47"/>
        <v>2.0939000000000001</v>
      </c>
      <c r="AL74" s="265">
        <f t="shared" si="47"/>
        <v>2.0430000000000001</v>
      </c>
      <c r="AM74" s="265">
        <f t="shared" si="47"/>
        <v>1.9345000000000001</v>
      </c>
      <c r="AN74" s="265">
        <f t="shared" si="47"/>
        <v>1.7888999999999999</v>
      </c>
      <c r="AO74" s="265">
        <f t="shared" si="47"/>
        <v>1.6998</v>
      </c>
      <c r="AP74" s="265">
        <f t="shared" si="47"/>
        <v>1.6411</v>
      </c>
      <c r="AQ74" s="265">
        <f t="shared" si="47"/>
        <v>1.6241000000000001</v>
      </c>
      <c r="AR74" s="265">
        <f t="shared" si="47"/>
        <v>1.5887</v>
      </c>
      <c r="AS74" s="265">
        <f t="shared" si="47"/>
        <v>1.5637000000000001</v>
      </c>
      <c r="AT74" s="265">
        <f t="shared" si="48"/>
        <v>1.5613999999999999</v>
      </c>
      <c r="AU74" s="265">
        <f t="shared" si="48"/>
        <v>1.5771999999999999</v>
      </c>
      <c r="AV74" s="265">
        <f t="shared" si="48"/>
        <v>1.5526</v>
      </c>
      <c r="AW74" s="265">
        <f t="shared" si="48"/>
        <v>1.5118</v>
      </c>
      <c r="AX74" s="265">
        <f t="shared" si="48"/>
        <v>1.4632000000000001</v>
      </c>
      <c r="AY74" s="265">
        <f t="shared" si="48"/>
        <v>1.4085000000000001</v>
      </c>
      <c r="AZ74" s="265">
        <f t="shared" si="48"/>
        <v>1.3663000000000001</v>
      </c>
      <c r="BA74" s="265">
        <f t="shared" si="48"/>
        <v>1.3511</v>
      </c>
      <c r="BB74" s="265">
        <f t="shared" si="48"/>
        <v>1.3428</v>
      </c>
      <c r="BC74" s="265">
        <f t="shared" si="48"/>
        <v>1.3231999999999999</v>
      </c>
      <c r="BD74" s="265">
        <f t="shared" si="49"/>
        <v>1.3461000000000001</v>
      </c>
      <c r="BE74" s="265">
        <f t="shared" si="49"/>
        <v>1.3444</v>
      </c>
      <c r="BF74" s="265">
        <f t="shared" si="49"/>
        <v>1.3527</v>
      </c>
      <c r="BG74" s="265">
        <f t="shared" si="49"/>
        <v>1.3680000000000001</v>
      </c>
      <c r="BH74" s="265">
        <f t="shared" si="49"/>
        <v>1.3511</v>
      </c>
      <c r="BI74" s="265">
        <f t="shared" si="49"/>
        <v>1.3248</v>
      </c>
      <c r="BJ74" s="265">
        <f t="shared" si="49"/>
        <v>1.3312999999999999</v>
      </c>
      <c r="BK74" s="265">
        <f t="shared" si="49"/>
        <v>1.32</v>
      </c>
      <c r="BL74" s="265">
        <f t="shared" si="49"/>
        <v>1.3073999999999999</v>
      </c>
      <c r="BM74" s="265">
        <f t="shared" si="49"/>
        <v>1.2754000000000001</v>
      </c>
      <c r="BN74" s="265">
        <f t="shared" si="50"/>
        <v>1.2212000000000001</v>
      </c>
      <c r="BO74" s="265">
        <f t="shared" si="50"/>
        <v>1.1998</v>
      </c>
      <c r="BP74" s="265">
        <f t="shared" si="50"/>
        <v>1.1493</v>
      </c>
      <c r="BQ74" s="265">
        <f t="shared" si="50"/>
        <v>1.169</v>
      </c>
      <c r="BR74" s="265">
        <f t="shared" si="50"/>
        <v>1.1603000000000001</v>
      </c>
      <c r="BS74" s="265">
        <f t="shared" si="50"/>
        <v>1.1175999999999999</v>
      </c>
      <c r="BT74" s="265">
        <f t="shared" si="50"/>
        <v>1.0985</v>
      </c>
      <c r="BU74" s="265">
        <f t="shared" si="50"/>
        <v>1.0919000000000001</v>
      </c>
      <c r="BV74" s="265">
        <f t="shared" si="50"/>
        <v>1.0908</v>
      </c>
      <c r="BW74" s="265">
        <f t="shared" si="50"/>
        <v>1.093</v>
      </c>
      <c r="BX74" s="265">
        <f t="shared" si="50"/>
        <v>1.0963000000000001</v>
      </c>
      <c r="BY74" s="265">
        <f t="shared" si="50"/>
        <v>1.0652999999999999</v>
      </c>
      <c r="BZ74" s="265">
        <f t="shared" si="50"/>
        <v>1.0282</v>
      </c>
      <c r="CA74" s="274">
        <f t="shared" si="50"/>
        <v>1</v>
      </c>
    </row>
    <row r="75" spans="1:79" outlineLevel="1">
      <c r="A75" s="261">
        <v>4</v>
      </c>
      <c r="B75" s="262" t="s">
        <v>399</v>
      </c>
      <c r="C75" s="205"/>
      <c r="D75" s="156">
        <v>30</v>
      </c>
      <c r="E75" s="299">
        <v>40</v>
      </c>
      <c r="F75" s="264">
        <f t="shared" si="44"/>
        <v>0</v>
      </c>
      <c r="G75" s="264">
        <f t="shared" si="44"/>
        <v>0</v>
      </c>
      <c r="H75" s="475">
        <f t="shared" si="44"/>
        <v>0</v>
      </c>
      <c r="I75" s="475">
        <f t="shared" si="44"/>
        <v>0</v>
      </c>
      <c r="J75" s="265">
        <f t="shared" si="44"/>
        <v>0</v>
      </c>
      <c r="K75" s="265">
        <f t="shared" si="44"/>
        <v>0</v>
      </c>
      <c r="L75" s="265">
        <f t="shared" si="44"/>
        <v>0</v>
      </c>
      <c r="M75" s="265">
        <f t="shared" si="44"/>
        <v>0</v>
      </c>
      <c r="N75" s="265">
        <f t="shared" si="44"/>
        <v>0</v>
      </c>
      <c r="O75" s="265">
        <f t="shared" si="44"/>
        <v>0</v>
      </c>
      <c r="P75" s="265">
        <f t="shared" si="45"/>
        <v>0</v>
      </c>
      <c r="Q75" s="265">
        <f t="shared" si="45"/>
        <v>0</v>
      </c>
      <c r="R75" s="265">
        <f t="shared" si="45"/>
        <v>3.8083999999999998</v>
      </c>
      <c r="S75" s="265">
        <f t="shared" si="45"/>
        <v>3.7559999999999998</v>
      </c>
      <c r="T75" s="265">
        <f t="shared" si="45"/>
        <v>3.6433</v>
      </c>
      <c r="U75" s="265">
        <f t="shared" si="45"/>
        <v>3.5371999999999999</v>
      </c>
      <c r="V75" s="265">
        <f t="shared" si="45"/>
        <v>3.4588999999999999</v>
      </c>
      <c r="W75" s="265">
        <f t="shared" si="45"/>
        <v>3.3839000000000001</v>
      </c>
      <c r="X75" s="265">
        <f t="shared" si="45"/>
        <v>3.3323</v>
      </c>
      <c r="Y75" s="265">
        <f t="shared" si="45"/>
        <v>3.3020999999999998</v>
      </c>
      <c r="Z75" s="265">
        <f t="shared" si="46"/>
        <v>3.2725</v>
      </c>
      <c r="AA75" s="265">
        <f t="shared" si="46"/>
        <v>3.3424999999999998</v>
      </c>
      <c r="AB75" s="265">
        <f t="shared" si="46"/>
        <v>3.2921999999999998</v>
      </c>
      <c r="AC75" s="265">
        <f t="shared" si="46"/>
        <v>3.2147000000000001</v>
      </c>
      <c r="AD75" s="265">
        <f t="shared" si="46"/>
        <v>2.9540999999999999</v>
      </c>
      <c r="AE75" s="265">
        <f t="shared" si="46"/>
        <v>2.8026</v>
      </c>
      <c r="AF75" s="265">
        <f t="shared" si="46"/>
        <v>2.7122000000000002</v>
      </c>
      <c r="AG75" s="265">
        <f t="shared" si="46"/>
        <v>2.5718000000000001</v>
      </c>
      <c r="AH75" s="265">
        <f t="shared" si="46"/>
        <v>2.3108</v>
      </c>
      <c r="AI75" s="265">
        <f t="shared" si="46"/>
        <v>2.2305999999999999</v>
      </c>
      <c r="AJ75" s="265">
        <f t="shared" si="47"/>
        <v>2.1600999999999999</v>
      </c>
      <c r="AK75" s="265">
        <f t="shared" si="47"/>
        <v>2.0939000000000001</v>
      </c>
      <c r="AL75" s="265">
        <f t="shared" si="47"/>
        <v>2.0430000000000001</v>
      </c>
      <c r="AM75" s="265">
        <f t="shared" si="47"/>
        <v>1.9345000000000001</v>
      </c>
      <c r="AN75" s="265">
        <f t="shared" si="47"/>
        <v>1.7888999999999999</v>
      </c>
      <c r="AO75" s="265">
        <f t="shared" si="47"/>
        <v>1.6998</v>
      </c>
      <c r="AP75" s="265">
        <f t="shared" si="47"/>
        <v>1.6411</v>
      </c>
      <c r="AQ75" s="265">
        <f t="shared" si="47"/>
        <v>1.6241000000000001</v>
      </c>
      <c r="AR75" s="265">
        <f t="shared" si="47"/>
        <v>1.5887</v>
      </c>
      <c r="AS75" s="265">
        <f t="shared" si="47"/>
        <v>1.5637000000000001</v>
      </c>
      <c r="AT75" s="265">
        <f t="shared" si="48"/>
        <v>1.5613999999999999</v>
      </c>
      <c r="AU75" s="265">
        <f t="shared" si="48"/>
        <v>1.5771999999999999</v>
      </c>
      <c r="AV75" s="265">
        <f t="shared" si="48"/>
        <v>1.5526</v>
      </c>
      <c r="AW75" s="265">
        <f t="shared" si="48"/>
        <v>1.5118</v>
      </c>
      <c r="AX75" s="265">
        <f t="shared" si="48"/>
        <v>1.4632000000000001</v>
      </c>
      <c r="AY75" s="265">
        <f t="shared" si="48"/>
        <v>1.4085000000000001</v>
      </c>
      <c r="AZ75" s="265">
        <f t="shared" si="48"/>
        <v>1.3663000000000001</v>
      </c>
      <c r="BA75" s="265">
        <f t="shared" si="48"/>
        <v>1.3511</v>
      </c>
      <c r="BB75" s="265">
        <f t="shared" si="48"/>
        <v>1.3428</v>
      </c>
      <c r="BC75" s="265">
        <f t="shared" si="48"/>
        <v>1.3231999999999999</v>
      </c>
      <c r="BD75" s="265">
        <f t="shared" si="49"/>
        <v>1.3461000000000001</v>
      </c>
      <c r="BE75" s="265">
        <f t="shared" si="49"/>
        <v>1.3444</v>
      </c>
      <c r="BF75" s="265">
        <f t="shared" si="49"/>
        <v>1.3527</v>
      </c>
      <c r="BG75" s="265">
        <f t="shared" si="49"/>
        <v>1.3680000000000001</v>
      </c>
      <c r="BH75" s="265">
        <f t="shared" si="49"/>
        <v>1.3511</v>
      </c>
      <c r="BI75" s="265">
        <f t="shared" si="49"/>
        <v>1.3248</v>
      </c>
      <c r="BJ75" s="265">
        <f t="shared" si="49"/>
        <v>1.3312999999999999</v>
      </c>
      <c r="BK75" s="265">
        <f t="shared" si="49"/>
        <v>1.32</v>
      </c>
      <c r="BL75" s="265">
        <f t="shared" si="49"/>
        <v>1.3073999999999999</v>
      </c>
      <c r="BM75" s="265">
        <f t="shared" si="49"/>
        <v>1.2754000000000001</v>
      </c>
      <c r="BN75" s="265">
        <f t="shared" si="50"/>
        <v>1.2212000000000001</v>
      </c>
      <c r="BO75" s="265">
        <f t="shared" si="50"/>
        <v>1.1998</v>
      </c>
      <c r="BP75" s="265">
        <f t="shared" si="50"/>
        <v>1.1493</v>
      </c>
      <c r="BQ75" s="265">
        <f t="shared" si="50"/>
        <v>1.169</v>
      </c>
      <c r="BR75" s="265">
        <f t="shared" si="50"/>
        <v>1.1603000000000001</v>
      </c>
      <c r="BS75" s="265">
        <f t="shared" si="50"/>
        <v>1.1175999999999999</v>
      </c>
      <c r="BT75" s="265">
        <f t="shared" si="50"/>
        <v>1.0985</v>
      </c>
      <c r="BU75" s="265">
        <f t="shared" si="50"/>
        <v>1.0919000000000001</v>
      </c>
      <c r="BV75" s="265">
        <f t="shared" si="50"/>
        <v>1.0908</v>
      </c>
      <c r="BW75" s="265">
        <f t="shared" si="50"/>
        <v>1.093</v>
      </c>
      <c r="BX75" s="265">
        <f t="shared" si="50"/>
        <v>1.0963000000000001</v>
      </c>
      <c r="BY75" s="265">
        <f t="shared" si="50"/>
        <v>1.0652999999999999</v>
      </c>
      <c r="BZ75" s="265">
        <f t="shared" si="50"/>
        <v>1.0282</v>
      </c>
      <c r="CA75" s="274">
        <f t="shared" si="50"/>
        <v>1</v>
      </c>
    </row>
    <row r="76" spans="1:79" outlineLevel="1">
      <c r="A76" s="261">
        <v>4</v>
      </c>
      <c r="B76" s="262" t="s">
        <v>400</v>
      </c>
      <c r="C76" s="205"/>
      <c r="D76" s="156">
        <v>30</v>
      </c>
      <c r="E76" s="299">
        <v>40</v>
      </c>
      <c r="F76" s="264">
        <f t="shared" si="44"/>
        <v>0</v>
      </c>
      <c r="G76" s="264">
        <f t="shared" si="44"/>
        <v>0</v>
      </c>
      <c r="H76" s="475">
        <f t="shared" si="44"/>
        <v>0</v>
      </c>
      <c r="I76" s="475">
        <f t="shared" si="44"/>
        <v>0</v>
      </c>
      <c r="J76" s="265">
        <f t="shared" si="44"/>
        <v>0</v>
      </c>
      <c r="K76" s="265">
        <f t="shared" si="44"/>
        <v>0</v>
      </c>
      <c r="L76" s="265">
        <f t="shared" si="44"/>
        <v>0</v>
      </c>
      <c r="M76" s="265">
        <f t="shared" si="44"/>
        <v>0</v>
      </c>
      <c r="N76" s="265">
        <f t="shared" si="44"/>
        <v>0</v>
      </c>
      <c r="O76" s="265">
        <f t="shared" si="44"/>
        <v>0</v>
      </c>
      <c r="P76" s="265">
        <f t="shared" si="45"/>
        <v>0</v>
      </c>
      <c r="Q76" s="265">
        <f t="shared" si="45"/>
        <v>0</v>
      </c>
      <c r="R76" s="265">
        <f t="shared" si="45"/>
        <v>3.8083999999999998</v>
      </c>
      <c r="S76" s="265">
        <f t="shared" si="45"/>
        <v>3.7559999999999998</v>
      </c>
      <c r="T76" s="265">
        <f t="shared" si="45"/>
        <v>3.6433</v>
      </c>
      <c r="U76" s="265">
        <f t="shared" si="45"/>
        <v>3.5371999999999999</v>
      </c>
      <c r="V76" s="265">
        <f t="shared" si="45"/>
        <v>3.4588999999999999</v>
      </c>
      <c r="W76" s="265">
        <f t="shared" si="45"/>
        <v>3.3839000000000001</v>
      </c>
      <c r="X76" s="265">
        <f t="shared" si="45"/>
        <v>3.3323</v>
      </c>
      <c r="Y76" s="265">
        <f t="shared" si="45"/>
        <v>3.3020999999999998</v>
      </c>
      <c r="Z76" s="265">
        <f t="shared" si="46"/>
        <v>3.2725</v>
      </c>
      <c r="AA76" s="265">
        <f t="shared" si="46"/>
        <v>3.3424999999999998</v>
      </c>
      <c r="AB76" s="265">
        <f t="shared" si="46"/>
        <v>3.2921999999999998</v>
      </c>
      <c r="AC76" s="265">
        <f t="shared" si="46"/>
        <v>3.2147000000000001</v>
      </c>
      <c r="AD76" s="265">
        <f t="shared" si="46"/>
        <v>2.9540999999999999</v>
      </c>
      <c r="AE76" s="265">
        <f t="shared" si="46"/>
        <v>2.8026</v>
      </c>
      <c r="AF76" s="265">
        <f t="shared" si="46"/>
        <v>2.7122000000000002</v>
      </c>
      <c r="AG76" s="265">
        <f t="shared" si="46"/>
        <v>2.5718000000000001</v>
      </c>
      <c r="AH76" s="265">
        <f t="shared" si="46"/>
        <v>2.3108</v>
      </c>
      <c r="AI76" s="265">
        <f t="shared" si="46"/>
        <v>2.2305999999999999</v>
      </c>
      <c r="AJ76" s="265">
        <f t="shared" si="47"/>
        <v>2.1600999999999999</v>
      </c>
      <c r="AK76" s="265">
        <f t="shared" si="47"/>
        <v>2.0939000000000001</v>
      </c>
      <c r="AL76" s="265">
        <f t="shared" si="47"/>
        <v>2.0430000000000001</v>
      </c>
      <c r="AM76" s="265">
        <f t="shared" si="47"/>
        <v>1.9345000000000001</v>
      </c>
      <c r="AN76" s="265">
        <f t="shared" si="47"/>
        <v>1.7888999999999999</v>
      </c>
      <c r="AO76" s="265">
        <f t="shared" si="47"/>
        <v>1.6998</v>
      </c>
      <c r="AP76" s="265">
        <f t="shared" si="47"/>
        <v>1.6411</v>
      </c>
      <c r="AQ76" s="265">
        <f t="shared" si="47"/>
        <v>1.6241000000000001</v>
      </c>
      <c r="AR76" s="265">
        <f t="shared" si="47"/>
        <v>1.5887</v>
      </c>
      <c r="AS76" s="265">
        <f t="shared" si="47"/>
        <v>1.5637000000000001</v>
      </c>
      <c r="AT76" s="265">
        <f t="shared" si="48"/>
        <v>1.5613999999999999</v>
      </c>
      <c r="AU76" s="265">
        <f t="shared" si="48"/>
        <v>1.5771999999999999</v>
      </c>
      <c r="AV76" s="265">
        <f t="shared" si="48"/>
        <v>1.5526</v>
      </c>
      <c r="AW76" s="265">
        <f t="shared" si="48"/>
        <v>1.5118</v>
      </c>
      <c r="AX76" s="265">
        <f t="shared" si="48"/>
        <v>1.4632000000000001</v>
      </c>
      <c r="AY76" s="265">
        <f t="shared" si="48"/>
        <v>1.4085000000000001</v>
      </c>
      <c r="AZ76" s="265">
        <f t="shared" si="48"/>
        <v>1.3663000000000001</v>
      </c>
      <c r="BA76" s="265">
        <f t="shared" si="48"/>
        <v>1.3511</v>
      </c>
      <c r="BB76" s="265">
        <f t="shared" si="48"/>
        <v>1.3428</v>
      </c>
      <c r="BC76" s="265">
        <f t="shared" si="48"/>
        <v>1.3231999999999999</v>
      </c>
      <c r="BD76" s="265">
        <f t="shared" si="49"/>
        <v>1.3461000000000001</v>
      </c>
      <c r="BE76" s="265">
        <f t="shared" si="49"/>
        <v>1.3444</v>
      </c>
      <c r="BF76" s="265">
        <f t="shared" si="49"/>
        <v>1.3527</v>
      </c>
      <c r="BG76" s="265">
        <f t="shared" si="49"/>
        <v>1.3680000000000001</v>
      </c>
      <c r="BH76" s="265">
        <f t="shared" si="49"/>
        <v>1.3511</v>
      </c>
      <c r="BI76" s="265">
        <f t="shared" si="49"/>
        <v>1.3248</v>
      </c>
      <c r="BJ76" s="265">
        <f t="shared" si="49"/>
        <v>1.3312999999999999</v>
      </c>
      <c r="BK76" s="265">
        <f t="shared" si="49"/>
        <v>1.32</v>
      </c>
      <c r="BL76" s="265">
        <f t="shared" si="49"/>
        <v>1.3073999999999999</v>
      </c>
      <c r="BM76" s="265">
        <f t="shared" si="49"/>
        <v>1.2754000000000001</v>
      </c>
      <c r="BN76" s="265">
        <f t="shared" si="50"/>
        <v>1.2212000000000001</v>
      </c>
      <c r="BO76" s="265">
        <f t="shared" si="50"/>
        <v>1.1998</v>
      </c>
      <c r="BP76" s="265">
        <f t="shared" si="50"/>
        <v>1.1493</v>
      </c>
      <c r="BQ76" s="265">
        <f t="shared" si="50"/>
        <v>1.169</v>
      </c>
      <c r="BR76" s="265">
        <f t="shared" si="50"/>
        <v>1.1603000000000001</v>
      </c>
      <c r="BS76" s="265">
        <f t="shared" si="50"/>
        <v>1.1175999999999999</v>
      </c>
      <c r="BT76" s="265">
        <f t="shared" si="50"/>
        <v>1.0985</v>
      </c>
      <c r="BU76" s="265">
        <f t="shared" si="50"/>
        <v>1.0919000000000001</v>
      </c>
      <c r="BV76" s="265">
        <f t="shared" si="50"/>
        <v>1.0908</v>
      </c>
      <c r="BW76" s="265">
        <f t="shared" si="50"/>
        <v>1.093</v>
      </c>
      <c r="BX76" s="265">
        <f t="shared" si="50"/>
        <v>1.0963000000000001</v>
      </c>
      <c r="BY76" s="265">
        <f t="shared" si="50"/>
        <v>1.0652999999999999</v>
      </c>
      <c r="BZ76" s="265">
        <f t="shared" si="50"/>
        <v>1.0282</v>
      </c>
      <c r="CA76" s="274">
        <f t="shared" si="50"/>
        <v>1</v>
      </c>
    </row>
    <row r="77" spans="1:79" outlineLevel="1">
      <c r="A77" s="261">
        <v>1</v>
      </c>
      <c r="B77" s="262" t="s">
        <v>401</v>
      </c>
      <c r="C77" s="205"/>
      <c r="D77" s="156">
        <v>30</v>
      </c>
      <c r="E77" s="299">
        <v>50</v>
      </c>
      <c r="F77" s="264">
        <f t="shared" si="44"/>
        <v>16.211300000000001</v>
      </c>
      <c r="G77" s="264">
        <f t="shared" si="44"/>
        <v>13.8675</v>
      </c>
      <c r="H77" s="475">
        <f t="shared" si="44"/>
        <v>12.648400000000001</v>
      </c>
      <c r="I77" s="475">
        <f t="shared" si="44"/>
        <v>11.174799999999999</v>
      </c>
      <c r="J77" s="265">
        <f t="shared" si="44"/>
        <v>11.626300000000001</v>
      </c>
      <c r="K77" s="265">
        <f t="shared" si="44"/>
        <v>10.096500000000001</v>
      </c>
      <c r="L77" s="265">
        <f t="shared" si="44"/>
        <v>9.4344000000000001</v>
      </c>
      <c r="M77" s="265">
        <f t="shared" si="44"/>
        <v>9.7542000000000009</v>
      </c>
      <c r="N77" s="265">
        <f t="shared" si="44"/>
        <v>9.7542000000000009</v>
      </c>
      <c r="O77" s="265">
        <f t="shared" si="44"/>
        <v>9.1349</v>
      </c>
      <c r="P77" s="265">
        <f t="shared" si="45"/>
        <v>9.1349</v>
      </c>
      <c r="Q77" s="265">
        <f t="shared" si="45"/>
        <v>8.5896000000000008</v>
      </c>
      <c r="R77" s="265">
        <f t="shared" si="45"/>
        <v>8.3406000000000002</v>
      </c>
      <c r="S77" s="265">
        <f t="shared" si="45"/>
        <v>8.0489999999999995</v>
      </c>
      <c r="T77" s="265">
        <f t="shared" si="45"/>
        <v>7.4740000000000002</v>
      </c>
      <c r="U77" s="265">
        <f t="shared" si="45"/>
        <v>7.0613000000000001</v>
      </c>
      <c r="V77" s="265">
        <f t="shared" si="45"/>
        <v>6.5770999999999997</v>
      </c>
      <c r="W77" s="265">
        <f t="shared" si="45"/>
        <v>6.2896000000000001</v>
      </c>
      <c r="X77" s="265">
        <f t="shared" si="45"/>
        <v>6.0579000000000001</v>
      </c>
      <c r="Y77" s="265">
        <f t="shared" si="45"/>
        <v>5.8426</v>
      </c>
      <c r="Z77" s="265">
        <f t="shared" si="46"/>
        <v>5.67</v>
      </c>
      <c r="AA77" s="265">
        <f t="shared" si="46"/>
        <v>5.9637000000000002</v>
      </c>
      <c r="AB77" s="265">
        <f t="shared" si="46"/>
        <v>5.67</v>
      </c>
      <c r="AC77" s="265">
        <f t="shared" si="46"/>
        <v>5.2797999999999998</v>
      </c>
      <c r="AD77" s="265">
        <f t="shared" si="46"/>
        <v>4.4611999999999998</v>
      </c>
      <c r="AE77" s="265">
        <f t="shared" si="46"/>
        <v>4.0244999999999997</v>
      </c>
      <c r="AF77" s="265">
        <f t="shared" si="46"/>
        <v>3.8367</v>
      </c>
      <c r="AG77" s="265">
        <f t="shared" si="46"/>
        <v>3.6082000000000001</v>
      </c>
      <c r="AH77" s="265">
        <f t="shared" si="46"/>
        <v>3.4053</v>
      </c>
      <c r="AI77" s="265">
        <f t="shared" si="46"/>
        <v>3.3170000000000002</v>
      </c>
      <c r="AJ77" s="265">
        <f t="shared" si="47"/>
        <v>3.1972</v>
      </c>
      <c r="AK77" s="265">
        <f t="shared" si="47"/>
        <v>3.0693000000000001</v>
      </c>
      <c r="AL77" s="265">
        <f t="shared" si="47"/>
        <v>2.9361999999999999</v>
      </c>
      <c r="AM77" s="265">
        <f t="shared" si="47"/>
        <v>2.734</v>
      </c>
      <c r="AN77" s="265">
        <f t="shared" si="47"/>
        <v>2.4805999999999999</v>
      </c>
      <c r="AO77" s="265">
        <f t="shared" si="47"/>
        <v>2.3393999999999999</v>
      </c>
      <c r="AP77" s="265">
        <f t="shared" si="47"/>
        <v>2.2480000000000002</v>
      </c>
      <c r="AQ77" s="265">
        <f t="shared" si="47"/>
        <v>2.2092000000000001</v>
      </c>
      <c r="AR77" s="265">
        <f t="shared" si="47"/>
        <v>2.1635</v>
      </c>
      <c r="AS77" s="265">
        <f t="shared" si="47"/>
        <v>2.1514000000000002</v>
      </c>
      <c r="AT77" s="265">
        <f t="shared" si="48"/>
        <v>2.1080999999999999</v>
      </c>
      <c r="AU77" s="265">
        <f t="shared" si="48"/>
        <v>2.0627</v>
      </c>
      <c r="AV77" s="265">
        <f t="shared" si="48"/>
        <v>2.0158</v>
      </c>
      <c r="AW77" s="265">
        <f t="shared" si="48"/>
        <v>1.9475</v>
      </c>
      <c r="AX77" s="265">
        <f t="shared" si="48"/>
        <v>1.8357000000000001</v>
      </c>
      <c r="AY77" s="265">
        <f t="shared" si="48"/>
        <v>1.7307999999999999</v>
      </c>
      <c r="AZ77" s="265">
        <f t="shared" si="48"/>
        <v>1.6279999999999999</v>
      </c>
      <c r="BA77" s="265">
        <f t="shared" si="48"/>
        <v>1.5746</v>
      </c>
      <c r="BB77" s="265">
        <f t="shared" si="48"/>
        <v>1.5428999999999999</v>
      </c>
      <c r="BC77" s="265">
        <f t="shared" si="48"/>
        <v>1.5085</v>
      </c>
      <c r="BD77" s="265">
        <f t="shared" si="49"/>
        <v>1.5045999999999999</v>
      </c>
      <c r="BE77" s="265">
        <f t="shared" si="49"/>
        <v>1.5125</v>
      </c>
      <c r="BF77" s="265">
        <f t="shared" si="49"/>
        <v>1.5205</v>
      </c>
      <c r="BG77" s="265">
        <f t="shared" si="49"/>
        <v>1.5286</v>
      </c>
      <c r="BH77" s="265">
        <f t="shared" si="49"/>
        <v>1.5185</v>
      </c>
      <c r="BI77" s="265">
        <f t="shared" si="49"/>
        <v>1.5125</v>
      </c>
      <c r="BJ77" s="265">
        <f t="shared" si="49"/>
        <v>1.5085</v>
      </c>
      <c r="BK77" s="265">
        <f t="shared" si="49"/>
        <v>1.5045999999999999</v>
      </c>
      <c r="BL77" s="265">
        <f t="shared" si="49"/>
        <v>1.4832000000000001</v>
      </c>
      <c r="BM77" s="265">
        <f t="shared" si="49"/>
        <v>1.4533</v>
      </c>
      <c r="BN77" s="265">
        <f t="shared" si="50"/>
        <v>1.4192</v>
      </c>
      <c r="BO77" s="265">
        <f t="shared" si="50"/>
        <v>1.3605</v>
      </c>
      <c r="BP77" s="265">
        <f t="shared" si="50"/>
        <v>1.3109</v>
      </c>
      <c r="BQ77" s="265">
        <f t="shared" si="50"/>
        <v>1.2976000000000001</v>
      </c>
      <c r="BR77" s="265">
        <f t="shared" si="50"/>
        <v>1.2831999999999999</v>
      </c>
      <c r="BS77" s="265">
        <f t="shared" si="50"/>
        <v>1.2443</v>
      </c>
      <c r="BT77" s="265">
        <f t="shared" si="50"/>
        <v>1.2141</v>
      </c>
      <c r="BU77" s="265">
        <f t="shared" si="50"/>
        <v>1.1915</v>
      </c>
      <c r="BV77" s="265">
        <f t="shared" si="50"/>
        <v>1.1697</v>
      </c>
      <c r="BW77" s="265">
        <f t="shared" si="50"/>
        <v>1.151</v>
      </c>
      <c r="BX77" s="265">
        <f t="shared" si="50"/>
        <v>1.1273</v>
      </c>
      <c r="BY77" s="265">
        <f t="shared" si="50"/>
        <v>1.091</v>
      </c>
      <c r="BZ77" s="265">
        <f t="shared" si="50"/>
        <v>1.0445</v>
      </c>
      <c r="CA77" s="274">
        <f t="shared" si="50"/>
        <v>1</v>
      </c>
    </row>
    <row r="78" spans="1:79" outlineLevel="1">
      <c r="A78" s="261">
        <v>5</v>
      </c>
      <c r="B78" s="262" t="s">
        <v>402</v>
      </c>
      <c r="C78" s="205"/>
      <c r="D78" s="156">
        <v>25</v>
      </c>
      <c r="E78" s="299">
        <v>30</v>
      </c>
      <c r="F78" s="264">
        <f t="shared" si="44"/>
        <v>0</v>
      </c>
      <c r="G78" s="264">
        <f t="shared" si="44"/>
        <v>0</v>
      </c>
      <c r="H78" s="475">
        <f t="shared" si="44"/>
        <v>0</v>
      </c>
      <c r="I78" s="475">
        <f t="shared" si="44"/>
        <v>3.7797999999999998</v>
      </c>
      <c r="J78" s="265">
        <f t="shared" si="44"/>
        <v>3.8778000000000001</v>
      </c>
      <c r="K78" s="265">
        <f t="shared" si="44"/>
        <v>3.2719</v>
      </c>
      <c r="L78" s="265">
        <f t="shared" si="44"/>
        <v>3.2018</v>
      </c>
      <c r="M78" s="265">
        <f t="shared" si="44"/>
        <v>3.2820999999999998</v>
      </c>
      <c r="N78" s="265">
        <f t="shared" si="44"/>
        <v>3.3344</v>
      </c>
      <c r="O78" s="265">
        <f t="shared" si="44"/>
        <v>3.2719</v>
      </c>
      <c r="P78" s="265">
        <f t="shared" si="45"/>
        <v>3.2214999999999998</v>
      </c>
      <c r="Q78" s="265">
        <f t="shared" si="45"/>
        <v>3.1631</v>
      </c>
      <c r="R78" s="265">
        <f t="shared" si="45"/>
        <v>3.1823999999999999</v>
      </c>
      <c r="S78" s="265">
        <f t="shared" si="45"/>
        <v>3.2018</v>
      </c>
      <c r="T78" s="265">
        <f t="shared" si="45"/>
        <v>3.1631</v>
      </c>
      <c r="U78" s="265">
        <f t="shared" si="45"/>
        <v>3.1254</v>
      </c>
      <c r="V78" s="265">
        <f t="shared" si="45"/>
        <v>3.1067999999999998</v>
      </c>
      <c r="W78" s="265">
        <f t="shared" si="45"/>
        <v>3.0794000000000001</v>
      </c>
      <c r="X78" s="265">
        <f t="shared" si="45"/>
        <v>3.0348000000000002</v>
      </c>
      <c r="Y78" s="265">
        <f t="shared" si="45"/>
        <v>2.9660000000000002</v>
      </c>
      <c r="Z78" s="265">
        <f t="shared" si="46"/>
        <v>2.9245999999999999</v>
      </c>
      <c r="AA78" s="265">
        <f t="shared" si="46"/>
        <v>2.9575999999999998</v>
      </c>
      <c r="AB78" s="265">
        <f t="shared" si="46"/>
        <v>2.9660000000000002</v>
      </c>
      <c r="AC78" s="265">
        <f t="shared" si="46"/>
        <v>2.9163999999999999</v>
      </c>
      <c r="AD78" s="265">
        <f t="shared" si="46"/>
        <v>2.7772000000000001</v>
      </c>
      <c r="AE78" s="265">
        <f t="shared" si="46"/>
        <v>2.6709000000000001</v>
      </c>
      <c r="AF78" s="265">
        <f t="shared" si="46"/>
        <v>2.5916000000000001</v>
      </c>
      <c r="AG78" s="265">
        <f t="shared" si="46"/>
        <v>2.4348999999999998</v>
      </c>
      <c r="AH78" s="265">
        <f t="shared" si="46"/>
        <v>2.1455000000000002</v>
      </c>
      <c r="AI78" s="265">
        <f t="shared" si="46"/>
        <v>2.0529000000000002</v>
      </c>
      <c r="AJ78" s="265">
        <f t="shared" si="47"/>
        <v>1.9792000000000001</v>
      </c>
      <c r="AK78" s="265">
        <f t="shared" si="47"/>
        <v>1.9211</v>
      </c>
      <c r="AL78" s="265">
        <f t="shared" si="47"/>
        <v>1.9001999999999999</v>
      </c>
      <c r="AM78" s="265">
        <f t="shared" si="47"/>
        <v>1.8335999999999999</v>
      </c>
      <c r="AN78" s="265">
        <f t="shared" si="47"/>
        <v>1.7192000000000001</v>
      </c>
      <c r="AO78" s="265">
        <f t="shared" si="47"/>
        <v>1.6108</v>
      </c>
      <c r="AP78" s="265">
        <f t="shared" si="47"/>
        <v>1.5152000000000001</v>
      </c>
      <c r="AQ78" s="265">
        <f t="shared" si="47"/>
        <v>1.4893000000000001</v>
      </c>
      <c r="AR78" s="265">
        <f t="shared" si="47"/>
        <v>1.4480999999999999</v>
      </c>
      <c r="AS78" s="265">
        <f t="shared" si="47"/>
        <v>1.4168000000000001</v>
      </c>
      <c r="AT78" s="265">
        <f t="shared" si="48"/>
        <v>1.4283999999999999</v>
      </c>
      <c r="AU78" s="265">
        <f t="shared" si="48"/>
        <v>1.4622999999999999</v>
      </c>
      <c r="AV78" s="265">
        <f t="shared" si="48"/>
        <v>1.4401999999999999</v>
      </c>
      <c r="AW78" s="265">
        <f t="shared" si="48"/>
        <v>1.4035</v>
      </c>
      <c r="AX78" s="265">
        <f t="shared" si="48"/>
        <v>1.3813</v>
      </c>
      <c r="AY78" s="265">
        <f t="shared" si="48"/>
        <v>1.3527</v>
      </c>
      <c r="AZ78" s="265">
        <f t="shared" si="48"/>
        <v>1.3338000000000001</v>
      </c>
      <c r="BA78" s="265">
        <f t="shared" si="48"/>
        <v>1.3321000000000001</v>
      </c>
      <c r="BB78" s="265">
        <f t="shared" si="48"/>
        <v>1.3287</v>
      </c>
      <c r="BC78" s="265">
        <f t="shared" si="48"/>
        <v>1.3055000000000001</v>
      </c>
      <c r="BD78" s="265">
        <f t="shared" si="49"/>
        <v>1.327</v>
      </c>
      <c r="BE78" s="265">
        <f t="shared" si="49"/>
        <v>1.3120000000000001</v>
      </c>
      <c r="BF78" s="265">
        <f t="shared" si="49"/>
        <v>1.3120000000000001</v>
      </c>
      <c r="BG78" s="265">
        <f t="shared" si="49"/>
        <v>1.3321000000000001</v>
      </c>
      <c r="BH78" s="265">
        <f t="shared" si="49"/>
        <v>1.3070999999999999</v>
      </c>
      <c r="BI78" s="265">
        <f t="shared" si="49"/>
        <v>1.266</v>
      </c>
      <c r="BJ78" s="265">
        <f t="shared" si="49"/>
        <v>1.2737000000000001</v>
      </c>
      <c r="BK78" s="265">
        <f t="shared" si="49"/>
        <v>1.2554000000000001</v>
      </c>
      <c r="BL78" s="265">
        <f t="shared" si="49"/>
        <v>1.2376</v>
      </c>
      <c r="BM78" s="265">
        <f t="shared" si="49"/>
        <v>1.1924999999999999</v>
      </c>
      <c r="BN78" s="265">
        <f t="shared" si="50"/>
        <v>1.1318999999999999</v>
      </c>
      <c r="BO78" s="265">
        <f t="shared" si="50"/>
        <v>1.1186</v>
      </c>
      <c r="BP78" s="265">
        <f t="shared" si="50"/>
        <v>1.0640000000000001</v>
      </c>
      <c r="BQ78" s="265">
        <f t="shared" si="50"/>
        <v>1.1009</v>
      </c>
      <c r="BR78" s="265">
        <f t="shared" si="50"/>
        <v>1.0918000000000001</v>
      </c>
      <c r="BS78" s="265">
        <f t="shared" si="50"/>
        <v>1.0418000000000001</v>
      </c>
      <c r="BT78" s="265">
        <f t="shared" si="50"/>
        <v>1.0275000000000001</v>
      </c>
      <c r="BU78" s="265">
        <f t="shared" si="50"/>
        <v>1.0265</v>
      </c>
      <c r="BV78" s="265">
        <f t="shared" si="50"/>
        <v>1.0336000000000001</v>
      </c>
      <c r="BW78" s="265">
        <f t="shared" si="50"/>
        <v>1.0469999999999999</v>
      </c>
      <c r="BX78" s="265">
        <f t="shared" si="50"/>
        <v>1.0619000000000001</v>
      </c>
      <c r="BY78" s="265">
        <f t="shared" si="50"/>
        <v>1.0356000000000001</v>
      </c>
      <c r="BZ78" s="265">
        <f t="shared" si="50"/>
        <v>1.0116000000000001</v>
      </c>
      <c r="CA78" s="274">
        <f t="shared" si="50"/>
        <v>1</v>
      </c>
    </row>
    <row r="79" spans="1:79" outlineLevel="1">
      <c r="A79" s="261">
        <v>5</v>
      </c>
      <c r="B79" s="262" t="s">
        <v>403</v>
      </c>
      <c r="C79" s="205"/>
      <c r="D79" s="156">
        <v>25</v>
      </c>
      <c r="E79" s="299">
        <v>30</v>
      </c>
      <c r="F79" s="264">
        <f t="shared" si="44"/>
        <v>0</v>
      </c>
      <c r="G79" s="264">
        <f t="shared" si="44"/>
        <v>0</v>
      </c>
      <c r="H79" s="475">
        <f t="shared" si="44"/>
        <v>0</v>
      </c>
      <c r="I79" s="475">
        <f t="shared" si="44"/>
        <v>3.7797999999999998</v>
      </c>
      <c r="J79" s="265">
        <f t="shared" si="44"/>
        <v>3.8778000000000001</v>
      </c>
      <c r="K79" s="265">
        <f t="shared" si="44"/>
        <v>3.2719</v>
      </c>
      <c r="L79" s="265">
        <f t="shared" si="44"/>
        <v>3.2018</v>
      </c>
      <c r="M79" s="265">
        <f t="shared" si="44"/>
        <v>3.2820999999999998</v>
      </c>
      <c r="N79" s="265">
        <f t="shared" si="44"/>
        <v>3.3344</v>
      </c>
      <c r="O79" s="265">
        <f t="shared" si="44"/>
        <v>3.2719</v>
      </c>
      <c r="P79" s="265">
        <f t="shared" si="45"/>
        <v>3.2214999999999998</v>
      </c>
      <c r="Q79" s="265">
        <f t="shared" si="45"/>
        <v>3.1631</v>
      </c>
      <c r="R79" s="265">
        <f t="shared" si="45"/>
        <v>3.1823999999999999</v>
      </c>
      <c r="S79" s="265">
        <f t="shared" si="45"/>
        <v>3.2018</v>
      </c>
      <c r="T79" s="265">
        <f t="shared" si="45"/>
        <v>3.1631</v>
      </c>
      <c r="U79" s="265">
        <f t="shared" si="45"/>
        <v>3.1254</v>
      </c>
      <c r="V79" s="265">
        <f t="shared" si="45"/>
        <v>3.1067999999999998</v>
      </c>
      <c r="W79" s="265">
        <f t="shared" si="45"/>
        <v>3.0794000000000001</v>
      </c>
      <c r="X79" s="265">
        <f t="shared" si="45"/>
        <v>3.0348000000000002</v>
      </c>
      <c r="Y79" s="265">
        <f t="shared" si="45"/>
        <v>2.9660000000000002</v>
      </c>
      <c r="Z79" s="265">
        <f t="shared" si="46"/>
        <v>2.9245999999999999</v>
      </c>
      <c r="AA79" s="265">
        <f t="shared" si="46"/>
        <v>2.9575999999999998</v>
      </c>
      <c r="AB79" s="265">
        <f t="shared" si="46"/>
        <v>2.9660000000000002</v>
      </c>
      <c r="AC79" s="265">
        <f t="shared" si="46"/>
        <v>2.9163999999999999</v>
      </c>
      <c r="AD79" s="265">
        <f t="shared" si="46"/>
        <v>2.7772000000000001</v>
      </c>
      <c r="AE79" s="265">
        <f t="shared" si="46"/>
        <v>2.6709000000000001</v>
      </c>
      <c r="AF79" s="265">
        <f t="shared" si="46"/>
        <v>2.5916000000000001</v>
      </c>
      <c r="AG79" s="265">
        <f t="shared" si="46"/>
        <v>2.4348999999999998</v>
      </c>
      <c r="AH79" s="265">
        <f t="shared" si="46"/>
        <v>2.1455000000000002</v>
      </c>
      <c r="AI79" s="265">
        <f t="shared" si="46"/>
        <v>2.0529000000000002</v>
      </c>
      <c r="AJ79" s="265">
        <f t="shared" si="47"/>
        <v>1.9792000000000001</v>
      </c>
      <c r="AK79" s="265">
        <f t="shared" si="47"/>
        <v>1.9211</v>
      </c>
      <c r="AL79" s="265">
        <f t="shared" si="47"/>
        <v>1.9001999999999999</v>
      </c>
      <c r="AM79" s="265">
        <f t="shared" si="47"/>
        <v>1.8335999999999999</v>
      </c>
      <c r="AN79" s="265">
        <f t="shared" si="47"/>
        <v>1.7192000000000001</v>
      </c>
      <c r="AO79" s="265">
        <f t="shared" si="47"/>
        <v>1.6108</v>
      </c>
      <c r="AP79" s="265">
        <f t="shared" si="47"/>
        <v>1.5152000000000001</v>
      </c>
      <c r="AQ79" s="265">
        <f t="shared" si="47"/>
        <v>1.4893000000000001</v>
      </c>
      <c r="AR79" s="265">
        <f t="shared" si="47"/>
        <v>1.4480999999999999</v>
      </c>
      <c r="AS79" s="265">
        <f t="shared" si="47"/>
        <v>1.4168000000000001</v>
      </c>
      <c r="AT79" s="265">
        <f t="shared" si="48"/>
        <v>1.4283999999999999</v>
      </c>
      <c r="AU79" s="265">
        <f t="shared" si="48"/>
        <v>1.4622999999999999</v>
      </c>
      <c r="AV79" s="265">
        <f t="shared" si="48"/>
        <v>1.4401999999999999</v>
      </c>
      <c r="AW79" s="265">
        <f t="shared" si="48"/>
        <v>1.4035</v>
      </c>
      <c r="AX79" s="265">
        <f t="shared" si="48"/>
        <v>1.3813</v>
      </c>
      <c r="AY79" s="265">
        <f t="shared" si="48"/>
        <v>1.3527</v>
      </c>
      <c r="AZ79" s="265">
        <f t="shared" si="48"/>
        <v>1.3338000000000001</v>
      </c>
      <c r="BA79" s="265">
        <f t="shared" si="48"/>
        <v>1.3321000000000001</v>
      </c>
      <c r="BB79" s="265">
        <f t="shared" si="48"/>
        <v>1.3287</v>
      </c>
      <c r="BC79" s="265">
        <f t="shared" si="48"/>
        <v>1.3055000000000001</v>
      </c>
      <c r="BD79" s="265">
        <f t="shared" si="49"/>
        <v>1.327</v>
      </c>
      <c r="BE79" s="265">
        <f t="shared" si="49"/>
        <v>1.3120000000000001</v>
      </c>
      <c r="BF79" s="265">
        <f t="shared" si="49"/>
        <v>1.3120000000000001</v>
      </c>
      <c r="BG79" s="265">
        <f t="shared" si="49"/>
        <v>1.3321000000000001</v>
      </c>
      <c r="BH79" s="265">
        <f t="shared" si="49"/>
        <v>1.3070999999999999</v>
      </c>
      <c r="BI79" s="265">
        <f t="shared" si="49"/>
        <v>1.266</v>
      </c>
      <c r="BJ79" s="265">
        <f t="shared" si="49"/>
        <v>1.2737000000000001</v>
      </c>
      <c r="BK79" s="265">
        <f t="shared" si="49"/>
        <v>1.2554000000000001</v>
      </c>
      <c r="BL79" s="265">
        <f t="shared" si="49"/>
        <v>1.2376</v>
      </c>
      <c r="BM79" s="265">
        <f t="shared" si="49"/>
        <v>1.1924999999999999</v>
      </c>
      <c r="BN79" s="265">
        <f t="shared" si="50"/>
        <v>1.1318999999999999</v>
      </c>
      <c r="BO79" s="265">
        <f t="shared" si="50"/>
        <v>1.1186</v>
      </c>
      <c r="BP79" s="265">
        <f t="shared" si="50"/>
        <v>1.0640000000000001</v>
      </c>
      <c r="BQ79" s="265">
        <f t="shared" si="50"/>
        <v>1.1009</v>
      </c>
      <c r="BR79" s="265">
        <f t="shared" si="50"/>
        <v>1.0918000000000001</v>
      </c>
      <c r="BS79" s="265">
        <f t="shared" si="50"/>
        <v>1.0418000000000001</v>
      </c>
      <c r="BT79" s="265">
        <f t="shared" si="50"/>
        <v>1.0275000000000001</v>
      </c>
      <c r="BU79" s="265">
        <f t="shared" si="50"/>
        <v>1.0265</v>
      </c>
      <c r="BV79" s="265">
        <f t="shared" si="50"/>
        <v>1.0336000000000001</v>
      </c>
      <c r="BW79" s="265">
        <f t="shared" si="50"/>
        <v>1.0469999999999999</v>
      </c>
      <c r="BX79" s="265">
        <f t="shared" si="50"/>
        <v>1.0619000000000001</v>
      </c>
      <c r="BY79" s="265">
        <f t="shared" si="50"/>
        <v>1.0356000000000001</v>
      </c>
      <c r="BZ79" s="265">
        <f t="shared" si="50"/>
        <v>1.0116000000000001</v>
      </c>
      <c r="CA79" s="274">
        <f t="shared" si="50"/>
        <v>1</v>
      </c>
    </row>
    <row r="80" spans="1:79" outlineLevel="1">
      <c r="A80" s="261">
        <v>5</v>
      </c>
      <c r="B80" s="262" t="s">
        <v>404</v>
      </c>
      <c r="C80" s="205"/>
      <c r="D80" s="156">
        <v>30</v>
      </c>
      <c r="E80" s="299">
        <v>35</v>
      </c>
      <c r="F80" s="264">
        <f t="shared" si="44"/>
        <v>0</v>
      </c>
      <c r="G80" s="264">
        <f t="shared" si="44"/>
        <v>0</v>
      </c>
      <c r="H80" s="475">
        <f t="shared" si="44"/>
        <v>0</v>
      </c>
      <c r="I80" s="475">
        <f t="shared" si="44"/>
        <v>3.7797999999999998</v>
      </c>
      <c r="J80" s="265">
        <f t="shared" si="44"/>
        <v>3.8778000000000001</v>
      </c>
      <c r="K80" s="265">
        <f t="shared" si="44"/>
        <v>3.2719</v>
      </c>
      <c r="L80" s="265">
        <f t="shared" si="44"/>
        <v>3.2018</v>
      </c>
      <c r="M80" s="265">
        <f t="shared" si="44"/>
        <v>3.2820999999999998</v>
      </c>
      <c r="N80" s="265">
        <f t="shared" si="44"/>
        <v>3.3344</v>
      </c>
      <c r="O80" s="265">
        <f t="shared" si="44"/>
        <v>3.2719</v>
      </c>
      <c r="P80" s="265">
        <f t="shared" si="45"/>
        <v>3.2214999999999998</v>
      </c>
      <c r="Q80" s="265">
        <f t="shared" si="45"/>
        <v>3.1631</v>
      </c>
      <c r="R80" s="265">
        <f t="shared" si="45"/>
        <v>3.1823999999999999</v>
      </c>
      <c r="S80" s="265">
        <f t="shared" si="45"/>
        <v>3.2018</v>
      </c>
      <c r="T80" s="265">
        <f t="shared" si="45"/>
        <v>3.1631</v>
      </c>
      <c r="U80" s="265">
        <f t="shared" si="45"/>
        <v>3.1254</v>
      </c>
      <c r="V80" s="265">
        <f t="shared" si="45"/>
        <v>3.1067999999999998</v>
      </c>
      <c r="W80" s="265">
        <f t="shared" si="45"/>
        <v>3.0794000000000001</v>
      </c>
      <c r="X80" s="265">
        <f t="shared" si="45"/>
        <v>3.0348000000000002</v>
      </c>
      <c r="Y80" s="265">
        <f t="shared" si="45"/>
        <v>2.9660000000000002</v>
      </c>
      <c r="Z80" s="265">
        <f t="shared" si="46"/>
        <v>2.9245999999999999</v>
      </c>
      <c r="AA80" s="265">
        <f t="shared" si="46"/>
        <v>2.9575999999999998</v>
      </c>
      <c r="AB80" s="265">
        <f t="shared" si="46"/>
        <v>2.9660000000000002</v>
      </c>
      <c r="AC80" s="265">
        <f t="shared" si="46"/>
        <v>2.9163999999999999</v>
      </c>
      <c r="AD80" s="265">
        <f t="shared" si="46"/>
        <v>2.7772000000000001</v>
      </c>
      <c r="AE80" s="265">
        <f t="shared" si="46"/>
        <v>2.6709000000000001</v>
      </c>
      <c r="AF80" s="265">
        <f t="shared" si="46"/>
        <v>2.5916000000000001</v>
      </c>
      <c r="AG80" s="265">
        <f t="shared" si="46"/>
        <v>2.4348999999999998</v>
      </c>
      <c r="AH80" s="265">
        <f t="shared" si="46"/>
        <v>2.1455000000000002</v>
      </c>
      <c r="AI80" s="265">
        <f t="shared" si="46"/>
        <v>2.0529000000000002</v>
      </c>
      <c r="AJ80" s="265">
        <f t="shared" si="47"/>
        <v>1.9792000000000001</v>
      </c>
      <c r="AK80" s="265">
        <f t="shared" si="47"/>
        <v>1.9211</v>
      </c>
      <c r="AL80" s="265">
        <f t="shared" si="47"/>
        <v>1.9001999999999999</v>
      </c>
      <c r="AM80" s="265">
        <f t="shared" si="47"/>
        <v>1.8335999999999999</v>
      </c>
      <c r="AN80" s="265">
        <f t="shared" si="47"/>
        <v>1.7192000000000001</v>
      </c>
      <c r="AO80" s="265">
        <f t="shared" si="47"/>
        <v>1.6108</v>
      </c>
      <c r="AP80" s="265">
        <f t="shared" si="47"/>
        <v>1.5152000000000001</v>
      </c>
      <c r="AQ80" s="265">
        <f t="shared" si="47"/>
        <v>1.4893000000000001</v>
      </c>
      <c r="AR80" s="265">
        <f t="shared" si="47"/>
        <v>1.4480999999999999</v>
      </c>
      <c r="AS80" s="265">
        <f t="shared" si="47"/>
        <v>1.4168000000000001</v>
      </c>
      <c r="AT80" s="265">
        <f t="shared" si="48"/>
        <v>1.4283999999999999</v>
      </c>
      <c r="AU80" s="265">
        <f t="shared" si="48"/>
        <v>1.4622999999999999</v>
      </c>
      <c r="AV80" s="265">
        <f t="shared" si="48"/>
        <v>1.4401999999999999</v>
      </c>
      <c r="AW80" s="265">
        <f t="shared" si="48"/>
        <v>1.4035</v>
      </c>
      <c r="AX80" s="265">
        <f t="shared" si="48"/>
        <v>1.3813</v>
      </c>
      <c r="AY80" s="265">
        <f t="shared" si="48"/>
        <v>1.3527</v>
      </c>
      <c r="AZ80" s="265">
        <f t="shared" si="48"/>
        <v>1.3338000000000001</v>
      </c>
      <c r="BA80" s="265">
        <f t="shared" si="48"/>
        <v>1.3321000000000001</v>
      </c>
      <c r="BB80" s="265">
        <f t="shared" si="48"/>
        <v>1.3287</v>
      </c>
      <c r="BC80" s="265">
        <f t="shared" si="48"/>
        <v>1.3055000000000001</v>
      </c>
      <c r="BD80" s="265">
        <f t="shared" si="49"/>
        <v>1.327</v>
      </c>
      <c r="BE80" s="265">
        <f t="shared" si="49"/>
        <v>1.3120000000000001</v>
      </c>
      <c r="BF80" s="265">
        <f t="shared" si="49"/>
        <v>1.3120000000000001</v>
      </c>
      <c r="BG80" s="265">
        <f t="shared" si="49"/>
        <v>1.3321000000000001</v>
      </c>
      <c r="BH80" s="265">
        <f t="shared" si="49"/>
        <v>1.3070999999999999</v>
      </c>
      <c r="BI80" s="265">
        <f t="shared" si="49"/>
        <v>1.266</v>
      </c>
      <c r="BJ80" s="265">
        <f t="shared" si="49"/>
        <v>1.2737000000000001</v>
      </c>
      <c r="BK80" s="265">
        <f t="shared" si="49"/>
        <v>1.2554000000000001</v>
      </c>
      <c r="BL80" s="265">
        <f t="shared" si="49"/>
        <v>1.2376</v>
      </c>
      <c r="BM80" s="265">
        <f t="shared" si="49"/>
        <v>1.1924999999999999</v>
      </c>
      <c r="BN80" s="265">
        <f t="shared" si="50"/>
        <v>1.1318999999999999</v>
      </c>
      <c r="BO80" s="265">
        <f t="shared" si="50"/>
        <v>1.1186</v>
      </c>
      <c r="BP80" s="265">
        <f t="shared" si="50"/>
        <v>1.0640000000000001</v>
      </c>
      <c r="BQ80" s="265">
        <f t="shared" si="50"/>
        <v>1.1009</v>
      </c>
      <c r="BR80" s="265">
        <f t="shared" si="50"/>
        <v>1.0918000000000001</v>
      </c>
      <c r="BS80" s="265">
        <f t="shared" si="50"/>
        <v>1.0418000000000001</v>
      </c>
      <c r="BT80" s="265">
        <f t="shared" si="50"/>
        <v>1.0275000000000001</v>
      </c>
      <c r="BU80" s="265">
        <f t="shared" si="50"/>
        <v>1.0265</v>
      </c>
      <c r="BV80" s="265">
        <f t="shared" si="50"/>
        <v>1.0336000000000001</v>
      </c>
      <c r="BW80" s="265">
        <f t="shared" si="50"/>
        <v>1.0469999999999999</v>
      </c>
      <c r="BX80" s="265">
        <f t="shared" si="50"/>
        <v>1.0619000000000001</v>
      </c>
      <c r="BY80" s="265">
        <f t="shared" si="50"/>
        <v>1.0356000000000001</v>
      </c>
      <c r="BZ80" s="265">
        <f t="shared" si="50"/>
        <v>1.0116000000000001</v>
      </c>
      <c r="CA80" s="274">
        <f t="shared" si="50"/>
        <v>1</v>
      </c>
    </row>
    <row r="81" spans="1:79" outlineLevel="1">
      <c r="A81" s="261">
        <v>5</v>
      </c>
      <c r="B81" s="262" t="s">
        <v>405</v>
      </c>
      <c r="C81" s="205"/>
      <c r="D81" s="156">
        <v>25</v>
      </c>
      <c r="E81" s="299">
        <v>30</v>
      </c>
      <c r="F81" s="264">
        <f t="shared" ref="F81:O89" si="51">VLOOKUP($A81,$A$11:$CA$15,F$49)</f>
        <v>0</v>
      </c>
      <c r="G81" s="264">
        <f t="shared" si="51"/>
        <v>0</v>
      </c>
      <c r="H81" s="475">
        <f t="shared" si="51"/>
        <v>0</v>
      </c>
      <c r="I81" s="475">
        <f t="shared" si="51"/>
        <v>3.7797999999999998</v>
      </c>
      <c r="J81" s="265">
        <f t="shared" si="51"/>
        <v>3.8778000000000001</v>
      </c>
      <c r="K81" s="265">
        <f t="shared" si="51"/>
        <v>3.2719</v>
      </c>
      <c r="L81" s="265">
        <f t="shared" si="51"/>
        <v>3.2018</v>
      </c>
      <c r="M81" s="265">
        <f t="shared" si="51"/>
        <v>3.2820999999999998</v>
      </c>
      <c r="N81" s="265">
        <f t="shared" si="51"/>
        <v>3.3344</v>
      </c>
      <c r="O81" s="265">
        <f t="shared" si="51"/>
        <v>3.2719</v>
      </c>
      <c r="P81" s="265">
        <f t="shared" ref="P81:Y89" si="52">VLOOKUP($A81,$A$11:$CA$15,P$49)</f>
        <v>3.2214999999999998</v>
      </c>
      <c r="Q81" s="265">
        <f t="shared" si="52"/>
        <v>3.1631</v>
      </c>
      <c r="R81" s="265">
        <f t="shared" si="52"/>
        <v>3.1823999999999999</v>
      </c>
      <c r="S81" s="265">
        <f t="shared" si="52"/>
        <v>3.2018</v>
      </c>
      <c r="T81" s="265">
        <f t="shared" si="52"/>
        <v>3.1631</v>
      </c>
      <c r="U81" s="265">
        <f t="shared" si="52"/>
        <v>3.1254</v>
      </c>
      <c r="V81" s="265">
        <f t="shared" si="52"/>
        <v>3.1067999999999998</v>
      </c>
      <c r="W81" s="265">
        <f t="shared" si="52"/>
        <v>3.0794000000000001</v>
      </c>
      <c r="X81" s="265">
        <f t="shared" si="52"/>
        <v>3.0348000000000002</v>
      </c>
      <c r="Y81" s="265">
        <f t="shared" si="52"/>
        <v>2.9660000000000002</v>
      </c>
      <c r="Z81" s="265">
        <f t="shared" ref="Z81:AI89" si="53">VLOOKUP($A81,$A$11:$CA$15,Z$49)</f>
        <v>2.9245999999999999</v>
      </c>
      <c r="AA81" s="265">
        <f t="shared" si="53"/>
        <v>2.9575999999999998</v>
      </c>
      <c r="AB81" s="265">
        <f t="shared" si="53"/>
        <v>2.9660000000000002</v>
      </c>
      <c r="AC81" s="265">
        <f t="shared" si="53"/>
        <v>2.9163999999999999</v>
      </c>
      <c r="AD81" s="265">
        <f t="shared" si="53"/>
        <v>2.7772000000000001</v>
      </c>
      <c r="AE81" s="265">
        <f t="shared" si="53"/>
        <v>2.6709000000000001</v>
      </c>
      <c r="AF81" s="265">
        <f t="shared" si="53"/>
        <v>2.5916000000000001</v>
      </c>
      <c r="AG81" s="265">
        <f t="shared" si="53"/>
        <v>2.4348999999999998</v>
      </c>
      <c r="AH81" s="265">
        <f t="shared" si="53"/>
        <v>2.1455000000000002</v>
      </c>
      <c r="AI81" s="265">
        <f t="shared" si="53"/>
        <v>2.0529000000000002</v>
      </c>
      <c r="AJ81" s="265">
        <f t="shared" ref="AJ81:AS89" si="54">VLOOKUP($A81,$A$11:$CA$15,AJ$49)</f>
        <v>1.9792000000000001</v>
      </c>
      <c r="AK81" s="265">
        <f t="shared" si="54"/>
        <v>1.9211</v>
      </c>
      <c r="AL81" s="265">
        <f t="shared" si="54"/>
        <v>1.9001999999999999</v>
      </c>
      <c r="AM81" s="265">
        <f t="shared" si="54"/>
        <v>1.8335999999999999</v>
      </c>
      <c r="AN81" s="265">
        <f t="shared" si="54"/>
        <v>1.7192000000000001</v>
      </c>
      <c r="AO81" s="265">
        <f t="shared" si="54"/>
        <v>1.6108</v>
      </c>
      <c r="AP81" s="265">
        <f t="shared" si="54"/>
        <v>1.5152000000000001</v>
      </c>
      <c r="AQ81" s="265">
        <f t="shared" si="54"/>
        <v>1.4893000000000001</v>
      </c>
      <c r="AR81" s="265">
        <f t="shared" si="54"/>
        <v>1.4480999999999999</v>
      </c>
      <c r="AS81" s="265">
        <f t="shared" si="54"/>
        <v>1.4168000000000001</v>
      </c>
      <c r="AT81" s="265">
        <f t="shared" ref="AT81:BC89" si="55">VLOOKUP($A81,$A$11:$CA$15,AT$49)</f>
        <v>1.4283999999999999</v>
      </c>
      <c r="AU81" s="265">
        <f t="shared" si="55"/>
        <v>1.4622999999999999</v>
      </c>
      <c r="AV81" s="265">
        <f t="shared" si="55"/>
        <v>1.4401999999999999</v>
      </c>
      <c r="AW81" s="265">
        <f t="shared" si="55"/>
        <v>1.4035</v>
      </c>
      <c r="AX81" s="265">
        <f t="shared" si="55"/>
        <v>1.3813</v>
      </c>
      <c r="AY81" s="265">
        <f t="shared" si="55"/>
        <v>1.3527</v>
      </c>
      <c r="AZ81" s="265">
        <f t="shared" si="55"/>
        <v>1.3338000000000001</v>
      </c>
      <c r="BA81" s="265">
        <f t="shared" si="55"/>
        <v>1.3321000000000001</v>
      </c>
      <c r="BB81" s="265">
        <f t="shared" si="55"/>
        <v>1.3287</v>
      </c>
      <c r="BC81" s="265">
        <f t="shared" si="55"/>
        <v>1.3055000000000001</v>
      </c>
      <c r="BD81" s="265">
        <f t="shared" ref="BD81:BM89" si="56">VLOOKUP($A81,$A$11:$CA$15,BD$49)</f>
        <v>1.327</v>
      </c>
      <c r="BE81" s="265">
        <f t="shared" si="56"/>
        <v>1.3120000000000001</v>
      </c>
      <c r="BF81" s="265">
        <f t="shared" si="56"/>
        <v>1.3120000000000001</v>
      </c>
      <c r="BG81" s="265">
        <f t="shared" si="56"/>
        <v>1.3321000000000001</v>
      </c>
      <c r="BH81" s="265">
        <f t="shared" si="56"/>
        <v>1.3070999999999999</v>
      </c>
      <c r="BI81" s="265">
        <f t="shared" si="56"/>
        <v>1.266</v>
      </c>
      <c r="BJ81" s="265">
        <f t="shared" si="56"/>
        <v>1.2737000000000001</v>
      </c>
      <c r="BK81" s="265">
        <f t="shared" si="56"/>
        <v>1.2554000000000001</v>
      </c>
      <c r="BL81" s="265">
        <f t="shared" si="56"/>
        <v>1.2376</v>
      </c>
      <c r="BM81" s="265">
        <f t="shared" si="56"/>
        <v>1.1924999999999999</v>
      </c>
      <c r="BN81" s="265">
        <f t="shared" ref="BN81:CA89" si="57">VLOOKUP($A81,$A$11:$CA$15,BN$49)</f>
        <v>1.1318999999999999</v>
      </c>
      <c r="BO81" s="265">
        <f t="shared" si="57"/>
        <v>1.1186</v>
      </c>
      <c r="BP81" s="265">
        <f t="shared" si="57"/>
        <v>1.0640000000000001</v>
      </c>
      <c r="BQ81" s="265">
        <f t="shared" si="57"/>
        <v>1.1009</v>
      </c>
      <c r="BR81" s="265">
        <f t="shared" si="57"/>
        <v>1.0918000000000001</v>
      </c>
      <c r="BS81" s="265">
        <f t="shared" si="57"/>
        <v>1.0418000000000001</v>
      </c>
      <c r="BT81" s="265">
        <f t="shared" si="57"/>
        <v>1.0275000000000001</v>
      </c>
      <c r="BU81" s="265">
        <f t="shared" si="57"/>
        <v>1.0265</v>
      </c>
      <c r="BV81" s="265">
        <f t="shared" si="57"/>
        <v>1.0336000000000001</v>
      </c>
      <c r="BW81" s="265">
        <f t="shared" si="57"/>
        <v>1.0469999999999999</v>
      </c>
      <c r="BX81" s="265">
        <f t="shared" si="57"/>
        <v>1.0619000000000001</v>
      </c>
      <c r="BY81" s="265">
        <f t="shared" si="57"/>
        <v>1.0356000000000001</v>
      </c>
      <c r="BZ81" s="265">
        <f t="shared" si="57"/>
        <v>1.0116000000000001</v>
      </c>
      <c r="CA81" s="274">
        <f t="shared" si="57"/>
        <v>1</v>
      </c>
    </row>
    <row r="82" spans="1:79" outlineLevel="1">
      <c r="A82" s="261">
        <v>2</v>
      </c>
      <c r="B82" s="262" t="s">
        <v>406</v>
      </c>
      <c r="C82" s="205"/>
      <c r="D82" s="156">
        <v>35</v>
      </c>
      <c r="E82" s="299">
        <v>45</v>
      </c>
      <c r="F82" s="264">
        <f t="shared" si="51"/>
        <v>0</v>
      </c>
      <c r="G82" s="264">
        <f t="shared" si="51"/>
        <v>0</v>
      </c>
      <c r="H82" s="475">
        <f t="shared" si="51"/>
        <v>0</v>
      </c>
      <c r="I82" s="475">
        <f t="shared" si="51"/>
        <v>0</v>
      </c>
      <c r="J82" s="265">
        <f t="shared" si="51"/>
        <v>0</v>
      </c>
      <c r="K82" s="265">
        <f t="shared" si="51"/>
        <v>0</v>
      </c>
      <c r="L82" s="265">
        <f t="shared" si="51"/>
        <v>0</v>
      </c>
      <c r="M82" s="265">
        <f t="shared" si="51"/>
        <v>0</v>
      </c>
      <c r="N82" s="265">
        <f t="shared" si="51"/>
        <v>0</v>
      </c>
      <c r="O82" s="265">
        <f t="shared" si="51"/>
        <v>0</v>
      </c>
      <c r="P82" s="265">
        <f t="shared" si="52"/>
        <v>0</v>
      </c>
      <c r="Q82" s="265">
        <f t="shared" si="52"/>
        <v>0</v>
      </c>
      <c r="R82" s="265">
        <f t="shared" si="52"/>
        <v>2.5512999999999999</v>
      </c>
      <c r="S82" s="265">
        <f t="shared" si="52"/>
        <v>2.4615</v>
      </c>
      <c r="T82" s="265">
        <f t="shared" si="52"/>
        <v>2.383</v>
      </c>
      <c r="U82" s="265">
        <f t="shared" si="52"/>
        <v>2.4034</v>
      </c>
      <c r="V82" s="265">
        <f t="shared" si="52"/>
        <v>2.3479999999999999</v>
      </c>
      <c r="W82" s="265">
        <f t="shared" si="52"/>
        <v>2.3237000000000001</v>
      </c>
      <c r="X82" s="265">
        <f t="shared" si="52"/>
        <v>2.1374</v>
      </c>
      <c r="Y82" s="265">
        <f t="shared" si="52"/>
        <v>2.0179999999999998</v>
      </c>
      <c r="Z82" s="265">
        <f t="shared" si="53"/>
        <v>1.8918999999999999</v>
      </c>
      <c r="AA82" s="265">
        <f t="shared" si="53"/>
        <v>2.0741000000000001</v>
      </c>
      <c r="AB82" s="265">
        <f t="shared" si="53"/>
        <v>2.0701999999999998</v>
      </c>
      <c r="AC82" s="265">
        <f t="shared" si="53"/>
        <v>1.9787999999999999</v>
      </c>
      <c r="AD82" s="265">
        <f t="shared" si="53"/>
        <v>1.8391</v>
      </c>
      <c r="AE82" s="265">
        <f t="shared" si="53"/>
        <v>1.8887</v>
      </c>
      <c r="AF82" s="265">
        <f t="shared" si="53"/>
        <v>1.8759999999999999</v>
      </c>
      <c r="AG82" s="265">
        <f t="shared" si="53"/>
        <v>1.7834000000000001</v>
      </c>
      <c r="AH82" s="265">
        <f t="shared" si="53"/>
        <v>1.6792</v>
      </c>
      <c r="AI82" s="265">
        <f t="shared" si="53"/>
        <v>1.7638</v>
      </c>
      <c r="AJ82" s="265">
        <f t="shared" si="54"/>
        <v>1.7231000000000001</v>
      </c>
      <c r="AK82" s="265">
        <f t="shared" si="54"/>
        <v>1.7047000000000001</v>
      </c>
      <c r="AL82" s="265">
        <f t="shared" si="54"/>
        <v>1.6667000000000001</v>
      </c>
      <c r="AM82" s="265">
        <f t="shared" si="54"/>
        <v>1.5321</v>
      </c>
      <c r="AN82" s="265">
        <f t="shared" si="54"/>
        <v>1.4017999999999999</v>
      </c>
      <c r="AO82" s="265">
        <f t="shared" si="54"/>
        <v>1.3543000000000001</v>
      </c>
      <c r="AP82" s="265">
        <f t="shared" si="54"/>
        <v>1.3543000000000001</v>
      </c>
      <c r="AQ82" s="265">
        <f t="shared" si="54"/>
        <v>1.3208</v>
      </c>
      <c r="AR82" s="265">
        <f t="shared" si="54"/>
        <v>1.2932999999999999</v>
      </c>
      <c r="AS82" s="265">
        <f t="shared" si="54"/>
        <v>1.2756000000000001</v>
      </c>
      <c r="AT82" s="265">
        <f t="shared" si="55"/>
        <v>1.2903</v>
      </c>
      <c r="AU82" s="265">
        <f t="shared" si="55"/>
        <v>1.2726999999999999</v>
      </c>
      <c r="AV82" s="265">
        <f t="shared" si="55"/>
        <v>1.2226999999999999</v>
      </c>
      <c r="AW82" s="265">
        <f t="shared" si="55"/>
        <v>1.1863999999999999</v>
      </c>
      <c r="AX82" s="265">
        <f t="shared" si="55"/>
        <v>1.1852</v>
      </c>
      <c r="AY82" s="265">
        <f t="shared" si="55"/>
        <v>1.1511</v>
      </c>
      <c r="AZ82" s="265">
        <f t="shared" si="55"/>
        <v>1.129</v>
      </c>
      <c r="BA82" s="265">
        <f t="shared" si="55"/>
        <v>1.1394</v>
      </c>
      <c r="BB82" s="265">
        <f t="shared" si="55"/>
        <v>1.1487000000000001</v>
      </c>
      <c r="BC82" s="265">
        <f t="shared" si="55"/>
        <v>1.1617999999999999</v>
      </c>
      <c r="BD82" s="265">
        <f t="shared" si="56"/>
        <v>1.2134</v>
      </c>
      <c r="BE82" s="265">
        <f t="shared" si="56"/>
        <v>1.2669999999999999</v>
      </c>
      <c r="BF82" s="265">
        <f t="shared" si="56"/>
        <v>1.2932999999999999</v>
      </c>
      <c r="BG82" s="265">
        <f t="shared" si="56"/>
        <v>1.3038000000000001</v>
      </c>
      <c r="BH82" s="265">
        <f t="shared" si="56"/>
        <v>1.2698</v>
      </c>
      <c r="BI82" s="265">
        <f t="shared" si="56"/>
        <v>1.2742</v>
      </c>
      <c r="BJ82" s="265">
        <f t="shared" si="56"/>
        <v>1.2874000000000001</v>
      </c>
      <c r="BK82" s="265">
        <f t="shared" si="56"/>
        <v>1.3008</v>
      </c>
      <c r="BL82" s="265">
        <f t="shared" si="56"/>
        <v>1.3023</v>
      </c>
      <c r="BM82" s="265">
        <f t="shared" si="56"/>
        <v>1.3115000000000001</v>
      </c>
      <c r="BN82" s="265">
        <f t="shared" si="57"/>
        <v>1.2641</v>
      </c>
      <c r="BO82" s="265">
        <f t="shared" si="57"/>
        <v>1.2294</v>
      </c>
      <c r="BP82" s="265">
        <f t="shared" si="57"/>
        <v>1.2186999999999999</v>
      </c>
      <c r="BQ82" s="265">
        <f t="shared" si="57"/>
        <v>1.2376</v>
      </c>
      <c r="BR82" s="265">
        <f t="shared" si="57"/>
        <v>1.2266999999999999</v>
      </c>
      <c r="BS82" s="265">
        <f t="shared" si="57"/>
        <v>1.1691</v>
      </c>
      <c r="BT82" s="265">
        <f t="shared" si="57"/>
        <v>1.1535</v>
      </c>
      <c r="BU82" s="265">
        <f t="shared" si="57"/>
        <v>1.1557999999999999</v>
      </c>
      <c r="BV82" s="265">
        <f t="shared" si="57"/>
        <v>1.1523000000000001</v>
      </c>
      <c r="BW82" s="265">
        <f t="shared" si="57"/>
        <v>1.1200000000000001</v>
      </c>
      <c r="BX82" s="265">
        <f t="shared" si="57"/>
        <v>1.1200000000000001</v>
      </c>
      <c r="BY82" s="265">
        <f t="shared" si="57"/>
        <v>1.0894999999999999</v>
      </c>
      <c r="BZ82" s="265">
        <f t="shared" si="57"/>
        <v>1.0419</v>
      </c>
      <c r="CA82" s="274">
        <f t="shared" si="57"/>
        <v>1</v>
      </c>
    </row>
    <row r="83" spans="1:79" outlineLevel="1">
      <c r="A83" s="261">
        <v>3</v>
      </c>
      <c r="B83" s="262" t="s">
        <v>407</v>
      </c>
      <c r="C83" s="205"/>
      <c r="D83" s="156">
        <v>30</v>
      </c>
      <c r="E83" s="299">
        <v>35</v>
      </c>
      <c r="F83" s="264">
        <f t="shared" si="51"/>
        <v>0</v>
      </c>
      <c r="G83" s="264">
        <f t="shared" si="51"/>
        <v>0</v>
      </c>
      <c r="H83" s="475">
        <f t="shared" si="51"/>
        <v>0</v>
      </c>
      <c r="I83" s="475">
        <f t="shared" si="51"/>
        <v>0</v>
      </c>
      <c r="J83" s="265">
        <f t="shared" si="51"/>
        <v>0</v>
      </c>
      <c r="K83" s="265">
        <f t="shared" si="51"/>
        <v>0</v>
      </c>
      <c r="L83" s="265">
        <f t="shared" si="51"/>
        <v>0</v>
      </c>
      <c r="M83" s="265">
        <f t="shared" si="51"/>
        <v>0</v>
      </c>
      <c r="N83" s="265">
        <f t="shared" si="51"/>
        <v>0</v>
      </c>
      <c r="O83" s="265">
        <f t="shared" si="51"/>
        <v>0</v>
      </c>
      <c r="P83" s="265">
        <f t="shared" si="52"/>
        <v>0</v>
      </c>
      <c r="Q83" s="265">
        <f t="shared" si="52"/>
        <v>0</v>
      </c>
      <c r="R83" s="265">
        <f t="shared" si="52"/>
        <v>2.9443999999999999</v>
      </c>
      <c r="S83" s="265">
        <f t="shared" si="52"/>
        <v>2.8759999999999999</v>
      </c>
      <c r="T83" s="265">
        <f t="shared" si="52"/>
        <v>2.7549999999999999</v>
      </c>
      <c r="U83" s="265">
        <f t="shared" si="52"/>
        <v>2.6884000000000001</v>
      </c>
      <c r="V83" s="265">
        <f t="shared" si="52"/>
        <v>2.6312000000000002</v>
      </c>
      <c r="W83" s="265">
        <f t="shared" si="52"/>
        <v>2.6562999999999999</v>
      </c>
      <c r="X83" s="265">
        <f t="shared" si="52"/>
        <v>2.5528</v>
      </c>
      <c r="Y83" s="265">
        <f t="shared" si="52"/>
        <v>2.4569999999999999</v>
      </c>
      <c r="Z83" s="265">
        <f t="shared" si="53"/>
        <v>2.3235999999999999</v>
      </c>
      <c r="AA83" s="265">
        <f t="shared" si="53"/>
        <v>2.5586000000000002</v>
      </c>
      <c r="AB83" s="265">
        <f t="shared" si="53"/>
        <v>2.5943999999999998</v>
      </c>
      <c r="AC83" s="265">
        <f t="shared" si="53"/>
        <v>2.3986999999999998</v>
      </c>
      <c r="AD83" s="265">
        <f t="shared" si="53"/>
        <v>2.1444999999999999</v>
      </c>
      <c r="AE83" s="265">
        <f t="shared" si="53"/>
        <v>2.1612</v>
      </c>
      <c r="AF83" s="265">
        <f t="shared" si="53"/>
        <v>2.1738</v>
      </c>
      <c r="AG83" s="265">
        <f t="shared" si="53"/>
        <v>2.0842999999999998</v>
      </c>
      <c r="AH83" s="265">
        <f t="shared" si="53"/>
        <v>1.9492</v>
      </c>
      <c r="AI83" s="265">
        <f t="shared" si="53"/>
        <v>2.0310000000000001</v>
      </c>
      <c r="AJ83" s="265">
        <f t="shared" si="54"/>
        <v>1.9630000000000001</v>
      </c>
      <c r="AK83" s="265">
        <f t="shared" si="54"/>
        <v>1.9357</v>
      </c>
      <c r="AL83" s="265">
        <f t="shared" si="54"/>
        <v>1.9492</v>
      </c>
      <c r="AM83" s="265">
        <f t="shared" si="54"/>
        <v>1.8098000000000001</v>
      </c>
      <c r="AN83" s="265">
        <f t="shared" si="54"/>
        <v>1.6415999999999999</v>
      </c>
      <c r="AO83" s="265">
        <f t="shared" si="54"/>
        <v>1.5609999999999999</v>
      </c>
      <c r="AP83" s="265">
        <f t="shared" si="54"/>
        <v>1.5205</v>
      </c>
      <c r="AQ83" s="265">
        <f t="shared" si="54"/>
        <v>1.5226</v>
      </c>
      <c r="AR83" s="265">
        <f t="shared" si="54"/>
        <v>1.5163</v>
      </c>
      <c r="AS83" s="265">
        <f t="shared" si="54"/>
        <v>1.5061</v>
      </c>
      <c r="AT83" s="265">
        <f t="shared" si="55"/>
        <v>1.484</v>
      </c>
      <c r="AU83" s="265">
        <f t="shared" si="55"/>
        <v>1.4587000000000001</v>
      </c>
      <c r="AV83" s="265">
        <f t="shared" si="55"/>
        <v>1.4288000000000001</v>
      </c>
      <c r="AW83" s="265">
        <f t="shared" si="55"/>
        <v>1.3913</v>
      </c>
      <c r="AX83" s="265">
        <f t="shared" si="55"/>
        <v>1.3524</v>
      </c>
      <c r="AY83" s="265">
        <f t="shared" si="55"/>
        <v>1.3032999999999999</v>
      </c>
      <c r="AZ83" s="265">
        <f t="shared" si="55"/>
        <v>1.2647999999999999</v>
      </c>
      <c r="BA83" s="265">
        <f t="shared" si="55"/>
        <v>1.2605</v>
      </c>
      <c r="BB83" s="265">
        <f t="shared" si="55"/>
        <v>1.2619</v>
      </c>
      <c r="BC83" s="265">
        <f t="shared" si="55"/>
        <v>1.2677</v>
      </c>
      <c r="BD83" s="265">
        <f t="shared" si="56"/>
        <v>1.3018000000000001</v>
      </c>
      <c r="BE83" s="265">
        <f t="shared" si="56"/>
        <v>1.325</v>
      </c>
      <c r="BF83" s="265">
        <f t="shared" si="56"/>
        <v>1.3297000000000001</v>
      </c>
      <c r="BG83" s="265">
        <f t="shared" si="56"/>
        <v>1.3282</v>
      </c>
      <c r="BH83" s="265">
        <f t="shared" si="56"/>
        <v>1.2911999999999999</v>
      </c>
      <c r="BI83" s="265">
        <f t="shared" si="56"/>
        <v>1.2882</v>
      </c>
      <c r="BJ83" s="265">
        <f t="shared" si="56"/>
        <v>1.3109999999999999</v>
      </c>
      <c r="BK83" s="265">
        <f t="shared" si="56"/>
        <v>1.3329</v>
      </c>
      <c r="BL83" s="265">
        <f t="shared" si="56"/>
        <v>1.3093999999999999</v>
      </c>
      <c r="BM83" s="265">
        <f t="shared" si="56"/>
        <v>1.272</v>
      </c>
      <c r="BN83" s="265">
        <f t="shared" si="57"/>
        <v>1.2407999999999999</v>
      </c>
      <c r="BO83" s="265">
        <f t="shared" si="57"/>
        <v>1.1891</v>
      </c>
      <c r="BP83" s="265">
        <f t="shared" si="57"/>
        <v>1.1534</v>
      </c>
      <c r="BQ83" s="265">
        <f t="shared" si="57"/>
        <v>1.1654</v>
      </c>
      <c r="BR83" s="265">
        <f t="shared" si="57"/>
        <v>1.1878</v>
      </c>
      <c r="BS83" s="265">
        <f t="shared" si="57"/>
        <v>1.1486000000000001</v>
      </c>
      <c r="BT83" s="265">
        <f t="shared" si="57"/>
        <v>1.1438999999999999</v>
      </c>
      <c r="BU83" s="265">
        <f t="shared" si="57"/>
        <v>1.1451</v>
      </c>
      <c r="BV83" s="265">
        <f t="shared" si="57"/>
        <v>1.1369</v>
      </c>
      <c r="BW83" s="265">
        <f t="shared" si="57"/>
        <v>1.113</v>
      </c>
      <c r="BX83" s="265">
        <f t="shared" si="57"/>
        <v>1.113</v>
      </c>
      <c r="BY83" s="265">
        <f t="shared" si="57"/>
        <v>1.0827</v>
      </c>
      <c r="BZ83" s="265">
        <f t="shared" si="57"/>
        <v>1.0373000000000001</v>
      </c>
      <c r="CA83" s="274">
        <f t="shared" si="57"/>
        <v>1</v>
      </c>
    </row>
    <row r="84" spans="1:79" outlineLevel="1">
      <c r="A84" s="261">
        <v>5</v>
      </c>
      <c r="B84" s="262" t="s">
        <v>408</v>
      </c>
      <c r="C84" s="205"/>
      <c r="D84" s="156">
        <v>30</v>
      </c>
      <c r="E84" s="299">
        <v>35</v>
      </c>
      <c r="F84" s="264">
        <f t="shared" si="51"/>
        <v>0</v>
      </c>
      <c r="G84" s="264">
        <f t="shared" si="51"/>
        <v>0</v>
      </c>
      <c r="H84" s="475">
        <f t="shared" si="51"/>
        <v>0</v>
      </c>
      <c r="I84" s="475">
        <f t="shared" si="51"/>
        <v>3.7797999999999998</v>
      </c>
      <c r="J84" s="265">
        <f t="shared" si="51"/>
        <v>3.8778000000000001</v>
      </c>
      <c r="K84" s="265">
        <f t="shared" si="51"/>
        <v>3.2719</v>
      </c>
      <c r="L84" s="265">
        <f t="shared" si="51"/>
        <v>3.2018</v>
      </c>
      <c r="M84" s="265">
        <f t="shared" si="51"/>
        <v>3.2820999999999998</v>
      </c>
      <c r="N84" s="265">
        <f t="shared" si="51"/>
        <v>3.3344</v>
      </c>
      <c r="O84" s="265">
        <f t="shared" si="51"/>
        <v>3.2719</v>
      </c>
      <c r="P84" s="265">
        <f t="shared" si="52"/>
        <v>3.2214999999999998</v>
      </c>
      <c r="Q84" s="265">
        <f t="shared" si="52"/>
        <v>3.1631</v>
      </c>
      <c r="R84" s="265">
        <f t="shared" si="52"/>
        <v>3.1823999999999999</v>
      </c>
      <c r="S84" s="265">
        <f t="shared" si="52"/>
        <v>3.2018</v>
      </c>
      <c r="T84" s="265">
        <f t="shared" si="52"/>
        <v>3.1631</v>
      </c>
      <c r="U84" s="265">
        <f t="shared" si="52"/>
        <v>3.1254</v>
      </c>
      <c r="V84" s="265">
        <f t="shared" si="52"/>
        <v>3.1067999999999998</v>
      </c>
      <c r="W84" s="265">
        <f t="shared" si="52"/>
        <v>3.0794000000000001</v>
      </c>
      <c r="X84" s="265">
        <f t="shared" si="52"/>
        <v>3.0348000000000002</v>
      </c>
      <c r="Y84" s="265">
        <f t="shared" si="52"/>
        <v>2.9660000000000002</v>
      </c>
      <c r="Z84" s="265">
        <f t="shared" si="53"/>
        <v>2.9245999999999999</v>
      </c>
      <c r="AA84" s="265">
        <f t="shared" si="53"/>
        <v>2.9575999999999998</v>
      </c>
      <c r="AB84" s="265">
        <f t="shared" si="53"/>
        <v>2.9660000000000002</v>
      </c>
      <c r="AC84" s="265">
        <f t="shared" si="53"/>
        <v>2.9163999999999999</v>
      </c>
      <c r="AD84" s="265">
        <f t="shared" si="53"/>
        <v>2.7772000000000001</v>
      </c>
      <c r="AE84" s="265">
        <f t="shared" si="53"/>
        <v>2.6709000000000001</v>
      </c>
      <c r="AF84" s="265">
        <f t="shared" si="53"/>
        <v>2.5916000000000001</v>
      </c>
      <c r="AG84" s="265">
        <f t="shared" si="53"/>
        <v>2.4348999999999998</v>
      </c>
      <c r="AH84" s="265">
        <f t="shared" si="53"/>
        <v>2.1455000000000002</v>
      </c>
      <c r="AI84" s="265">
        <f t="shared" si="53"/>
        <v>2.0529000000000002</v>
      </c>
      <c r="AJ84" s="265">
        <f t="shared" si="54"/>
        <v>1.9792000000000001</v>
      </c>
      <c r="AK84" s="265">
        <f t="shared" si="54"/>
        <v>1.9211</v>
      </c>
      <c r="AL84" s="265">
        <f t="shared" si="54"/>
        <v>1.9001999999999999</v>
      </c>
      <c r="AM84" s="265">
        <f t="shared" si="54"/>
        <v>1.8335999999999999</v>
      </c>
      <c r="AN84" s="265">
        <f t="shared" si="54"/>
        <v>1.7192000000000001</v>
      </c>
      <c r="AO84" s="265">
        <f t="shared" si="54"/>
        <v>1.6108</v>
      </c>
      <c r="AP84" s="265">
        <f t="shared" si="54"/>
        <v>1.5152000000000001</v>
      </c>
      <c r="AQ84" s="265">
        <f t="shared" si="54"/>
        <v>1.4893000000000001</v>
      </c>
      <c r="AR84" s="265">
        <f t="shared" si="54"/>
        <v>1.4480999999999999</v>
      </c>
      <c r="AS84" s="265">
        <f t="shared" si="54"/>
        <v>1.4168000000000001</v>
      </c>
      <c r="AT84" s="265">
        <f t="shared" si="55"/>
        <v>1.4283999999999999</v>
      </c>
      <c r="AU84" s="265">
        <f t="shared" si="55"/>
        <v>1.4622999999999999</v>
      </c>
      <c r="AV84" s="265">
        <f t="shared" si="55"/>
        <v>1.4401999999999999</v>
      </c>
      <c r="AW84" s="265">
        <f t="shared" si="55"/>
        <v>1.4035</v>
      </c>
      <c r="AX84" s="265">
        <f t="shared" si="55"/>
        <v>1.3813</v>
      </c>
      <c r="AY84" s="265">
        <f t="shared" si="55"/>
        <v>1.3527</v>
      </c>
      <c r="AZ84" s="265">
        <f t="shared" si="55"/>
        <v>1.3338000000000001</v>
      </c>
      <c r="BA84" s="265">
        <f t="shared" si="55"/>
        <v>1.3321000000000001</v>
      </c>
      <c r="BB84" s="265">
        <f t="shared" si="55"/>
        <v>1.3287</v>
      </c>
      <c r="BC84" s="265">
        <f t="shared" si="55"/>
        <v>1.3055000000000001</v>
      </c>
      <c r="BD84" s="265">
        <f t="shared" si="56"/>
        <v>1.327</v>
      </c>
      <c r="BE84" s="265">
        <f t="shared" si="56"/>
        <v>1.3120000000000001</v>
      </c>
      <c r="BF84" s="265">
        <f t="shared" si="56"/>
        <v>1.3120000000000001</v>
      </c>
      <c r="BG84" s="265">
        <f t="shared" si="56"/>
        <v>1.3321000000000001</v>
      </c>
      <c r="BH84" s="265">
        <f t="shared" si="56"/>
        <v>1.3070999999999999</v>
      </c>
      <c r="BI84" s="265">
        <f t="shared" si="56"/>
        <v>1.266</v>
      </c>
      <c r="BJ84" s="265">
        <f t="shared" si="56"/>
        <v>1.2737000000000001</v>
      </c>
      <c r="BK84" s="265">
        <f t="shared" si="56"/>
        <v>1.2554000000000001</v>
      </c>
      <c r="BL84" s="265">
        <f t="shared" si="56"/>
        <v>1.2376</v>
      </c>
      <c r="BM84" s="265">
        <f t="shared" si="56"/>
        <v>1.1924999999999999</v>
      </c>
      <c r="BN84" s="265">
        <f t="shared" si="57"/>
        <v>1.1318999999999999</v>
      </c>
      <c r="BO84" s="265">
        <f t="shared" si="57"/>
        <v>1.1186</v>
      </c>
      <c r="BP84" s="265">
        <f t="shared" si="57"/>
        <v>1.0640000000000001</v>
      </c>
      <c r="BQ84" s="265">
        <f t="shared" si="57"/>
        <v>1.1009</v>
      </c>
      <c r="BR84" s="265">
        <f t="shared" si="57"/>
        <v>1.0918000000000001</v>
      </c>
      <c r="BS84" s="265">
        <f t="shared" si="57"/>
        <v>1.0418000000000001</v>
      </c>
      <c r="BT84" s="265">
        <f t="shared" si="57"/>
        <v>1.0275000000000001</v>
      </c>
      <c r="BU84" s="265">
        <f t="shared" si="57"/>
        <v>1.0265</v>
      </c>
      <c r="BV84" s="265">
        <f t="shared" si="57"/>
        <v>1.0336000000000001</v>
      </c>
      <c r="BW84" s="265">
        <f t="shared" si="57"/>
        <v>1.0469999999999999</v>
      </c>
      <c r="BX84" s="265">
        <f t="shared" si="57"/>
        <v>1.0619000000000001</v>
      </c>
      <c r="BY84" s="265">
        <f t="shared" si="57"/>
        <v>1.0356000000000001</v>
      </c>
      <c r="BZ84" s="265">
        <f t="shared" si="57"/>
        <v>1.0116000000000001</v>
      </c>
      <c r="CA84" s="274">
        <f t="shared" si="57"/>
        <v>1</v>
      </c>
    </row>
    <row r="85" spans="1:79" outlineLevel="1">
      <c r="A85" s="261">
        <v>5</v>
      </c>
      <c r="B85" s="262" t="s">
        <v>409</v>
      </c>
      <c r="C85" s="205"/>
      <c r="D85" s="156">
        <v>20</v>
      </c>
      <c r="E85" s="299">
        <v>25</v>
      </c>
      <c r="F85" s="264">
        <f t="shared" si="51"/>
        <v>0</v>
      </c>
      <c r="G85" s="264">
        <f t="shared" si="51"/>
        <v>0</v>
      </c>
      <c r="H85" s="475">
        <f t="shared" si="51"/>
        <v>0</v>
      </c>
      <c r="I85" s="475">
        <f t="shared" si="51"/>
        <v>3.7797999999999998</v>
      </c>
      <c r="J85" s="265">
        <f t="shared" si="51"/>
        <v>3.8778000000000001</v>
      </c>
      <c r="K85" s="265">
        <f t="shared" si="51"/>
        <v>3.2719</v>
      </c>
      <c r="L85" s="265">
        <f t="shared" si="51"/>
        <v>3.2018</v>
      </c>
      <c r="M85" s="265">
        <f t="shared" si="51"/>
        <v>3.2820999999999998</v>
      </c>
      <c r="N85" s="265">
        <f t="shared" si="51"/>
        <v>3.3344</v>
      </c>
      <c r="O85" s="265">
        <f t="shared" si="51"/>
        <v>3.2719</v>
      </c>
      <c r="P85" s="265">
        <f t="shared" si="52"/>
        <v>3.2214999999999998</v>
      </c>
      <c r="Q85" s="265">
        <f t="shared" si="52"/>
        <v>3.1631</v>
      </c>
      <c r="R85" s="265">
        <f t="shared" si="52"/>
        <v>3.1823999999999999</v>
      </c>
      <c r="S85" s="265">
        <f t="shared" si="52"/>
        <v>3.2018</v>
      </c>
      <c r="T85" s="265">
        <f t="shared" si="52"/>
        <v>3.1631</v>
      </c>
      <c r="U85" s="265">
        <f t="shared" si="52"/>
        <v>3.1254</v>
      </c>
      <c r="V85" s="265">
        <f t="shared" si="52"/>
        <v>3.1067999999999998</v>
      </c>
      <c r="W85" s="265">
        <f t="shared" si="52"/>
        <v>3.0794000000000001</v>
      </c>
      <c r="X85" s="265">
        <f t="shared" si="52"/>
        <v>3.0348000000000002</v>
      </c>
      <c r="Y85" s="265">
        <f t="shared" si="52"/>
        <v>2.9660000000000002</v>
      </c>
      <c r="Z85" s="265">
        <f t="shared" si="53"/>
        <v>2.9245999999999999</v>
      </c>
      <c r="AA85" s="265">
        <f t="shared" si="53"/>
        <v>2.9575999999999998</v>
      </c>
      <c r="AB85" s="265">
        <f t="shared" si="53"/>
        <v>2.9660000000000002</v>
      </c>
      <c r="AC85" s="265">
        <f t="shared" si="53"/>
        <v>2.9163999999999999</v>
      </c>
      <c r="AD85" s="265">
        <f t="shared" si="53"/>
        <v>2.7772000000000001</v>
      </c>
      <c r="AE85" s="265">
        <f t="shared" si="53"/>
        <v>2.6709000000000001</v>
      </c>
      <c r="AF85" s="265">
        <f t="shared" si="53"/>
        <v>2.5916000000000001</v>
      </c>
      <c r="AG85" s="265">
        <f t="shared" si="53"/>
        <v>2.4348999999999998</v>
      </c>
      <c r="AH85" s="265">
        <f t="shared" si="53"/>
        <v>2.1455000000000002</v>
      </c>
      <c r="AI85" s="265">
        <f t="shared" si="53"/>
        <v>2.0529000000000002</v>
      </c>
      <c r="AJ85" s="265">
        <f t="shared" si="54"/>
        <v>1.9792000000000001</v>
      </c>
      <c r="AK85" s="265">
        <f t="shared" si="54"/>
        <v>1.9211</v>
      </c>
      <c r="AL85" s="265">
        <f t="shared" si="54"/>
        <v>1.9001999999999999</v>
      </c>
      <c r="AM85" s="265">
        <f t="shared" si="54"/>
        <v>1.8335999999999999</v>
      </c>
      <c r="AN85" s="265">
        <f t="shared" si="54"/>
        <v>1.7192000000000001</v>
      </c>
      <c r="AO85" s="265">
        <f t="shared" si="54"/>
        <v>1.6108</v>
      </c>
      <c r="AP85" s="265">
        <f t="shared" si="54"/>
        <v>1.5152000000000001</v>
      </c>
      <c r="AQ85" s="265">
        <f t="shared" si="54"/>
        <v>1.4893000000000001</v>
      </c>
      <c r="AR85" s="265">
        <f t="shared" si="54"/>
        <v>1.4480999999999999</v>
      </c>
      <c r="AS85" s="265">
        <f t="shared" si="54"/>
        <v>1.4168000000000001</v>
      </c>
      <c r="AT85" s="265">
        <f t="shared" si="55"/>
        <v>1.4283999999999999</v>
      </c>
      <c r="AU85" s="265">
        <f t="shared" si="55"/>
        <v>1.4622999999999999</v>
      </c>
      <c r="AV85" s="265">
        <f t="shared" si="55"/>
        <v>1.4401999999999999</v>
      </c>
      <c r="AW85" s="265">
        <f t="shared" si="55"/>
        <v>1.4035</v>
      </c>
      <c r="AX85" s="265">
        <f t="shared" si="55"/>
        <v>1.3813</v>
      </c>
      <c r="AY85" s="265">
        <f t="shared" si="55"/>
        <v>1.3527</v>
      </c>
      <c r="AZ85" s="265">
        <f t="shared" si="55"/>
        <v>1.3338000000000001</v>
      </c>
      <c r="BA85" s="265">
        <f t="shared" si="55"/>
        <v>1.3321000000000001</v>
      </c>
      <c r="BB85" s="265">
        <f t="shared" si="55"/>
        <v>1.3287</v>
      </c>
      <c r="BC85" s="265">
        <f t="shared" si="55"/>
        <v>1.3055000000000001</v>
      </c>
      <c r="BD85" s="265">
        <f t="shared" si="56"/>
        <v>1.327</v>
      </c>
      <c r="BE85" s="265">
        <f t="shared" si="56"/>
        <v>1.3120000000000001</v>
      </c>
      <c r="BF85" s="265">
        <f t="shared" si="56"/>
        <v>1.3120000000000001</v>
      </c>
      <c r="BG85" s="265">
        <f t="shared" si="56"/>
        <v>1.3321000000000001</v>
      </c>
      <c r="BH85" s="265">
        <f t="shared" si="56"/>
        <v>1.3070999999999999</v>
      </c>
      <c r="BI85" s="265">
        <f t="shared" si="56"/>
        <v>1.266</v>
      </c>
      <c r="BJ85" s="265">
        <f t="shared" si="56"/>
        <v>1.2737000000000001</v>
      </c>
      <c r="BK85" s="265">
        <f t="shared" si="56"/>
        <v>1.2554000000000001</v>
      </c>
      <c r="BL85" s="265">
        <f t="shared" si="56"/>
        <v>1.2376</v>
      </c>
      <c r="BM85" s="265">
        <f t="shared" si="56"/>
        <v>1.1924999999999999</v>
      </c>
      <c r="BN85" s="265">
        <f t="shared" si="57"/>
        <v>1.1318999999999999</v>
      </c>
      <c r="BO85" s="265">
        <f t="shared" si="57"/>
        <v>1.1186</v>
      </c>
      <c r="BP85" s="265">
        <f t="shared" si="57"/>
        <v>1.0640000000000001</v>
      </c>
      <c r="BQ85" s="265">
        <f t="shared" si="57"/>
        <v>1.1009</v>
      </c>
      <c r="BR85" s="265">
        <f t="shared" si="57"/>
        <v>1.0918000000000001</v>
      </c>
      <c r="BS85" s="265">
        <f t="shared" si="57"/>
        <v>1.0418000000000001</v>
      </c>
      <c r="BT85" s="265">
        <f t="shared" si="57"/>
        <v>1.0275000000000001</v>
      </c>
      <c r="BU85" s="265">
        <f t="shared" si="57"/>
        <v>1.0265</v>
      </c>
      <c r="BV85" s="265">
        <f t="shared" si="57"/>
        <v>1.0336000000000001</v>
      </c>
      <c r="BW85" s="265">
        <f t="shared" si="57"/>
        <v>1.0469999999999999</v>
      </c>
      <c r="BX85" s="265">
        <f t="shared" si="57"/>
        <v>1.0619000000000001</v>
      </c>
      <c r="BY85" s="265">
        <f t="shared" si="57"/>
        <v>1.0356000000000001</v>
      </c>
      <c r="BZ85" s="265">
        <f t="shared" si="57"/>
        <v>1.0116000000000001</v>
      </c>
      <c r="CA85" s="274">
        <f t="shared" si="57"/>
        <v>1</v>
      </c>
    </row>
    <row r="86" spans="1:79" outlineLevel="1">
      <c r="A86" s="261">
        <v>5</v>
      </c>
      <c r="B86" s="262" t="s">
        <v>410</v>
      </c>
      <c r="C86" s="205"/>
      <c r="D86" s="156">
        <v>30</v>
      </c>
      <c r="E86" s="299">
        <v>40</v>
      </c>
      <c r="F86" s="264">
        <f t="shared" si="51"/>
        <v>0</v>
      </c>
      <c r="G86" s="264">
        <f t="shared" si="51"/>
        <v>0</v>
      </c>
      <c r="H86" s="475">
        <f t="shared" si="51"/>
        <v>0</v>
      </c>
      <c r="I86" s="475">
        <f t="shared" si="51"/>
        <v>3.7797999999999998</v>
      </c>
      <c r="J86" s="265">
        <f t="shared" si="51"/>
        <v>3.8778000000000001</v>
      </c>
      <c r="K86" s="265">
        <f t="shared" si="51"/>
        <v>3.2719</v>
      </c>
      <c r="L86" s="265">
        <f t="shared" si="51"/>
        <v>3.2018</v>
      </c>
      <c r="M86" s="265">
        <f t="shared" si="51"/>
        <v>3.2820999999999998</v>
      </c>
      <c r="N86" s="265">
        <f t="shared" si="51"/>
        <v>3.3344</v>
      </c>
      <c r="O86" s="265">
        <f t="shared" si="51"/>
        <v>3.2719</v>
      </c>
      <c r="P86" s="265">
        <f t="shared" si="52"/>
        <v>3.2214999999999998</v>
      </c>
      <c r="Q86" s="265">
        <f t="shared" si="52"/>
        <v>3.1631</v>
      </c>
      <c r="R86" s="265">
        <f t="shared" si="52"/>
        <v>3.1823999999999999</v>
      </c>
      <c r="S86" s="265">
        <f t="shared" si="52"/>
        <v>3.2018</v>
      </c>
      <c r="T86" s="265">
        <f t="shared" si="52"/>
        <v>3.1631</v>
      </c>
      <c r="U86" s="265">
        <f t="shared" si="52"/>
        <v>3.1254</v>
      </c>
      <c r="V86" s="265">
        <f t="shared" si="52"/>
        <v>3.1067999999999998</v>
      </c>
      <c r="W86" s="265">
        <f t="shared" si="52"/>
        <v>3.0794000000000001</v>
      </c>
      <c r="X86" s="265">
        <f t="shared" si="52"/>
        <v>3.0348000000000002</v>
      </c>
      <c r="Y86" s="265">
        <f t="shared" si="52"/>
        <v>2.9660000000000002</v>
      </c>
      <c r="Z86" s="265">
        <f t="shared" si="53"/>
        <v>2.9245999999999999</v>
      </c>
      <c r="AA86" s="265">
        <f t="shared" si="53"/>
        <v>2.9575999999999998</v>
      </c>
      <c r="AB86" s="265">
        <f t="shared" si="53"/>
        <v>2.9660000000000002</v>
      </c>
      <c r="AC86" s="265">
        <f t="shared" si="53"/>
        <v>2.9163999999999999</v>
      </c>
      <c r="AD86" s="265">
        <f t="shared" si="53"/>
        <v>2.7772000000000001</v>
      </c>
      <c r="AE86" s="265">
        <f t="shared" si="53"/>
        <v>2.6709000000000001</v>
      </c>
      <c r="AF86" s="265">
        <f t="shared" si="53"/>
        <v>2.5916000000000001</v>
      </c>
      <c r="AG86" s="265">
        <f t="shared" si="53"/>
        <v>2.4348999999999998</v>
      </c>
      <c r="AH86" s="265">
        <f t="shared" si="53"/>
        <v>2.1455000000000002</v>
      </c>
      <c r="AI86" s="265">
        <f t="shared" si="53"/>
        <v>2.0529000000000002</v>
      </c>
      <c r="AJ86" s="265">
        <f t="shared" si="54"/>
        <v>1.9792000000000001</v>
      </c>
      <c r="AK86" s="265">
        <f t="shared" si="54"/>
        <v>1.9211</v>
      </c>
      <c r="AL86" s="265">
        <f t="shared" si="54"/>
        <v>1.9001999999999999</v>
      </c>
      <c r="AM86" s="265">
        <f t="shared" si="54"/>
        <v>1.8335999999999999</v>
      </c>
      <c r="AN86" s="265">
        <f t="shared" si="54"/>
        <v>1.7192000000000001</v>
      </c>
      <c r="AO86" s="265">
        <f t="shared" si="54"/>
        <v>1.6108</v>
      </c>
      <c r="AP86" s="265">
        <f t="shared" si="54"/>
        <v>1.5152000000000001</v>
      </c>
      <c r="AQ86" s="265">
        <f t="shared" si="54"/>
        <v>1.4893000000000001</v>
      </c>
      <c r="AR86" s="265">
        <f t="shared" si="54"/>
        <v>1.4480999999999999</v>
      </c>
      <c r="AS86" s="265">
        <f t="shared" si="54"/>
        <v>1.4168000000000001</v>
      </c>
      <c r="AT86" s="265">
        <f t="shared" si="55"/>
        <v>1.4283999999999999</v>
      </c>
      <c r="AU86" s="265">
        <f t="shared" si="55"/>
        <v>1.4622999999999999</v>
      </c>
      <c r="AV86" s="265">
        <f t="shared" si="55"/>
        <v>1.4401999999999999</v>
      </c>
      <c r="AW86" s="265">
        <f t="shared" si="55"/>
        <v>1.4035</v>
      </c>
      <c r="AX86" s="265">
        <f t="shared" si="55"/>
        <v>1.3813</v>
      </c>
      <c r="AY86" s="265">
        <f t="shared" si="55"/>
        <v>1.3527</v>
      </c>
      <c r="AZ86" s="265">
        <f t="shared" si="55"/>
        <v>1.3338000000000001</v>
      </c>
      <c r="BA86" s="265">
        <f t="shared" si="55"/>
        <v>1.3321000000000001</v>
      </c>
      <c r="BB86" s="265">
        <f t="shared" si="55"/>
        <v>1.3287</v>
      </c>
      <c r="BC86" s="265">
        <f t="shared" si="55"/>
        <v>1.3055000000000001</v>
      </c>
      <c r="BD86" s="265">
        <f t="shared" si="56"/>
        <v>1.327</v>
      </c>
      <c r="BE86" s="265">
        <f t="shared" si="56"/>
        <v>1.3120000000000001</v>
      </c>
      <c r="BF86" s="265">
        <f t="shared" si="56"/>
        <v>1.3120000000000001</v>
      </c>
      <c r="BG86" s="265">
        <f t="shared" si="56"/>
        <v>1.3321000000000001</v>
      </c>
      <c r="BH86" s="265">
        <f t="shared" si="56"/>
        <v>1.3070999999999999</v>
      </c>
      <c r="BI86" s="265">
        <f t="shared" si="56"/>
        <v>1.266</v>
      </c>
      <c r="BJ86" s="265">
        <f t="shared" si="56"/>
        <v>1.2737000000000001</v>
      </c>
      <c r="BK86" s="265">
        <f t="shared" si="56"/>
        <v>1.2554000000000001</v>
      </c>
      <c r="BL86" s="265">
        <f t="shared" si="56"/>
        <v>1.2376</v>
      </c>
      <c r="BM86" s="265">
        <f t="shared" si="56"/>
        <v>1.1924999999999999</v>
      </c>
      <c r="BN86" s="265">
        <f t="shared" si="57"/>
        <v>1.1318999999999999</v>
      </c>
      <c r="BO86" s="265">
        <f t="shared" si="57"/>
        <v>1.1186</v>
      </c>
      <c r="BP86" s="265">
        <f t="shared" si="57"/>
        <v>1.0640000000000001</v>
      </c>
      <c r="BQ86" s="265">
        <f t="shared" si="57"/>
        <v>1.1009</v>
      </c>
      <c r="BR86" s="265">
        <f t="shared" si="57"/>
        <v>1.0918000000000001</v>
      </c>
      <c r="BS86" s="265">
        <f t="shared" si="57"/>
        <v>1.0418000000000001</v>
      </c>
      <c r="BT86" s="265">
        <f t="shared" si="57"/>
        <v>1.0275000000000001</v>
      </c>
      <c r="BU86" s="265">
        <f t="shared" si="57"/>
        <v>1.0265</v>
      </c>
      <c r="BV86" s="265">
        <f t="shared" si="57"/>
        <v>1.0336000000000001</v>
      </c>
      <c r="BW86" s="265">
        <f t="shared" si="57"/>
        <v>1.0469999999999999</v>
      </c>
      <c r="BX86" s="265">
        <f t="shared" si="57"/>
        <v>1.0619000000000001</v>
      </c>
      <c r="BY86" s="265">
        <f t="shared" si="57"/>
        <v>1.0356000000000001</v>
      </c>
      <c r="BZ86" s="265">
        <f t="shared" si="57"/>
        <v>1.0116000000000001</v>
      </c>
      <c r="CA86" s="274">
        <f t="shared" si="57"/>
        <v>1</v>
      </c>
    </row>
    <row r="87" spans="1:79" outlineLevel="1">
      <c r="A87" s="261">
        <v>5</v>
      </c>
      <c r="B87" s="262" t="s">
        <v>411</v>
      </c>
      <c r="C87" s="205"/>
      <c r="D87" s="156">
        <v>15</v>
      </c>
      <c r="E87" s="299">
        <v>25</v>
      </c>
      <c r="F87" s="264">
        <f t="shared" si="51"/>
        <v>0</v>
      </c>
      <c r="G87" s="264">
        <f t="shared" si="51"/>
        <v>0</v>
      </c>
      <c r="H87" s="475">
        <f t="shared" si="51"/>
        <v>0</v>
      </c>
      <c r="I87" s="475">
        <f t="shared" si="51"/>
        <v>3.7797999999999998</v>
      </c>
      <c r="J87" s="265">
        <f t="shared" si="51"/>
        <v>3.8778000000000001</v>
      </c>
      <c r="K87" s="265">
        <f t="shared" si="51"/>
        <v>3.2719</v>
      </c>
      <c r="L87" s="265">
        <f t="shared" si="51"/>
        <v>3.2018</v>
      </c>
      <c r="M87" s="265">
        <f t="shared" si="51"/>
        <v>3.2820999999999998</v>
      </c>
      <c r="N87" s="265">
        <f t="shared" si="51"/>
        <v>3.3344</v>
      </c>
      <c r="O87" s="265">
        <f t="shared" si="51"/>
        <v>3.2719</v>
      </c>
      <c r="P87" s="265">
        <f t="shared" si="52"/>
        <v>3.2214999999999998</v>
      </c>
      <c r="Q87" s="265">
        <f t="shared" si="52"/>
        <v>3.1631</v>
      </c>
      <c r="R87" s="265">
        <f t="shared" si="52"/>
        <v>3.1823999999999999</v>
      </c>
      <c r="S87" s="265">
        <f t="shared" si="52"/>
        <v>3.2018</v>
      </c>
      <c r="T87" s="265">
        <f t="shared" si="52"/>
        <v>3.1631</v>
      </c>
      <c r="U87" s="265">
        <f t="shared" si="52"/>
        <v>3.1254</v>
      </c>
      <c r="V87" s="265">
        <f t="shared" si="52"/>
        <v>3.1067999999999998</v>
      </c>
      <c r="W87" s="265">
        <f t="shared" si="52"/>
        <v>3.0794000000000001</v>
      </c>
      <c r="X87" s="265">
        <f t="shared" si="52"/>
        <v>3.0348000000000002</v>
      </c>
      <c r="Y87" s="265">
        <f t="shared" si="52"/>
        <v>2.9660000000000002</v>
      </c>
      <c r="Z87" s="265">
        <f t="shared" si="53"/>
        <v>2.9245999999999999</v>
      </c>
      <c r="AA87" s="265">
        <f t="shared" si="53"/>
        <v>2.9575999999999998</v>
      </c>
      <c r="AB87" s="265">
        <f t="shared" si="53"/>
        <v>2.9660000000000002</v>
      </c>
      <c r="AC87" s="265">
        <f t="shared" si="53"/>
        <v>2.9163999999999999</v>
      </c>
      <c r="AD87" s="265">
        <f t="shared" si="53"/>
        <v>2.7772000000000001</v>
      </c>
      <c r="AE87" s="265">
        <f t="shared" si="53"/>
        <v>2.6709000000000001</v>
      </c>
      <c r="AF87" s="265">
        <f t="shared" si="53"/>
        <v>2.5916000000000001</v>
      </c>
      <c r="AG87" s="265">
        <f t="shared" si="53"/>
        <v>2.4348999999999998</v>
      </c>
      <c r="AH87" s="265">
        <f t="shared" si="53"/>
        <v>2.1455000000000002</v>
      </c>
      <c r="AI87" s="265">
        <f t="shared" si="53"/>
        <v>2.0529000000000002</v>
      </c>
      <c r="AJ87" s="265">
        <f t="shared" si="54"/>
        <v>1.9792000000000001</v>
      </c>
      <c r="AK87" s="265">
        <f t="shared" si="54"/>
        <v>1.9211</v>
      </c>
      <c r="AL87" s="265">
        <f t="shared" si="54"/>
        <v>1.9001999999999999</v>
      </c>
      <c r="AM87" s="265">
        <f t="shared" si="54"/>
        <v>1.8335999999999999</v>
      </c>
      <c r="AN87" s="265">
        <f t="shared" si="54"/>
        <v>1.7192000000000001</v>
      </c>
      <c r="AO87" s="265">
        <f t="shared" si="54"/>
        <v>1.6108</v>
      </c>
      <c r="AP87" s="265">
        <f t="shared" si="54"/>
        <v>1.5152000000000001</v>
      </c>
      <c r="AQ87" s="265">
        <f t="shared" si="54"/>
        <v>1.4893000000000001</v>
      </c>
      <c r="AR87" s="265">
        <f t="shared" si="54"/>
        <v>1.4480999999999999</v>
      </c>
      <c r="AS87" s="265">
        <f t="shared" si="54"/>
        <v>1.4168000000000001</v>
      </c>
      <c r="AT87" s="265">
        <f t="shared" si="55"/>
        <v>1.4283999999999999</v>
      </c>
      <c r="AU87" s="265">
        <f t="shared" si="55"/>
        <v>1.4622999999999999</v>
      </c>
      <c r="AV87" s="265">
        <f t="shared" si="55"/>
        <v>1.4401999999999999</v>
      </c>
      <c r="AW87" s="265">
        <f t="shared" si="55"/>
        <v>1.4035</v>
      </c>
      <c r="AX87" s="265">
        <f t="shared" si="55"/>
        <v>1.3813</v>
      </c>
      <c r="AY87" s="265">
        <f t="shared" si="55"/>
        <v>1.3527</v>
      </c>
      <c r="AZ87" s="265">
        <f t="shared" si="55"/>
        <v>1.3338000000000001</v>
      </c>
      <c r="BA87" s="265">
        <f t="shared" si="55"/>
        <v>1.3321000000000001</v>
      </c>
      <c r="BB87" s="265">
        <f t="shared" si="55"/>
        <v>1.3287</v>
      </c>
      <c r="BC87" s="265">
        <f t="shared" si="55"/>
        <v>1.3055000000000001</v>
      </c>
      <c r="BD87" s="265">
        <f t="shared" si="56"/>
        <v>1.327</v>
      </c>
      <c r="BE87" s="265">
        <f t="shared" si="56"/>
        <v>1.3120000000000001</v>
      </c>
      <c r="BF87" s="265">
        <f t="shared" si="56"/>
        <v>1.3120000000000001</v>
      </c>
      <c r="BG87" s="265">
        <f t="shared" si="56"/>
        <v>1.3321000000000001</v>
      </c>
      <c r="BH87" s="265">
        <f t="shared" si="56"/>
        <v>1.3070999999999999</v>
      </c>
      <c r="BI87" s="265">
        <f t="shared" si="56"/>
        <v>1.266</v>
      </c>
      <c r="BJ87" s="265">
        <f t="shared" si="56"/>
        <v>1.2737000000000001</v>
      </c>
      <c r="BK87" s="265">
        <f t="shared" si="56"/>
        <v>1.2554000000000001</v>
      </c>
      <c r="BL87" s="265">
        <f t="shared" si="56"/>
        <v>1.2376</v>
      </c>
      <c r="BM87" s="265">
        <f t="shared" si="56"/>
        <v>1.1924999999999999</v>
      </c>
      <c r="BN87" s="265">
        <f t="shared" si="57"/>
        <v>1.1318999999999999</v>
      </c>
      <c r="BO87" s="265">
        <f t="shared" si="57"/>
        <v>1.1186</v>
      </c>
      <c r="BP87" s="265">
        <f t="shared" si="57"/>
        <v>1.0640000000000001</v>
      </c>
      <c r="BQ87" s="265">
        <f t="shared" si="57"/>
        <v>1.1009</v>
      </c>
      <c r="BR87" s="265">
        <f t="shared" si="57"/>
        <v>1.0918000000000001</v>
      </c>
      <c r="BS87" s="265">
        <f t="shared" si="57"/>
        <v>1.0418000000000001</v>
      </c>
      <c r="BT87" s="265">
        <f t="shared" si="57"/>
        <v>1.0275000000000001</v>
      </c>
      <c r="BU87" s="265">
        <f t="shared" si="57"/>
        <v>1.0265</v>
      </c>
      <c r="BV87" s="265">
        <f t="shared" si="57"/>
        <v>1.0336000000000001</v>
      </c>
      <c r="BW87" s="265">
        <f t="shared" si="57"/>
        <v>1.0469999999999999</v>
      </c>
      <c r="BX87" s="265">
        <f t="shared" si="57"/>
        <v>1.0619000000000001</v>
      </c>
      <c r="BY87" s="265">
        <f t="shared" si="57"/>
        <v>1.0356000000000001</v>
      </c>
      <c r="BZ87" s="265">
        <f t="shared" si="57"/>
        <v>1.0116000000000001</v>
      </c>
      <c r="CA87" s="274">
        <f t="shared" si="57"/>
        <v>1</v>
      </c>
    </row>
    <row r="88" spans="1:79" outlineLevel="1">
      <c r="A88" s="261">
        <v>5</v>
      </c>
      <c r="B88" s="262" t="s">
        <v>412</v>
      </c>
      <c r="C88" s="205"/>
      <c r="D88" s="156">
        <v>13</v>
      </c>
      <c r="E88" s="299">
        <v>18</v>
      </c>
      <c r="F88" s="264">
        <f t="shared" si="51"/>
        <v>0</v>
      </c>
      <c r="G88" s="264">
        <f t="shared" si="51"/>
        <v>0</v>
      </c>
      <c r="H88" s="475">
        <f t="shared" si="51"/>
        <v>0</v>
      </c>
      <c r="I88" s="475">
        <f t="shared" si="51"/>
        <v>3.7797999999999998</v>
      </c>
      <c r="J88" s="265">
        <f t="shared" si="51"/>
        <v>3.8778000000000001</v>
      </c>
      <c r="K88" s="265">
        <f t="shared" si="51"/>
        <v>3.2719</v>
      </c>
      <c r="L88" s="265">
        <f t="shared" si="51"/>
        <v>3.2018</v>
      </c>
      <c r="M88" s="265">
        <f t="shared" si="51"/>
        <v>3.2820999999999998</v>
      </c>
      <c r="N88" s="265">
        <f t="shared" si="51"/>
        <v>3.3344</v>
      </c>
      <c r="O88" s="265">
        <f t="shared" si="51"/>
        <v>3.2719</v>
      </c>
      <c r="P88" s="265">
        <f t="shared" si="52"/>
        <v>3.2214999999999998</v>
      </c>
      <c r="Q88" s="265">
        <f t="shared" si="52"/>
        <v>3.1631</v>
      </c>
      <c r="R88" s="265">
        <f t="shared" si="52"/>
        <v>3.1823999999999999</v>
      </c>
      <c r="S88" s="265">
        <f t="shared" si="52"/>
        <v>3.2018</v>
      </c>
      <c r="T88" s="265">
        <f t="shared" si="52"/>
        <v>3.1631</v>
      </c>
      <c r="U88" s="265">
        <f t="shared" si="52"/>
        <v>3.1254</v>
      </c>
      <c r="V88" s="265">
        <f t="shared" si="52"/>
        <v>3.1067999999999998</v>
      </c>
      <c r="W88" s="265">
        <f t="shared" si="52"/>
        <v>3.0794000000000001</v>
      </c>
      <c r="X88" s="265">
        <f t="shared" si="52"/>
        <v>3.0348000000000002</v>
      </c>
      <c r="Y88" s="265">
        <f t="shared" si="52"/>
        <v>2.9660000000000002</v>
      </c>
      <c r="Z88" s="265">
        <f t="shared" si="53"/>
        <v>2.9245999999999999</v>
      </c>
      <c r="AA88" s="265">
        <f t="shared" si="53"/>
        <v>2.9575999999999998</v>
      </c>
      <c r="AB88" s="265">
        <f t="shared" si="53"/>
        <v>2.9660000000000002</v>
      </c>
      <c r="AC88" s="265">
        <f t="shared" si="53"/>
        <v>2.9163999999999999</v>
      </c>
      <c r="AD88" s="265">
        <f t="shared" si="53"/>
        <v>2.7772000000000001</v>
      </c>
      <c r="AE88" s="265">
        <f t="shared" si="53"/>
        <v>2.6709000000000001</v>
      </c>
      <c r="AF88" s="265">
        <f t="shared" si="53"/>
        <v>2.5916000000000001</v>
      </c>
      <c r="AG88" s="265">
        <f t="shared" si="53"/>
        <v>2.4348999999999998</v>
      </c>
      <c r="AH88" s="265">
        <f t="shared" si="53"/>
        <v>2.1455000000000002</v>
      </c>
      <c r="AI88" s="265">
        <f t="shared" si="53"/>
        <v>2.0529000000000002</v>
      </c>
      <c r="AJ88" s="265">
        <f t="shared" si="54"/>
        <v>1.9792000000000001</v>
      </c>
      <c r="AK88" s="265">
        <f t="shared" si="54"/>
        <v>1.9211</v>
      </c>
      <c r="AL88" s="265">
        <f t="shared" si="54"/>
        <v>1.9001999999999999</v>
      </c>
      <c r="AM88" s="265">
        <f t="shared" si="54"/>
        <v>1.8335999999999999</v>
      </c>
      <c r="AN88" s="265">
        <f t="shared" si="54"/>
        <v>1.7192000000000001</v>
      </c>
      <c r="AO88" s="265">
        <f t="shared" si="54"/>
        <v>1.6108</v>
      </c>
      <c r="AP88" s="265">
        <f t="shared" si="54"/>
        <v>1.5152000000000001</v>
      </c>
      <c r="AQ88" s="265">
        <f t="shared" si="54"/>
        <v>1.4893000000000001</v>
      </c>
      <c r="AR88" s="265">
        <f t="shared" si="54"/>
        <v>1.4480999999999999</v>
      </c>
      <c r="AS88" s="265">
        <f t="shared" si="54"/>
        <v>1.4168000000000001</v>
      </c>
      <c r="AT88" s="265">
        <f t="shared" si="55"/>
        <v>1.4283999999999999</v>
      </c>
      <c r="AU88" s="265">
        <f t="shared" si="55"/>
        <v>1.4622999999999999</v>
      </c>
      <c r="AV88" s="265">
        <f t="shared" si="55"/>
        <v>1.4401999999999999</v>
      </c>
      <c r="AW88" s="265">
        <f t="shared" si="55"/>
        <v>1.4035</v>
      </c>
      <c r="AX88" s="265">
        <f t="shared" si="55"/>
        <v>1.3813</v>
      </c>
      <c r="AY88" s="265">
        <f t="shared" si="55"/>
        <v>1.3527</v>
      </c>
      <c r="AZ88" s="265">
        <f t="shared" si="55"/>
        <v>1.3338000000000001</v>
      </c>
      <c r="BA88" s="265">
        <f t="shared" si="55"/>
        <v>1.3321000000000001</v>
      </c>
      <c r="BB88" s="265">
        <f t="shared" si="55"/>
        <v>1.3287</v>
      </c>
      <c r="BC88" s="265">
        <f t="shared" si="55"/>
        <v>1.3055000000000001</v>
      </c>
      <c r="BD88" s="265">
        <f t="shared" si="56"/>
        <v>1.327</v>
      </c>
      <c r="BE88" s="265">
        <f t="shared" si="56"/>
        <v>1.3120000000000001</v>
      </c>
      <c r="BF88" s="265">
        <f t="shared" si="56"/>
        <v>1.3120000000000001</v>
      </c>
      <c r="BG88" s="265">
        <f t="shared" si="56"/>
        <v>1.3321000000000001</v>
      </c>
      <c r="BH88" s="265">
        <f t="shared" si="56"/>
        <v>1.3070999999999999</v>
      </c>
      <c r="BI88" s="265">
        <f t="shared" si="56"/>
        <v>1.266</v>
      </c>
      <c r="BJ88" s="265">
        <f t="shared" si="56"/>
        <v>1.2737000000000001</v>
      </c>
      <c r="BK88" s="265">
        <f t="shared" si="56"/>
        <v>1.2554000000000001</v>
      </c>
      <c r="BL88" s="265">
        <f t="shared" si="56"/>
        <v>1.2376</v>
      </c>
      <c r="BM88" s="265">
        <f t="shared" si="56"/>
        <v>1.1924999999999999</v>
      </c>
      <c r="BN88" s="265">
        <f t="shared" si="57"/>
        <v>1.1318999999999999</v>
      </c>
      <c r="BO88" s="265">
        <f t="shared" si="57"/>
        <v>1.1186</v>
      </c>
      <c r="BP88" s="265">
        <f t="shared" si="57"/>
        <v>1.0640000000000001</v>
      </c>
      <c r="BQ88" s="265">
        <f t="shared" si="57"/>
        <v>1.1009</v>
      </c>
      <c r="BR88" s="265">
        <f t="shared" si="57"/>
        <v>1.0918000000000001</v>
      </c>
      <c r="BS88" s="265">
        <f t="shared" si="57"/>
        <v>1.0418000000000001</v>
      </c>
      <c r="BT88" s="265">
        <f t="shared" si="57"/>
        <v>1.0275000000000001</v>
      </c>
      <c r="BU88" s="265">
        <f t="shared" si="57"/>
        <v>1.0265</v>
      </c>
      <c r="BV88" s="265">
        <f t="shared" si="57"/>
        <v>1.0336000000000001</v>
      </c>
      <c r="BW88" s="265">
        <f t="shared" si="57"/>
        <v>1.0469999999999999</v>
      </c>
      <c r="BX88" s="265">
        <f t="shared" si="57"/>
        <v>1.0619000000000001</v>
      </c>
      <c r="BY88" s="265">
        <f t="shared" si="57"/>
        <v>1.0356000000000001</v>
      </c>
      <c r="BZ88" s="265">
        <f t="shared" si="57"/>
        <v>1.0116000000000001</v>
      </c>
      <c r="CA88" s="274">
        <f t="shared" si="57"/>
        <v>1</v>
      </c>
    </row>
    <row r="89" spans="1:79" outlineLevel="1">
      <c r="A89" s="266">
        <v>5</v>
      </c>
      <c r="B89" s="267" t="s">
        <v>413</v>
      </c>
      <c r="C89" s="268"/>
      <c r="D89" s="269">
        <v>8</v>
      </c>
      <c r="E89" s="302">
        <v>13</v>
      </c>
      <c r="F89" s="270">
        <f t="shared" si="51"/>
        <v>0</v>
      </c>
      <c r="G89" s="270">
        <f t="shared" si="51"/>
        <v>0</v>
      </c>
      <c r="H89" s="476">
        <f t="shared" si="51"/>
        <v>0</v>
      </c>
      <c r="I89" s="476">
        <f t="shared" si="51"/>
        <v>3.7797999999999998</v>
      </c>
      <c r="J89" s="271">
        <f t="shared" si="51"/>
        <v>3.8778000000000001</v>
      </c>
      <c r="K89" s="271">
        <f t="shared" si="51"/>
        <v>3.2719</v>
      </c>
      <c r="L89" s="271">
        <f t="shared" si="51"/>
        <v>3.2018</v>
      </c>
      <c r="M89" s="271">
        <f t="shared" si="51"/>
        <v>3.2820999999999998</v>
      </c>
      <c r="N89" s="271">
        <f t="shared" si="51"/>
        <v>3.3344</v>
      </c>
      <c r="O89" s="271">
        <f t="shared" si="51"/>
        <v>3.2719</v>
      </c>
      <c r="P89" s="271">
        <f t="shared" si="52"/>
        <v>3.2214999999999998</v>
      </c>
      <c r="Q89" s="271">
        <f t="shared" si="52"/>
        <v>3.1631</v>
      </c>
      <c r="R89" s="271">
        <f t="shared" si="52"/>
        <v>3.1823999999999999</v>
      </c>
      <c r="S89" s="271">
        <f t="shared" si="52"/>
        <v>3.2018</v>
      </c>
      <c r="T89" s="271">
        <f t="shared" si="52"/>
        <v>3.1631</v>
      </c>
      <c r="U89" s="271">
        <f t="shared" si="52"/>
        <v>3.1254</v>
      </c>
      <c r="V89" s="271">
        <f t="shared" si="52"/>
        <v>3.1067999999999998</v>
      </c>
      <c r="W89" s="271">
        <f t="shared" si="52"/>
        <v>3.0794000000000001</v>
      </c>
      <c r="X89" s="271">
        <f t="shared" si="52"/>
        <v>3.0348000000000002</v>
      </c>
      <c r="Y89" s="271">
        <f t="shared" si="52"/>
        <v>2.9660000000000002</v>
      </c>
      <c r="Z89" s="271">
        <f t="shared" si="53"/>
        <v>2.9245999999999999</v>
      </c>
      <c r="AA89" s="271">
        <f t="shared" si="53"/>
        <v>2.9575999999999998</v>
      </c>
      <c r="AB89" s="271">
        <f t="shared" si="53"/>
        <v>2.9660000000000002</v>
      </c>
      <c r="AC89" s="271">
        <f t="shared" si="53"/>
        <v>2.9163999999999999</v>
      </c>
      <c r="AD89" s="271">
        <f t="shared" si="53"/>
        <v>2.7772000000000001</v>
      </c>
      <c r="AE89" s="271">
        <f t="shared" si="53"/>
        <v>2.6709000000000001</v>
      </c>
      <c r="AF89" s="271">
        <f t="shared" si="53"/>
        <v>2.5916000000000001</v>
      </c>
      <c r="AG89" s="271">
        <f t="shared" si="53"/>
        <v>2.4348999999999998</v>
      </c>
      <c r="AH89" s="271">
        <f t="shared" si="53"/>
        <v>2.1455000000000002</v>
      </c>
      <c r="AI89" s="271">
        <f t="shared" si="53"/>
        <v>2.0529000000000002</v>
      </c>
      <c r="AJ89" s="271">
        <f t="shared" si="54"/>
        <v>1.9792000000000001</v>
      </c>
      <c r="AK89" s="271">
        <f t="shared" si="54"/>
        <v>1.9211</v>
      </c>
      <c r="AL89" s="271">
        <f t="shared" si="54"/>
        <v>1.9001999999999999</v>
      </c>
      <c r="AM89" s="271">
        <f t="shared" si="54"/>
        <v>1.8335999999999999</v>
      </c>
      <c r="AN89" s="271">
        <f t="shared" si="54"/>
        <v>1.7192000000000001</v>
      </c>
      <c r="AO89" s="271">
        <f t="shared" si="54"/>
        <v>1.6108</v>
      </c>
      <c r="AP89" s="271">
        <f t="shared" si="54"/>
        <v>1.5152000000000001</v>
      </c>
      <c r="AQ89" s="271">
        <f t="shared" si="54"/>
        <v>1.4893000000000001</v>
      </c>
      <c r="AR89" s="271">
        <f t="shared" si="54"/>
        <v>1.4480999999999999</v>
      </c>
      <c r="AS89" s="271">
        <f t="shared" si="54"/>
        <v>1.4168000000000001</v>
      </c>
      <c r="AT89" s="271">
        <f t="shared" si="55"/>
        <v>1.4283999999999999</v>
      </c>
      <c r="AU89" s="271">
        <f t="shared" si="55"/>
        <v>1.4622999999999999</v>
      </c>
      <c r="AV89" s="271">
        <f t="shared" si="55"/>
        <v>1.4401999999999999</v>
      </c>
      <c r="AW89" s="271">
        <f t="shared" si="55"/>
        <v>1.4035</v>
      </c>
      <c r="AX89" s="271">
        <f t="shared" si="55"/>
        <v>1.3813</v>
      </c>
      <c r="AY89" s="271">
        <f t="shared" si="55"/>
        <v>1.3527</v>
      </c>
      <c r="AZ89" s="271">
        <f t="shared" si="55"/>
        <v>1.3338000000000001</v>
      </c>
      <c r="BA89" s="271">
        <f t="shared" si="55"/>
        <v>1.3321000000000001</v>
      </c>
      <c r="BB89" s="271">
        <f t="shared" si="55"/>
        <v>1.3287</v>
      </c>
      <c r="BC89" s="271">
        <f t="shared" si="55"/>
        <v>1.3055000000000001</v>
      </c>
      <c r="BD89" s="271">
        <f t="shared" si="56"/>
        <v>1.327</v>
      </c>
      <c r="BE89" s="271">
        <f t="shared" si="56"/>
        <v>1.3120000000000001</v>
      </c>
      <c r="BF89" s="271">
        <f t="shared" si="56"/>
        <v>1.3120000000000001</v>
      </c>
      <c r="BG89" s="271">
        <f t="shared" si="56"/>
        <v>1.3321000000000001</v>
      </c>
      <c r="BH89" s="271">
        <f t="shared" si="56"/>
        <v>1.3070999999999999</v>
      </c>
      <c r="BI89" s="271">
        <f t="shared" si="56"/>
        <v>1.266</v>
      </c>
      <c r="BJ89" s="271">
        <f t="shared" si="56"/>
        <v>1.2737000000000001</v>
      </c>
      <c r="BK89" s="271">
        <f t="shared" si="56"/>
        <v>1.2554000000000001</v>
      </c>
      <c r="BL89" s="271">
        <f t="shared" si="56"/>
        <v>1.2376</v>
      </c>
      <c r="BM89" s="271">
        <f t="shared" si="56"/>
        <v>1.1924999999999999</v>
      </c>
      <c r="BN89" s="271">
        <f t="shared" si="57"/>
        <v>1.1318999999999999</v>
      </c>
      <c r="BO89" s="271">
        <f t="shared" si="57"/>
        <v>1.1186</v>
      </c>
      <c r="BP89" s="271">
        <f t="shared" si="57"/>
        <v>1.0640000000000001</v>
      </c>
      <c r="BQ89" s="271">
        <f t="shared" si="57"/>
        <v>1.1009</v>
      </c>
      <c r="BR89" s="271">
        <f t="shared" si="57"/>
        <v>1.0918000000000001</v>
      </c>
      <c r="BS89" s="271">
        <f t="shared" si="57"/>
        <v>1.0418000000000001</v>
      </c>
      <c r="BT89" s="271">
        <f t="shared" si="57"/>
        <v>1.0275000000000001</v>
      </c>
      <c r="BU89" s="271">
        <f t="shared" si="57"/>
        <v>1.0265</v>
      </c>
      <c r="BV89" s="271">
        <f t="shared" si="57"/>
        <v>1.0336000000000001</v>
      </c>
      <c r="BW89" s="271">
        <f t="shared" si="57"/>
        <v>1.0469999999999999</v>
      </c>
      <c r="BX89" s="271">
        <f t="shared" si="57"/>
        <v>1.0619000000000001</v>
      </c>
      <c r="BY89" s="271">
        <f t="shared" si="57"/>
        <v>1.0356000000000001</v>
      </c>
      <c r="BZ89" s="271">
        <f t="shared" si="57"/>
        <v>1.0116000000000001</v>
      </c>
      <c r="CA89" s="477">
        <f t="shared" si="57"/>
        <v>1</v>
      </c>
    </row>
    <row r="90" spans="1:79" outlineLevel="1">
      <c r="B90" s="285" t="s">
        <v>470</v>
      </c>
      <c r="J90" s="273" t="s">
        <v>374</v>
      </c>
      <c r="O90" s="273" t="s">
        <v>375</v>
      </c>
      <c r="T90" s="273" t="s">
        <v>376</v>
      </c>
      <c r="Y90" s="273" t="s">
        <v>377</v>
      </c>
      <c r="AD90" s="273" t="s">
        <v>378</v>
      </c>
      <c r="AI90" s="273" t="s">
        <v>379</v>
      </c>
      <c r="AN90" s="273" t="s">
        <v>421</v>
      </c>
    </row>
    <row r="91" spans="1:79" outlineLevel="1"/>
    <row r="94" spans="1:79">
      <c r="B94" s="164" t="s">
        <v>422</v>
      </c>
    </row>
    <row r="96" spans="1:79">
      <c r="B96" s="165" t="s">
        <v>469</v>
      </c>
      <c r="D96" s="155">
        <f>D$10</f>
        <v>1944</v>
      </c>
      <c r="E96" s="155">
        <f t="shared" ref="E96:BP96" si="58">E$10</f>
        <v>1945</v>
      </c>
      <c r="F96" s="155">
        <f t="shared" si="58"/>
        <v>1946</v>
      </c>
      <c r="G96" s="155">
        <f t="shared" si="58"/>
        <v>1947</v>
      </c>
      <c r="H96" s="155">
        <f t="shared" si="58"/>
        <v>1948</v>
      </c>
      <c r="I96" s="155">
        <f t="shared" si="58"/>
        <v>1949</v>
      </c>
      <c r="J96" s="155">
        <f t="shared" si="58"/>
        <v>1950</v>
      </c>
      <c r="K96" s="155">
        <f t="shared" si="58"/>
        <v>1951</v>
      </c>
      <c r="L96" s="155">
        <f t="shared" si="58"/>
        <v>1952</v>
      </c>
      <c r="M96" s="155">
        <f t="shared" si="58"/>
        <v>1953</v>
      </c>
      <c r="N96" s="155">
        <f t="shared" si="58"/>
        <v>1954</v>
      </c>
      <c r="O96" s="155">
        <f t="shared" si="58"/>
        <v>1955</v>
      </c>
      <c r="P96" s="155">
        <f t="shared" si="58"/>
        <v>1956</v>
      </c>
      <c r="Q96" s="155">
        <f t="shared" si="58"/>
        <v>1957</v>
      </c>
      <c r="R96" s="155">
        <f t="shared" si="58"/>
        <v>1958</v>
      </c>
      <c r="S96" s="155">
        <f t="shared" si="58"/>
        <v>1959</v>
      </c>
      <c r="T96" s="155">
        <f t="shared" si="58"/>
        <v>1960</v>
      </c>
      <c r="U96" s="155">
        <f t="shared" si="58"/>
        <v>1961</v>
      </c>
      <c r="V96" s="155">
        <f t="shared" si="58"/>
        <v>1962</v>
      </c>
      <c r="W96" s="155">
        <f t="shared" si="58"/>
        <v>1963</v>
      </c>
      <c r="X96" s="155">
        <f t="shared" si="58"/>
        <v>1964</v>
      </c>
      <c r="Y96" s="155">
        <f t="shared" si="58"/>
        <v>1965</v>
      </c>
      <c r="Z96" s="155">
        <f t="shared" si="58"/>
        <v>1966</v>
      </c>
      <c r="AA96" s="155">
        <f t="shared" si="58"/>
        <v>1967</v>
      </c>
      <c r="AB96" s="155">
        <f t="shared" si="58"/>
        <v>1968</v>
      </c>
      <c r="AC96" s="155">
        <f t="shared" si="58"/>
        <v>1969</v>
      </c>
      <c r="AD96" s="155">
        <f t="shared" si="58"/>
        <v>1970</v>
      </c>
      <c r="AE96" s="155">
        <f t="shared" si="58"/>
        <v>1971</v>
      </c>
      <c r="AF96" s="155">
        <f t="shared" si="58"/>
        <v>1972</v>
      </c>
      <c r="AG96" s="155">
        <f t="shared" si="58"/>
        <v>1973</v>
      </c>
      <c r="AH96" s="155">
        <f t="shared" si="58"/>
        <v>1974</v>
      </c>
      <c r="AI96" s="155">
        <f t="shared" si="58"/>
        <v>1975</v>
      </c>
      <c r="AJ96" s="155">
        <f t="shared" si="58"/>
        <v>1976</v>
      </c>
      <c r="AK96" s="155">
        <f t="shared" si="58"/>
        <v>1977</v>
      </c>
      <c r="AL96" s="155">
        <f t="shared" si="58"/>
        <v>1978</v>
      </c>
      <c r="AM96" s="155">
        <f t="shared" si="58"/>
        <v>1979</v>
      </c>
      <c r="AN96" s="155">
        <f t="shared" si="58"/>
        <v>1980</v>
      </c>
      <c r="AO96" s="155">
        <f t="shared" si="58"/>
        <v>1981</v>
      </c>
      <c r="AP96" s="155">
        <f t="shared" si="58"/>
        <v>1982</v>
      </c>
      <c r="AQ96" s="155">
        <f t="shared" si="58"/>
        <v>1983</v>
      </c>
      <c r="AR96" s="155">
        <f t="shared" si="58"/>
        <v>1984</v>
      </c>
      <c r="AS96" s="155">
        <f t="shared" si="58"/>
        <v>1985</v>
      </c>
      <c r="AT96" s="155">
        <f t="shared" si="58"/>
        <v>1986</v>
      </c>
      <c r="AU96" s="155">
        <f t="shared" si="58"/>
        <v>1987</v>
      </c>
      <c r="AV96" s="155">
        <f t="shared" si="58"/>
        <v>1988</v>
      </c>
      <c r="AW96" s="155">
        <f t="shared" si="58"/>
        <v>1989</v>
      </c>
      <c r="AX96" s="155">
        <f t="shared" si="58"/>
        <v>1990</v>
      </c>
      <c r="AY96" s="155">
        <f t="shared" si="58"/>
        <v>1991</v>
      </c>
      <c r="AZ96" s="155">
        <f t="shared" si="58"/>
        <v>1992</v>
      </c>
      <c r="BA96" s="155">
        <f t="shared" si="58"/>
        <v>1993</v>
      </c>
      <c r="BB96" s="155">
        <f t="shared" si="58"/>
        <v>1994</v>
      </c>
      <c r="BC96" s="155">
        <f t="shared" si="58"/>
        <v>1995</v>
      </c>
      <c r="BD96" s="155">
        <f t="shared" si="58"/>
        <v>1996</v>
      </c>
      <c r="BE96" s="155">
        <f t="shared" si="58"/>
        <v>1997</v>
      </c>
      <c r="BF96" s="155">
        <f t="shared" si="58"/>
        <v>1998</v>
      </c>
      <c r="BG96" s="155">
        <f t="shared" si="58"/>
        <v>1999</v>
      </c>
      <c r="BH96" s="155">
        <f t="shared" si="58"/>
        <v>2000</v>
      </c>
      <c r="BI96" s="155">
        <f t="shared" si="58"/>
        <v>2001</v>
      </c>
      <c r="BJ96" s="155">
        <f t="shared" si="58"/>
        <v>2002</v>
      </c>
      <c r="BK96" s="155">
        <f t="shared" si="58"/>
        <v>2003</v>
      </c>
      <c r="BL96" s="155">
        <f t="shared" si="58"/>
        <v>2004</v>
      </c>
      <c r="BM96" s="155">
        <f t="shared" si="58"/>
        <v>2005</v>
      </c>
      <c r="BN96" s="155">
        <f t="shared" si="58"/>
        <v>2006</v>
      </c>
      <c r="BO96" s="155">
        <f t="shared" si="58"/>
        <v>2007</v>
      </c>
      <c r="BP96" s="155">
        <f t="shared" si="58"/>
        <v>2008</v>
      </c>
      <c r="BQ96" s="155">
        <f t="shared" ref="BQ96:CA96" si="59">BQ$10</f>
        <v>2009</v>
      </c>
      <c r="BR96" s="155">
        <f t="shared" si="59"/>
        <v>2010</v>
      </c>
      <c r="BS96" s="155">
        <f t="shared" si="59"/>
        <v>2011</v>
      </c>
      <c r="BT96" s="155">
        <f t="shared" si="59"/>
        <v>2012</v>
      </c>
      <c r="BU96" s="155">
        <f t="shared" si="59"/>
        <v>2013</v>
      </c>
      <c r="BV96" s="155">
        <f t="shared" si="59"/>
        <v>2014</v>
      </c>
      <c r="BW96" s="155">
        <f t="shared" si="59"/>
        <v>2015</v>
      </c>
      <c r="BX96" s="155">
        <f t="shared" si="59"/>
        <v>2016</v>
      </c>
      <c r="BY96" s="155">
        <f t="shared" si="59"/>
        <v>2017</v>
      </c>
      <c r="BZ96" s="155">
        <f t="shared" si="59"/>
        <v>2018</v>
      </c>
      <c r="CA96" s="155">
        <f t="shared" si="59"/>
        <v>2019</v>
      </c>
    </row>
    <row r="97" spans="1:79">
      <c r="B97" s="184" t="s">
        <v>144</v>
      </c>
      <c r="D97" s="185">
        <f>D$11</f>
        <v>17.179099999999998</v>
      </c>
      <c r="E97" s="185">
        <f t="shared" ref="E97:BP97" si="60">E$11</f>
        <v>17.179099999999998</v>
      </c>
      <c r="F97" s="185">
        <f t="shared" si="60"/>
        <v>16.211300000000001</v>
      </c>
      <c r="G97" s="185">
        <f t="shared" si="60"/>
        <v>13.8675</v>
      </c>
      <c r="H97" s="185">
        <f t="shared" si="60"/>
        <v>12.648400000000001</v>
      </c>
      <c r="I97" s="185">
        <f t="shared" si="60"/>
        <v>11.174799999999999</v>
      </c>
      <c r="J97" s="185">
        <f t="shared" si="60"/>
        <v>11.626300000000001</v>
      </c>
      <c r="K97" s="185">
        <f t="shared" si="60"/>
        <v>10.096500000000001</v>
      </c>
      <c r="L97" s="185">
        <f t="shared" si="60"/>
        <v>9.4344000000000001</v>
      </c>
      <c r="M97" s="185">
        <f t="shared" si="60"/>
        <v>9.7542000000000009</v>
      </c>
      <c r="N97" s="185">
        <f t="shared" si="60"/>
        <v>9.7542000000000009</v>
      </c>
      <c r="O97" s="185">
        <f t="shared" si="60"/>
        <v>9.1349</v>
      </c>
      <c r="P97" s="185">
        <f t="shared" si="60"/>
        <v>9.1349</v>
      </c>
      <c r="Q97" s="185">
        <f t="shared" si="60"/>
        <v>8.5896000000000008</v>
      </c>
      <c r="R97" s="185">
        <f t="shared" si="60"/>
        <v>8.3406000000000002</v>
      </c>
      <c r="S97" s="185">
        <f t="shared" si="60"/>
        <v>8.0489999999999995</v>
      </c>
      <c r="T97" s="185">
        <f t="shared" si="60"/>
        <v>7.4740000000000002</v>
      </c>
      <c r="U97" s="185">
        <f t="shared" si="60"/>
        <v>7.0613000000000001</v>
      </c>
      <c r="V97" s="185">
        <f t="shared" si="60"/>
        <v>6.5770999999999997</v>
      </c>
      <c r="W97" s="185">
        <f t="shared" si="60"/>
        <v>6.2896000000000001</v>
      </c>
      <c r="X97" s="185">
        <f t="shared" si="60"/>
        <v>6.0579000000000001</v>
      </c>
      <c r="Y97" s="185">
        <f t="shared" si="60"/>
        <v>5.8426</v>
      </c>
      <c r="Z97" s="185">
        <f t="shared" si="60"/>
        <v>5.67</v>
      </c>
      <c r="AA97" s="185">
        <f t="shared" si="60"/>
        <v>5.9637000000000002</v>
      </c>
      <c r="AB97" s="185">
        <f t="shared" si="60"/>
        <v>5.67</v>
      </c>
      <c r="AC97" s="185">
        <f t="shared" si="60"/>
        <v>5.2797999999999998</v>
      </c>
      <c r="AD97" s="185">
        <f t="shared" si="60"/>
        <v>4.4611999999999998</v>
      </c>
      <c r="AE97" s="185">
        <f t="shared" si="60"/>
        <v>4.0244999999999997</v>
      </c>
      <c r="AF97" s="185">
        <f t="shared" si="60"/>
        <v>3.8367</v>
      </c>
      <c r="AG97" s="185">
        <f t="shared" si="60"/>
        <v>3.6082000000000001</v>
      </c>
      <c r="AH97" s="185">
        <f t="shared" si="60"/>
        <v>3.4053</v>
      </c>
      <c r="AI97" s="185">
        <f t="shared" si="60"/>
        <v>3.3170000000000002</v>
      </c>
      <c r="AJ97" s="185">
        <f t="shared" si="60"/>
        <v>3.1972</v>
      </c>
      <c r="AK97" s="185">
        <f t="shared" si="60"/>
        <v>3.0693000000000001</v>
      </c>
      <c r="AL97" s="185">
        <f t="shared" si="60"/>
        <v>2.9361999999999999</v>
      </c>
      <c r="AM97" s="185">
        <f t="shared" si="60"/>
        <v>2.734</v>
      </c>
      <c r="AN97" s="185">
        <f t="shared" si="60"/>
        <v>2.4805999999999999</v>
      </c>
      <c r="AO97" s="185">
        <f t="shared" si="60"/>
        <v>2.3393999999999999</v>
      </c>
      <c r="AP97" s="185">
        <f t="shared" si="60"/>
        <v>2.2480000000000002</v>
      </c>
      <c r="AQ97" s="185">
        <f t="shared" si="60"/>
        <v>2.2092000000000001</v>
      </c>
      <c r="AR97" s="185">
        <f t="shared" si="60"/>
        <v>2.1635</v>
      </c>
      <c r="AS97" s="185">
        <f t="shared" si="60"/>
        <v>2.1514000000000002</v>
      </c>
      <c r="AT97" s="185">
        <f t="shared" si="60"/>
        <v>2.1080999999999999</v>
      </c>
      <c r="AU97" s="185">
        <f t="shared" si="60"/>
        <v>2.0627</v>
      </c>
      <c r="AV97" s="185">
        <f t="shared" si="60"/>
        <v>2.0158</v>
      </c>
      <c r="AW97" s="185">
        <f t="shared" si="60"/>
        <v>1.9475</v>
      </c>
      <c r="AX97" s="185">
        <f t="shared" si="60"/>
        <v>1.8357000000000001</v>
      </c>
      <c r="AY97" s="185">
        <f t="shared" si="60"/>
        <v>1.7307999999999999</v>
      </c>
      <c r="AZ97" s="185">
        <f t="shared" si="60"/>
        <v>1.6279999999999999</v>
      </c>
      <c r="BA97" s="185">
        <f t="shared" si="60"/>
        <v>1.5746</v>
      </c>
      <c r="BB97" s="185">
        <f t="shared" si="60"/>
        <v>1.5428999999999999</v>
      </c>
      <c r="BC97" s="185">
        <f t="shared" si="60"/>
        <v>1.5085</v>
      </c>
      <c r="BD97" s="185">
        <f t="shared" si="60"/>
        <v>1.5045999999999999</v>
      </c>
      <c r="BE97" s="185">
        <f t="shared" si="60"/>
        <v>1.5125</v>
      </c>
      <c r="BF97" s="185">
        <f t="shared" si="60"/>
        <v>1.5205</v>
      </c>
      <c r="BG97" s="185">
        <f t="shared" si="60"/>
        <v>1.5286</v>
      </c>
      <c r="BH97" s="185">
        <f t="shared" si="60"/>
        <v>1.5185</v>
      </c>
      <c r="BI97" s="185">
        <f t="shared" si="60"/>
        <v>1.5125</v>
      </c>
      <c r="BJ97" s="185">
        <f t="shared" si="60"/>
        <v>1.5085</v>
      </c>
      <c r="BK97" s="185">
        <f t="shared" si="60"/>
        <v>1.5045999999999999</v>
      </c>
      <c r="BL97" s="185">
        <f t="shared" si="60"/>
        <v>1.4832000000000001</v>
      </c>
      <c r="BM97" s="185">
        <f t="shared" si="60"/>
        <v>1.4533</v>
      </c>
      <c r="BN97" s="185">
        <f t="shared" si="60"/>
        <v>1.4192</v>
      </c>
      <c r="BO97" s="185">
        <f t="shared" si="60"/>
        <v>1.3605</v>
      </c>
      <c r="BP97" s="185">
        <f t="shared" si="60"/>
        <v>1.3109</v>
      </c>
      <c r="BQ97" s="185">
        <f t="shared" ref="BQ97:CA97" si="61">BQ$11</f>
        <v>1.2976000000000001</v>
      </c>
      <c r="BR97" s="185">
        <f t="shared" si="61"/>
        <v>1.2831999999999999</v>
      </c>
      <c r="BS97" s="185">
        <f t="shared" si="61"/>
        <v>1.2443</v>
      </c>
      <c r="BT97" s="185">
        <f t="shared" si="61"/>
        <v>1.2141</v>
      </c>
      <c r="BU97" s="185">
        <f t="shared" si="61"/>
        <v>1.1915</v>
      </c>
      <c r="BV97" s="185">
        <f t="shared" si="61"/>
        <v>1.1697</v>
      </c>
      <c r="BW97" s="185">
        <f t="shared" si="61"/>
        <v>1.151</v>
      </c>
      <c r="BX97" s="185">
        <f t="shared" si="61"/>
        <v>1.1273</v>
      </c>
      <c r="BY97" s="185">
        <f t="shared" si="61"/>
        <v>1.091</v>
      </c>
      <c r="BZ97" s="185">
        <f t="shared" si="61"/>
        <v>1.0445</v>
      </c>
      <c r="CA97" s="185">
        <f t="shared" si="61"/>
        <v>1</v>
      </c>
    </row>
    <row r="98" spans="1:79">
      <c r="B98" s="184" t="s">
        <v>0</v>
      </c>
      <c r="D98" s="185"/>
      <c r="E98" s="185"/>
      <c r="F98" s="185"/>
      <c r="G98" s="185"/>
      <c r="H98" s="185"/>
      <c r="I98" s="185"/>
      <c r="J98" s="185"/>
      <c r="K98" s="185"/>
      <c r="L98" s="185"/>
      <c r="M98" s="185"/>
      <c r="N98" s="185"/>
      <c r="O98" s="185"/>
      <c r="P98" s="185"/>
      <c r="Q98" s="185"/>
      <c r="R98" s="185">
        <f t="shared" ref="R98:BP98" si="62">R$12</f>
        <v>2.5512999999999999</v>
      </c>
      <c r="S98" s="185">
        <f t="shared" si="62"/>
        <v>2.4615</v>
      </c>
      <c r="T98" s="185">
        <f t="shared" si="62"/>
        <v>2.383</v>
      </c>
      <c r="U98" s="185">
        <f t="shared" si="62"/>
        <v>2.4034</v>
      </c>
      <c r="V98" s="185">
        <f t="shared" si="62"/>
        <v>2.3479999999999999</v>
      </c>
      <c r="W98" s="185">
        <f t="shared" si="62"/>
        <v>2.3237000000000001</v>
      </c>
      <c r="X98" s="185">
        <f t="shared" si="62"/>
        <v>2.1374</v>
      </c>
      <c r="Y98" s="185">
        <f t="shared" si="62"/>
        <v>2.0179999999999998</v>
      </c>
      <c r="Z98" s="185">
        <f t="shared" si="62"/>
        <v>1.8918999999999999</v>
      </c>
      <c r="AA98" s="185">
        <f t="shared" si="62"/>
        <v>2.0741000000000001</v>
      </c>
      <c r="AB98" s="185">
        <f t="shared" si="62"/>
        <v>2.0701999999999998</v>
      </c>
      <c r="AC98" s="185">
        <f t="shared" si="62"/>
        <v>1.9787999999999999</v>
      </c>
      <c r="AD98" s="185">
        <f t="shared" si="62"/>
        <v>1.8391</v>
      </c>
      <c r="AE98" s="185">
        <f t="shared" si="62"/>
        <v>1.8887</v>
      </c>
      <c r="AF98" s="185">
        <f t="shared" si="62"/>
        <v>1.8759999999999999</v>
      </c>
      <c r="AG98" s="185">
        <f t="shared" si="62"/>
        <v>1.7834000000000001</v>
      </c>
      <c r="AH98" s="185">
        <f t="shared" si="62"/>
        <v>1.6792</v>
      </c>
      <c r="AI98" s="185">
        <f t="shared" si="62"/>
        <v>1.7638</v>
      </c>
      <c r="AJ98" s="185">
        <f t="shared" si="62"/>
        <v>1.7231000000000001</v>
      </c>
      <c r="AK98" s="185">
        <f t="shared" si="62"/>
        <v>1.7047000000000001</v>
      </c>
      <c r="AL98" s="185">
        <f t="shared" si="62"/>
        <v>1.6667000000000001</v>
      </c>
      <c r="AM98" s="185">
        <f t="shared" si="62"/>
        <v>1.5321</v>
      </c>
      <c r="AN98" s="185">
        <f t="shared" si="62"/>
        <v>1.4017999999999999</v>
      </c>
      <c r="AO98" s="185">
        <f t="shared" si="62"/>
        <v>1.3543000000000001</v>
      </c>
      <c r="AP98" s="185">
        <f t="shared" si="62"/>
        <v>1.3543000000000001</v>
      </c>
      <c r="AQ98" s="185">
        <f t="shared" si="62"/>
        <v>1.3208</v>
      </c>
      <c r="AR98" s="185">
        <f t="shared" si="62"/>
        <v>1.2932999999999999</v>
      </c>
      <c r="AS98" s="185">
        <f t="shared" si="62"/>
        <v>1.2756000000000001</v>
      </c>
      <c r="AT98" s="185">
        <f t="shared" si="62"/>
        <v>1.2903</v>
      </c>
      <c r="AU98" s="185">
        <f t="shared" si="62"/>
        <v>1.2726999999999999</v>
      </c>
      <c r="AV98" s="185">
        <f t="shared" si="62"/>
        <v>1.2226999999999999</v>
      </c>
      <c r="AW98" s="185">
        <f t="shared" si="62"/>
        <v>1.1863999999999999</v>
      </c>
      <c r="AX98" s="185">
        <f t="shared" si="62"/>
        <v>1.1852</v>
      </c>
      <c r="AY98" s="185">
        <f t="shared" si="62"/>
        <v>1.1511</v>
      </c>
      <c r="AZ98" s="185">
        <f t="shared" si="62"/>
        <v>1.129</v>
      </c>
      <c r="BA98" s="185">
        <f t="shared" si="62"/>
        <v>1.1394</v>
      </c>
      <c r="BB98" s="185">
        <f t="shared" si="62"/>
        <v>1.1487000000000001</v>
      </c>
      <c r="BC98" s="185">
        <f t="shared" si="62"/>
        <v>1.1617999999999999</v>
      </c>
      <c r="BD98" s="185">
        <f t="shared" si="62"/>
        <v>1.2134</v>
      </c>
      <c r="BE98" s="185">
        <f t="shared" si="62"/>
        <v>1.2669999999999999</v>
      </c>
      <c r="BF98" s="185">
        <f t="shared" si="62"/>
        <v>1.2932999999999999</v>
      </c>
      <c r="BG98" s="185">
        <f t="shared" si="62"/>
        <v>1.3038000000000001</v>
      </c>
      <c r="BH98" s="185">
        <f t="shared" si="62"/>
        <v>1.2698</v>
      </c>
      <c r="BI98" s="185">
        <f t="shared" si="62"/>
        <v>1.2742</v>
      </c>
      <c r="BJ98" s="185">
        <f t="shared" si="62"/>
        <v>1.2874000000000001</v>
      </c>
      <c r="BK98" s="185">
        <f t="shared" si="62"/>
        <v>1.3008</v>
      </c>
      <c r="BL98" s="185">
        <f t="shared" si="62"/>
        <v>1.3023</v>
      </c>
      <c r="BM98" s="185">
        <f t="shared" si="62"/>
        <v>1.3115000000000001</v>
      </c>
      <c r="BN98" s="185">
        <f t="shared" si="62"/>
        <v>1.2641</v>
      </c>
      <c r="BO98" s="185">
        <f t="shared" si="62"/>
        <v>1.2294</v>
      </c>
      <c r="BP98" s="185">
        <f t="shared" si="62"/>
        <v>1.2186999999999999</v>
      </c>
      <c r="BQ98" s="185">
        <f t="shared" ref="BQ98:CA98" si="63">BQ$12</f>
        <v>1.2376</v>
      </c>
      <c r="BR98" s="185">
        <f t="shared" si="63"/>
        <v>1.2266999999999999</v>
      </c>
      <c r="BS98" s="185">
        <f t="shared" si="63"/>
        <v>1.1691</v>
      </c>
      <c r="BT98" s="185">
        <f t="shared" si="63"/>
        <v>1.1535</v>
      </c>
      <c r="BU98" s="185">
        <f t="shared" si="63"/>
        <v>1.1557999999999999</v>
      </c>
      <c r="BV98" s="185">
        <f t="shared" si="63"/>
        <v>1.1523000000000001</v>
      </c>
      <c r="BW98" s="185">
        <f t="shared" si="63"/>
        <v>1.1200000000000001</v>
      </c>
      <c r="BX98" s="185">
        <f t="shared" si="63"/>
        <v>1.1200000000000001</v>
      </c>
      <c r="BY98" s="185">
        <f t="shared" si="63"/>
        <v>1.0894999999999999</v>
      </c>
      <c r="BZ98" s="185">
        <f t="shared" si="63"/>
        <v>1.0419</v>
      </c>
      <c r="CA98" s="185">
        <f t="shared" si="63"/>
        <v>1</v>
      </c>
    </row>
    <row r="99" spans="1:79">
      <c r="B99" s="184" t="s">
        <v>1</v>
      </c>
      <c r="D99" s="185"/>
      <c r="E99" s="185"/>
      <c r="F99" s="185"/>
      <c r="G99" s="185"/>
      <c r="H99" s="185"/>
      <c r="I99" s="185"/>
      <c r="J99" s="185"/>
      <c r="K99" s="185"/>
      <c r="L99" s="185"/>
      <c r="M99" s="185"/>
      <c r="N99" s="185"/>
      <c r="O99" s="185"/>
      <c r="P99" s="185"/>
      <c r="Q99" s="185"/>
      <c r="R99" s="185">
        <f t="shared" ref="R99:BP99" si="64">R$13</f>
        <v>2.9443999999999999</v>
      </c>
      <c r="S99" s="185">
        <f t="shared" si="64"/>
        <v>2.8759999999999999</v>
      </c>
      <c r="T99" s="185">
        <f t="shared" si="64"/>
        <v>2.7549999999999999</v>
      </c>
      <c r="U99" s="185">
        <f t="shared" si="64"/>
        <v>2.6884000000000001</v>
      </c>
      <c r="V99" s="185">
        <f t="shared" si="64"/>
        <v>2.6312000000000002</v>
      </c>
      <c r="W99" s="185">
        <f t="shared" si="64"/>
        <v>2.6562999999999999</v>
      </c>
      <c r="X99" s="185">
        <f t="shared" si="64"/>
        <v>2.5528</v>
      </c>
      <c r="Y99" s="185">
        <f t="shared" si="64"/>
        <v>2.4569999999999999</v>
      </c>
      <c r="Z99" s="185">
        <f t="shared" si="64"/>
        <v>2.3235999999999999</v>
      </c>
      <c r="AA99" s="185">
        <f t="shared" si="64"/>
        <v>2.5586000000000002</v>
      </c>
      <c r="AB99" s="185">
        <f t="shared" si="64"/>
        <v>2.5943999999999998</v>
      </c>
      <c r="AC99" s="185">
        <f t="shared" si="64"/>
        <v>2.3986999999999998</v>
      </c>
      <c r="AD99" s="185">
        <f t="shared" si="64"/>
        <v>2.1444999999999999</v>
      </c>
      <c r="AE99" s="185">
        <f t="shared" si="64"/>
        <v>2.1612</v>
      </c>
      <c r="AF99" s="185">
        <f t="shared" si="64"/>
        <v>2.1738</v>
      </c>
      <c r="AG99" s="185">
        <f t="shared" si="64"/>
        <v>2.0842999999999998</v>
      </c>
      <c r="AH99" s="185">
        <f t="shared" si="64"/>
        <v>1.9492</v>
      </c>
      <c r="AI99" s="185">
        <f t="shared" si="64"/>
        <v>2.0310000000000001</v>
      </c>
      <c r="AJ99" s="185">
        <f t="shared" si="64"/>
        <v>1.9630000000000001</v>
      </c>
      <c r="AK99" s="185">
        <f t="shared" si="64"/>
        <v>1.9357</v>
      </c>
      <c r="AL99" s="185">
        <f t="shared" si="64"/>
        <v>1.9492</v>
      </c>
      <c r="AM99" s="185">
        <f t="shared" si="64"/>
        <v>1.8098000000000001</v>
      </c>
      <c r="AN99" s="185">
        <f t="shared" si="64"/>
        <v>1.6415999999999999</v>
      </c>
      <c r="AO99" s="185">
        <f t="shared" si="64"/>
        <v>1.5609999999999999</v>
      </c>
      <c r="AP99" s="185">
        <f t="shared" si="64"/>
        <v>1.5205</v>
      </c>
      <c r="AQ99" s="185">
        <f t="shared" si="64"/>
        <v>1.5226</v>
      </c>
      <c r="AR99" s="185">
        <f t="shared" si="64"/>
        <v>1.5163</v>
      </c>
      <c r="AS99" s="185">
        <f t="shared" si="64"/>
        <v>1.5061</v>
      </c>
      <c r="AT99" s="185">
        <f t="shared" si="64"/>
        <v>1.484</v>
      </c>
      <c r="AU99" s="185">
        <f t="shared" si="64"/>
        <v>1.4587000000000001</v>
      </c>
      <c r="AV99" s="185">
        <f t="shared" si="64"/>
        <v>1.4288000000000001</v>
      </c>
      <c r="AW99" s="185">
        <f t="shared" si="64"/>
        <v>1.3913</v>
      </c>
      <c r="AX99" s="185">
        <f t="shared" si="64"/>
        <v>1.3524</v>
      </c>
      <c r="AY99" s="185">
        <f t="shared" si="64"/>
        <v>1.3032999999999999</v>
      </c>
      <c r="AZ99" s="185">
        <f t="shared" si="64"/>
        <v>1.2647999999999999</v>
      </c>
      <c r="BA99" s="185">
        <f t="shared" si="64"/>
        <v>1.2605</v>
      </c>
      <c r="BB99" s="185">
        <f t="shared" si="64"/>
        <v>1.2619</v>
      </c>
      <c r="BC99" s="185">
        <f t="shared" si="64"/>
        <v>1.2677</v>
      </c>
      <c r="BD99" s="185">
        <f t="shared" si="64"/>
        <v>1.3018000000000001</v>
      </c>
      <c r="BE99" s="185">
        <f t="shared" si="64"/>
        <v>1.325</v>
      </c>
      <c r="BF99" s="185">
        <f t="shared" si="64"/>
        <v>1.3297000000000001</v>
      </c>
      <c r="BG99" s="185">
        <f t="shared" si="64"/>
        <v>1.3282</v>
      </c>
      <c r="BH99" s="185">
        <f t="shared" si="64"/>
        <v>1.2911999999999999</v>
      </c>
      <c r="BI99" s="185">
        <f t="shared" si="64"/>
        <v>1.2882</v>
      </c>
      <c r="BJ99" s="185">
        <f t="shared" si="64"/>
        <v>1.3109999999999999</v>
      </c>
      <c r="BK99" s="185">
        <f t="shared" si="64"/>
        <v>1.3329</v>
      </c>
      <c r="BL99" s="185">
        <f t="shared" si="64"/>
        <v>1.3093999999999999</v>
      </c>
      <c r="BM99" s="185">
        <f t="shared" si="64"/>
        <v>1.272</v>
      </c>
      <c r="BN99" s="185">
        <f t="shared" si="64"/>
        <v>1.2407999999999999</v>
      </c>
      <c r="BO99" s="185">
        <f t="shared" si="64"/>
        <v>1.1891</v>
      </c>
      <c r="BP99" s="185">
        <f t="shared" si="64"/>
        <v>1.1534</v>
      </c>
      <c r="BQ99" s="185">
        <f t="shared" ref="BQ99:CA99" si="65">BQ$13</f>
        <v>1.1654</v>
      </c>
      <c r="BR99" s="185">
        <f t="shared" si="65"/>
        <v>1.1878</v>
      </c>
      <c r="BS99" s="185">
        <f t="shared" si="65"/>
        <v>1.1486000000000001</v>
      </c>
      <c r="BT99" s="185">
        <f t="shared" si="65"/>
        <v>1.1438999999999999</v>
      </c>
      <c r="BU99" s="185">
        <f t="shared" si="65"/>
        <v>1.1451</v>
      </c>
      <c r="BV99" s="185">
        <f t="shared" si="65"/>
        <v>1.1369</v>
      </c>
      <c r="BW99" s="185">
        <f t="shared" si="65"/>
        <v>1.113</v>
      </c>
      <c r="BX99" s="185">
        <f t="shared" si="65"/>
        <v>1.113</v>
      </c>
      <c r="BY99" s="185">
        <f t="shared" si="65"/>
        <v>1.0827</v>
      </c>
      <c r="BZ99" s="185">
        <f t="shared" si="65"/>
        <v>1.0373000000000001</v>
      </c>
      <c r="CA99" s="185">
        <f t="shared" si="65"/>
        <v>1</v>
      </c>
    </row>
    <row r="100" spans="1:79">
      <c r="B100" s="184" t="s">
        <v>2</v>
      </c>
      <c r="D100" s="185"/>
      <c r="E100" s="185"/>
      <c r="F100" s="185"/>
      <c r="G100" s="185"/>
      <c r="H100" s="185"/>
      <c r="I100" s="185"/>
      <c r="J100" s="185"/>
      <c r="K100" s="185"/>
      <c r="L100" s="185"/>
      <c r="M100" s="185"/>
      <c r="N100" s="185"/>
      <c r="O100" s="185"/>
      <c r="P100" s="185"/>
      <c r="Q100" s="185"/>
      <c r="R100" s="185">
        <f t="shared" ref="R100:BP100" si="66">R$14</f>
        <v>3.8083999999999998</v>
      </c>
      <c r="S100" s="185">
        <f t="shared" si="66"/>
        <v>3.7559999999999998</v>
      </c>
      <c r="T100" s="185">
        <f t="shared" si="66"/>
        <v>3.6433</v>
      </c>
      <c r="U100" s="185">
        <f t="shared" si="66"/>
        <v>3.5371999999999999</v>
      </c>
      <c r="V100" s="185">
        <f t="shared" si="66"/>
        <v>3.4588999999999999</v>
      </c>
      <c r="W100" s="185">
        <f t="shared" si="66"/>
        <v>3.3839000000000001</v>
      </c>
      <c r="X100" s="185">
        <f t="shared" si="66"/>
        <v>3.3323</v>
      </c>
      <c r="Y100" s="185">
        <f t="shared" si="66"/>
        <v>3.3020999999999998</v>
      </c>
      <c r="Z100" s="185">
        <f t="shared" si="66"/>
        <v>3.2725</v>
      </c>
      <c r="AA100" s="185">
        <f t="shared" si="66"/>
        <v>3.3424999999999998</v>
      </c>
      <c r="AB100" s="185">
        <f t="shared" si="66"/>
        <v>3.2921999999999998</v>
      </c>
      <c r="AC100" s="185">
        <f t="shared" si="66"/>
        <v>3.2147000000000001</v>
      </c>
      <c r="AD100" s="185">
        <f t="shared" si="66"/>
        <v>2.9540999999999999</v>
      </c>
      <c r="AE100" s="185">
        <f t="shared" si="66"/>
        <v>2.8026</v>
      </c>
      <c r="AF100" s="185">
        <f t="shared" si="66"/>
        <v>2.7122000000000002</v>
      </c>
      <c r="AG100" s="185">
        <f t="shared" si="66"/>
        <v>2.5718000000000001</v>
      </c>
      <c r="AH100" s="185">
        <f t="shared" si="66"/>
        <v>2.3108</v>
      </c>
      <c r="AI100" s="185">
        <f t="shared" si="66"/>
        <v>2.2305999999999999</v>
      </c>
      <c r="AJ100" s="185">
        <f t="shared" si="66"/>
        <v>2.1600999999999999</v>
      </c>
      <c r="AK100" s="185">
        <f t="shared" si="66"/>
        <v>2.0939000000000001</v>
      </c>
      <c r="AL100" s="185">
        <f t="shared" si="66"/>
        <v>2.0430000000000001</v>
      </c>
      <c r="AM100" s="185">
        <f t="shared" si="66"/>
        <v>1.9345000000000001</v>
      </c>
      <c r="AN100" s="185">
        <f t="shared" si="66"/>
        <v>1.7888999999999999</v>
      </c>
      <c r="AO100" s="185">
        <f t="shared" si="66"/>
        <v>1.6998</v>
      </c>
      <c r="AP100" s="185">
        <f t="shared" si="66"/>
        <v>1.6411</v>
      </c>
      <c r="AQ100" s="185">
        <f t="shared" si="66"/>
        <v>1.6241000000000001</v>
      </c>
      <c r="AR100" s="185">
        <f t="shared" si="66"/>
        <v>1.5887</v>
      </c>
      <c r="AS100" s="185">
        <f t="shared" si="66"/>
        <v>1.5637000000000001</v>
      </c>
      <c r="AT100" s="185">
        <f t="shared" si="66"/>
        <v>1.5613999999999999</v>
      </c>
      <c r="AU100" s="185">
        <f t="shared" si="66"/>
        <v>1.5771999999999999</v>
      </c>
      <c r="AV100" s="185">
        <f t="shared" si="66"/>
        <v>1.5526</v>
      </c>
      <c r="AW100" s="185">
        <f t="shared" si="66"/>
        <v>1.5118</v>
      </c>
      <c r="AX100" s="185">
        <f t="shared" si="66"/>
        <v>1.4632000000000001</v>
      </c>
      <c r="AY100" s="185">
        <f t="shared" si="66"/>
        <v>1.4085000000000001</v>
      </c>
      <c r="AZ100" s="185">
        <f t="shared" si="66"/>
        <v>1.3663000000000001</v>
      </c>
      <c r="BA100" s="185">
        <f t="shared" si="66"/>
        <v>1.3511</v>
      </c>
      <c r="BB100" s="185">
        <f t="shared" si="66"/>
        <v>1.3428</v>
      </c>
      <c r="BC100" s="185">
        <f t="shared" si="66"/>
        <v>1.3231999999999999</v>
      </c>
      <c r="BD100" s="185">
        <f t="shared" si="66"/>
        <v>1.3461000000000001</v>
      </c>
      <c r="BE100" s="185">
        <f t="shared" si="66"/>
        <v>1.3444</v>
      </c>
      <c r="BF100" s="185">
        <f t="shared" si="66"/>
        <v>1.3527</v>
      </c>
      <c r="BG100" s="185">
        <f t="shared" si="66"/>
        <v>1.3680000000000001</v>
      </c>
      <c r="BH100" s="185">
        <f t="shared" si="66"/>
        <v>1.3511</v>
      </c>
      <c r="BI100" s="185">
        <f t="shared" si="66"/>
        <v>1.3248</v>
      </c>
      <c r="BJ100" s="185">
        <f t="shared" si="66"/>
        <v>1.3312999999999999</v>
      </c>
      <c r="BK100" s="185">
        <f t="shared" si="66"/>
        <v>1.32</v>
      </c>
      <c r="BL100" s="185">
        <f t="shared" si="66"/>
        <v>1.3073999999999999</v>
      </c>
      <c r="BM100" s="185">
        <f t="shared" si="66"/>
        <v>1.2754000000000001</v>
      </c>
      <c r="BN100" s="185">
        <f t="shared" si="66"/>
        <v>1.2212000000000001</v>
      </c>
      <c r="BO100" s="185">
        <f t="shared" si="66"/>
        <v>1.1998</v>
      </c>
      <c r="BP100" s="185">
        <f t="shared" si="66"/>
        <v>1.1493</v>
      </c>
      <c r="BQ100" s="185">
        <f t="shared" ref="BQ100:BY100" si="67">BQ$14</f>
        <v>1.169</v>
      </c>
      <c r="BR100" s="185">
        <f t="shared" si="67"/>
        <v>1.1603000000000001</v>
      </c>
      <c r="BS100" s="185">
        <f t="shared" si="67"/>
        <v>1.1175999999999999</v>
      </c>
      <c r="BT100" s="185">
        <f t="shared" si="67"/>
        <v>1.0985</v>
      </c>
      <c r="BU100" s="185">
        <f t="shared" si="67"/>
        <v>1.0919000000000001</v>
      </c>
      <c r="BV100" s="185">
        <f t="shared" si="67"/>
        <v>1.0908</v>
      </c>
      <c r="BW100" s="185">
        <f t="shared" si="67"/>
        <v>1.093</v>
      </c>
      <c r="BX100" s="185">
        <f t="shared" si="67"/>
        <v>1.0963000000000001</v>
      </c>
      <c r="BY100" s="185">
        <f t="shared" si="67"/>
        <v>1.0652999999999999</v>
      </c>
      <c r="BZ100" s="185">
        <f>BZ$14</f>
        <v>1.0282</v>
      </c>
      <c r="CA100" s="185">
        <f>CA$14</f>
        <v>1</v>
      </c>
    </row>
    <row r="101" spans="1:79">
      <c r="B101" s="184" t="s">
        <v>3</v>
      </c>
      <c r="D101" s="185"/>
      <c r="E101" s="185"/>
      <c r="F101" s="185"/>
      <c r="G101" s="185"/>
      <c r="H101" s="185"/>
      <c r="I101" s="185">
        <f t="shared" ref="I101:BP101" si="68">I$15</f>
        <v>3.7797999999999998</v>
      </c>
      <c r="J101" s="185">
        <f t="shared" si="68"/>
        <v>3.8778000000000001</v>
      </c>
      <c r="K101" s="185">
        <f t="shared" si="68"/>
        <v>3.2719</v>
      </c>
      <c r="L101" s="185">
        <f t="shared" si="68"/>
        <v>3.2018</v>
      </c>
      <c r="M101" s="185">
        <f t="shared" si="68"/>
        <v>3.2820999999999998</v>
      </c>
      <c r="N101" s="185">
        <f t="shared" si="68"/>
        <v>3.3344</v>
      </c>
      <c r="O101" s="185">
        <f t="shared" si="68"/>
        <v>3.2719</v>
      </c>
      <c r="P101" s="185">
        <f t="shared" si="68"/>
        <v>3.2214999999999998</v>
      </c>
      <c r="Q101" s="185">
        <f t="shared" si="68"/>
        <v>3.1631</v>
      </c>
      <c r="R101" s="185">
        <f t="shared" si="68"/>
        <v>3.1823999999999999</v>
      </c>
      <c r="S101" s="185">
        <f t="shared" si="68"/>
        <v>3.2018</v>
      </c>
      <c r="T101" s="185">
        <f t="shared" si="68"/>
        <v>3.1631</v>
      </c>
      <c r="U101" s="185">
        <f t="shared" si="68"/>
        <v>3.1254</v>
      </c>
      <c r="V101" s="185">
        <f t="shared" si="68"/>
        <v>3.1067999999999998</v>
      </c>
      <c r="W101" s="185">
        <f t="shared" si="68"/>
        <v>3.0794000000000001</v>
      </c>
      <c r="X101" s="185">
        <f t="shared" si="68"/>
        <v>3.0348000000000002</v>
      </c>
      <c r="Y101" s="185">
        <f t="shared" si="68"/>
        <v>2.9660000000000002</v>
      </c>
      <c r="Z101" s="185">
        <f t="shared" si="68"/>
        <v>2.9245999999999999</v>
      </c>
      <c r="AA101" s="185">
        <f t="shared" si="68"/>
        <v>2.9575999999999998</v>
      </c>
      <c r="AB101" s="185">
        <f t="shared" si="68"/>
        <v>2.9660000000000002</v>
      </c>
      <c r="AC101" s="185">
        <f t="shared" si="68"/>
        <v>2.9163999999999999</v>
      </c>
      <c r="AD101" s="185">
        <f t="shared" si="68"/>
        <v>2.7772000000000001</v>
      </c>
      <c r="AE101" s="185">
        <f t="shared" si="68"/>
        <v>2.6709000000000001</v>
      </c>
      <c r="AF101" s="185">
        <f t="shared" si="68"/>
        <v>2.5916000000000001</v>
      </c>
      <c r="AG101" s="185">
        <f t="shared" si="68"/>
        <v>2.4348999999999998</v>
      </c>
      <c r="AH101" s="185">
        <f t="shared" si="68"/>
        <v>2.1455000000000002</v>
      </c>
      <c r="AI101" s="185">
        <f t="shared" si="68"/>
        <v>2.0529000000000002</v>
      </c>
      <c r="AJ101" s="185">
        <f t="shared" si="68"/>
        <v>1.9792000000000001</v>
      </c>
      <c r="AK101" s="185">
        <f t="shared" si="68"/>
        <v>1.9211</v>
      </c>
      <c r="AL101" s="185">
        <f t="shared" si="68"/>
        <v>1.9001999999999999</v>
      </c>
      <c r="AM101" s="185">
        <f t="shared" si="68"/>
        <v>1.8335999999999999</v>
      </c>
      <c r="AN101" s="185">
        <f t="shared" si="68"/>
        <v>1.7192000000000001</v>
      </c>
      <c r="AO101" s="185">
        <f t="shared" si="68"/>
        <v>1.6108</v>
      </c>
      <c r="AP101" s="185">
        <f t="shared" si="68"/>
        <v>1.5152000000000001</v>
      </c>
      <c r="AQ101" s="185">
        <f t="shared" si="68"/>
        <v>1.4893000000000001</v>
      </c>
      <c r="AR101" s="185">
        <f t="shared" si="68"/>
        <v>1.4480999999999999</v>
      </c>
      <c r="AS101" s="185">
        <f t="shared" si="68"/>
        <v>1.4168000000000001</v>
      </c>
      <c r="AT101" s="185">
        <f t="shared" si="68"/>
        <v>1.4283999999999999</v>
      </c>
      <c r="AU101" s="185">
        <f t="shared" si="68"/>
        <v>1.4622999999999999</v>
      </c>
      <c r="AV101" s="185">
        <f t="shared" si="68"/>
        <v>1.4401999999999999</v>
      </c>
      <c r="AW101" s="185">
        <f t="shared" si="68"/>
        <v>1.4035</v>
      </c>
      <c r="AX101" s="185">
        <f t="shared" si="68"/>
        <v>1.3813</v>
      </c>
      <c r="AY101" s="185">
        <f t="shared" si="68"/>
        <v>1.3527</v>
      </c>
      <c r="AZ101" s="185">
        <f t="shared" si="68"/>
        <v>1.3338000000000001</v>
      </c>
      <c r="BA101" s="185">
        <f t="shared" si="68"/>
        <v>1.3321000000000001</v>
      </c>
      <c r="BB101" s="185">
        <f t="shared" si="68"/>
        <v>1.3287</v>
      </c>
      <c r="BC101" s="185">
        <f t="shared" si="68"/>
        <v>1.3055000000000001</v>
      </c>
      <c r="BD101" s="185">
        <f t="shared" si="68"/>
        <v>1.327</v>
      </c>
      <c r="BE101" s="185">
        <f t="shared" si="68"/>
        <v>1.3120000000000001</v>
      </c>
      <c r="BF101" s="185">
        <f t="shared" si="68"/>
        <v>1.3120000000000001</v>
      </c>
      <c r="BG101" s="185">
        <f t="shared" si="68"/>
        <v>1.3321000000000001</v>
      </c>
      <c r="BH101" s="185">
        <f t="shared" si="68"/>
        <v>1.3070999999999999</v>
      </c>
      <c r="BI101" s="185">
        <f t="shared" si="68"/>
        <v>1.266</v>
      </c>
      <c r="BJ101" s="185">
        <f t="shared" si="68"/>
        <v>1.2737000000000001</v>
      </c>
      <c r="BK101" s="185">
        <f t="shared" si="68"/>
        <v>1.2554000000000001</v>
      </c>
      <c r="BL101" s="185">
        <f t="shared" si="68"/>
        <v>1.2376</v>
      </c>
      <c r="BM101" s="185">
        <f t="shared" si="68"/>
        <v>1.1924999999999999</v>
      </c>
      <c r="BN101" s="185">
        <f t="shared" si="68"/>
        <v>1.1318999999999999</v>
      </c>
      <c r="BO101" s="185">
        <f t="shared" si="68"/>
        <v>1.1186</v>
      </c>
      <c r="BP101" s="185">
        <f t="shared" si="68"/>
        <v>1.0640000000000001</v>
      </c>
      <c r="BQ101" s="185">
        <f t="shared" ref="BQ101:CA101" si="69">BQ$15</f>
        <v>1.1009</v>
      </c>
      <c r="BR101" s="185">
        <f t="shared" si="69"/>
        <v>1.0918000000000001</v>
      </c>
      <c r="BS101" s="185">
        <f t="shared" si="69"/>
        <v>1.0418000000000001</v>
      </c>
      <c r="BT101" s="185">
        <f t="shared" si="69"/>
        <v>1.0275000000000001</v>
      </c>
      <c r="BU101" s="185">
        <f t="shared" si="69"/>
        <v>1.0265</v>
      </c>
      <c r="BV101" s="185">
        <f t="shared" si="69"/>
        <v>1.0336000000000001</v>
      </c>
      <c r="BW101" s="185">
        <f t="shared" si="69"/>
        <v>1.0469999999999999</v>
      </c>
      <c r="BX101" s="185">
        <f t="shared" si="69"/>
        <v>1.0619000000000001</v>
      </c>
      <c r="BY101" s="185">
        <f t="shared" si="69"/>
        <v>1.0356000000000001</v>
      </c>
      <c r="BZ101" s="185">
        <f t="shared" si="69"/>
        <v>1.0116000000000001</v>
      </c>
      <c r="CA101" s="185">
        <f t="shared" si="69"/>
        <v>1</v>
      </c>
    </row>
    <row r="103" spans="1:79">
      <c r="B103" s="158" t="s">
        <v>474</v>
      </c>
    </row>
    <row r="104" spans="1:79">
      <c r="A104" s="156" t="s">
        <v>71</v>
      </c>
      <c r="B104" s="184" t="s">
        <v>144</v>
      </c>
      <c r="D104" s="200">
        <f t="shared" ref="D104:AI104" si="70">D$35</f>
        <v>0</v>
      </c>
      <c r="E104" s="200">
        <f t="shared" si="70"/>
        <v>0</v>
      </c>
      <c r="F104" s="200">
        <f t="shared" si="70"/>
        <v>0</v>
      </c>
      <c r="G104" s="200">
        <f t="shared" si="70"/>
        <v>0</v>
      </c>
      <c r="H104" s="200">
        <f t="shared" si="70"/>
        <v>0</v>
      </c>
      <c r="I104" s="200">
        <f t="shared" si="70"/>
        <v>0</v>
      </c>
      <c r="J104" s="200">
        <f t="shared" si="70"/>
        <v>0</v>
      </c>
      <c r="K104" s="200">
        <f t="shared" si="70"/>
        <v>0</v>
      </c>
      <c r="L104" s="200">
        <f t="shared" si="70"/>
        <v>0</v>
      </c>
      <c r="M104" s="200">
        <f t="shared" si="70"/>
        <v>0</v>
      </c>
      <c r="N104" s="200">
        <f t="shared" si="70"/>
        <v>0</v>
      </c>
      <c r="O104" s="200">
        <f t="shared" si="70"/>
        <v>0</v>
      </c>
      <c r="P104" s="200">
        <f t="shared" si="70"/>
        <v>0</v>
      </c>
      <c r="Q104" s="200">
        <f t="shared" si="70"/>
        <v>0</v>
      </c>
      <c r="R104" s="200">
        <f t="shared" si="70"/>
        <v>0</v>
      </c>
      <c r="S104" s="200">
        <f t="shared" si="70"/>
        <v>0</v>
      </c>
      <c r="T104" s="200">
        <f t="shared" si="70"/>
        <v>0</v>
      </c>
      <c r="U104" s="200">
        <f t="shared" si="70"/>
        <v>0</v>
      </c>
      <c r="V104" s="200">
        <f t="shared" si="70"/>
        <v>0</v>
      </c>
      <c r="W104" s="200">
        <f t="shared" si="70"/>
        <v>0</v>
      </c>
      <c r="X104" s="200">
        <f t="shared" si="70"/>
        <v>0</v>
      </c>
      <c r="Y104" s="200">
        <f t="shared" si="70"/>
        <v>0</v>
      </c>
      <c r="Z104" s="200">
        <f t="shared" si="70"/>
        <v>0</v>
      </c>
      <c r="AA104" s="200">
        <f t="shared" si="70"/>
        <v>0</v>
      </c>
      <c r="AB104" s="200">
        <f t="shared" si="70"/>
        <v>0</v>
      </c>
      <c r="AC104" s="200">
        <f t="shared" si="70"/>
        <v>0</v>
      </c>
      <c r="AD104" s="200">
        <f t="shared" si="70"/>
        <v>0</v>
      </c>
      <c r="AE104" s="200">
        <f t="shared" si="70"/>
        <v>0</v>
      </c>
      <c r="AF104" s="200">
        <f t="shared" si="70"/>
        <v>0</v>
      </c>
      <c r="AG104" s="200">
        <f t="shared" si="70"/>
        <v>0</v>
      </c>
      <c r="AH104" s="200">
        <f t="shared" si="70"/>
        <v>0</v>
      </c>
      <c r="AI104" s="200">
        <f t="shared" si="70"/>
        <v>0</v>
      </c>
      <c r="AJ104" s="200">
        <f t="shared" ref="AJ104:BO104" si="71">AJ$35</f>
        <v>0</v>
      </c>
      <c r="AK104" s="200">
        <f t="shared" si="71"/>
        <v>0</v>
      </c>
      <c r="AL104" s="200">
        <f t="shared" si="71"/>
        <v>0</v>
      </c>
      <c r="AM104" s="200">
        <f t="shared" si="71"/>
        <v>0</v>
      </c>
      <c r="AN104" s="200">
        <f t="shared" si="71"/>
        <v>0</v>
      </c>
      <c r="AO104" s="200">
        <f t="shared" si="71"/>
        <v>0</v>
      </c>
      <c r="AP104" s="200">
        <f t="shared" si="71"/>
        <v>0</v>
      </c>
      <c r="AQ104" s="200">
        <f t="shared" si="71"/>
        <v>0</v>
      </c>
      <c r="AR104" s="200">
        <f t="shared" si="71"/>
        <v>0</v>
      </c>
      <c r="AS104" s="200">
        <f t="shared" si="71"/>
        <v>0</v>
      </c>
      <c r="AT104" s="200">
        <f t="shared" si="71"/>
        <v>0</v>
      </c>
      <c r="AU104" s="200">
        <f t="shared" si="71"/>
        <v>0</v>
      </c>
      <c r="AV104" s="200">
        <f t="shared" si="71"/>
        <v>0</v>
      </c>
      <c r="AW104" s="200">
        <f t="shared" si="71"/>
        <v>0</v>
      </c>
      <c r="AX104" s="200">
        <f t="shared" si="71"/>
        <v>0</v>
      </c>
      <c r="AY104" s="200">
        <f t="shared" si="71"/>
        <v>0</v>
      </c>
      <c r="AZ104" s="200">
        <f t="shared" si="71"/>
        <v>0</v>
      </c>
      <c r="BA104" s="200">
        <f t="shared" si="71"/>
        <v>0</v>
      </c>
      <c r="BB104" s="200">
        <f t="shared" si="71"/>
        <v>0</v>
      </c>
      <c r="BC104" s="200">
        <f t="shared" si="71"/>
        <v>0</v>
      </c>
      <c r="BD104" s="200">
        <f t="shared" si="71"/>
        <v>0</v>
      </c>
      <c r="BE104" s="200">
        <f t="shared" si="71"/>
        <v>0</v>
      </c>
      <c r="BF104" s="200">
        <f t="shared" si="71"/>
        <v>0</v>
      </c>
      <c r="BG104" s="200">
        <f t="shared" si="71"/>
        <v>0</v>
      </c>
      <c r="BH104" s="200">
        <f t="shared" si="71"/>
        <v>0</v>
      </c>
      <c r="BI104" s="200">
        <f t="shared" si="71"/>
        <v>0</v>
      </c>
      <c r="BJ104" s="200">
        <f t="shared" si="71"/>
        <v>0</v>
      </c>
      <c r="BK104" s="200">
        <f t="shared" si="71"/>
        <v>0</v>
      </c>
      <c r="BL104" s="200">
        <f t="shared" si="71"/>
        <v>0</v>
      </c>
      <c r="BM104" s="200">
        <f t="shared" si="71"/>
        <v>0</v>
      </c>
      <c r="BN104" s="200">
        <f t="shared" si="71"/>
        <v>0</v>
      </c>
      <c r="BO104" s="200">
        <f t="shared" si="71"/>
        <v>0</v>
      </c>
      <c r="BP104" s="200">
        <f t="shared" ref="BP104:CA104" si="72">BP$35</f>
        <v>0</v>
      </c>
      <c r="BQ104" s="200">
        <f t="shared" si="72"/>
        <v>0</v>
      </c>
      <c r="BR104" s="200">
        <f t="shared" si="72"/>
        <v>0</v>
      </c>
      <c r="BS104" s="200">
        <f t="shared" si="72"/>
        <v>0</v>
      </c>
      <c r="BT104" s="200">
        <f t="shared" si="72"/>
        <v>0</v>
      </c>
      <c r="BU104" s="200">
        <f t="shared" si="72"/>
        <v>0</v>
      </c>
      <c r="BV104" s="200">
        <f t="shared" si="72"/>
        <v>0</v>
      </c>
      <c r="BW104" s="200">
        <f t="shared" si="72"/>
        <v>0</v>
      </c>
      <c r="BX104" s="200">
        <f t="shared" si="72"/>
        <v>0</v>
      </c>
      <c r="BY104" s="200">
        <f t="shared" si="72"/>
        <v>0</v>
      </c>
      <c r="BZ104" s="200">
        <f t="shared" si="72"/>
        <v>0</v>
      </c>
      <c r="CA104" s="200">
        <f t="shared" si="72"/>
        <v>0</v>
      </c>
    </row>
    <row r="105" spans="1:79">
      <c r="B105" s="184" t="s">
        <v>0</v>
      </c>
      <c r="D105" s="200"/>
      <c r="E105" s="200"/>
      <c r="F105" s="200"/>
      <c r="G105" s="200"/>
      <c r="H105" s="200"/>
      <c r="I105" s="200"/>
      <c r="J105" s="200"/>
      <c r="K105" s="200"/>
      <c r="L105" s="200"/>
      <c r="M105" s="200"/>
      <c r="N105" s="200"/>
      <c r="O105" s="200"/>
      <c r="P105" s="200"/>
      <c r="Q105" s="200"/>
      <c r="R105" s="200">
        <f t="shared" ref="R105:AW105" si="73">R$36</f>
        <v>0</v>
      </c>
      <c r="S105" s="200">
        <f t="shared" si="73"/>
        <v>0</v>
      </c>
      <c r="T105" s="200">
        <f t="shared" si="73"/>
        <v>0</v>
      </c>
      <c r="U105" s="200">
        <f t="shared" si="73"/>
        <v>0</v>
      </c>
      <c r="V105" s="200">
        <f t="shared" si="73"/>
        <v>0</v>
      </c>
      <c r="W105" s="200">
        <f t="shared" si="73"/>
        <v>0</v>
      </c>
      <c r="X105" s="200">
        <f t="shared" si="73"/>
        <v>0</v>
      </c>
      <c r="Y105" s="200">
        <f t="shared" si="73"/>
        <v>0</v>
      </c>
      <c r="Z105" s="200">
        <f t="shared" si="73"/>
        <v>0</v>
      </c>
      <c r="AA105" s="200">
        <f t="shared" si="73"/>
        <v>0</v>
      </c>
      <c r="AB105" s="200">
        <f t="shared" si="73"/>
        <v>0</v>
      </c>
      <c r="AC105" s="200">
        <f t="shared" si="73"/>
        <v>0</v>
      </c>
      <c r="AD105" s="200">
        <f t="shared" si="73"/>
        <v>0</v>
      </c>
      <c r="AE105" s="200">
        <f t="shared" si="73"/>
        <v>0</v>
      </c>
      <c r="AF105" s="200">
        <f t="shared" si="73"/>
        <v>0</v>
      </c>
      <c r="AG105" s="200">
        <f t="shared" si="73"/>
        <v>0</v>
      </c>
      <c r="AH105" s="200">
        <f t="shared" si="73"/>
        <v>0</v>
      </c>
      <c r="AI105" s="200">
        <f t="shared" si="73"/>
        <v>0</v>
      </c>
      <c r="AJ105" s="200">
        <f t="shared" si="73"/>
        <v>0</v>
      </c>
      <c r="AK105" s="200">
        <f t="shared" si="73"/>
        <v>0</v>
      </c>
      <c r="AL105" s="200">
        <f t="shared" si="73"/>
        <v>0</v>
      </c>
      <c r="AM105" s="200">
        <f t="shared" si="73"/>
        <v>0</v>
      </c>
      <c r="AN105" s="200">
        <f t="shared" si="73"/>
        <v>0</v>
      </c>
      <c r="AO105" s="200">
        <f t="shared" si="73"/>
        <v>0</v>
      </c>
      <c r="AP105" s="200">
        <f t="shared" si="73"/>
        <v>0</v>
      </c>
      <c r="AQ105" s="200">
        <f t="shared" si="73"/>
        <v>0</v>
      </c>
      <c r="AR105" s="200">
        <f t="shared" si="73"/>
        <v>0</v>
      </c>
      <c r="AS105" s="200">
        <f t="shared" si="73"/>
        <v>0</v>
      </c>
      <c r="AT105" s="200">
        <f t="shared" si="73"/>
        <v>0</v>
      </c>
      <c r="AU105" s="200">
        <f t="shared" si="73"/>
        <v>0</v>
      </c>
      <c r="AV105" s="200">
        <f t="shared" si="73"/>
        <v>0</v>
      </c>
      <c r="AW105" s="200">
        <f t="shared" si="73"/>
        <v>0</v>
      </c>
      <c r="AX105" s="200">
        <f t="shared" ref="AX105:CA105" si="74">AX$36</f>
        <v>0</v>
      </c>
      <c r="AY105" s="200">
        <f t="shared" si="74"/>
        <v>0</v>
      </c>
      <c r="AZ105" s="200">
        <f t="shared" si="74"/>
        <v>0</v>
      </c>
      <c r="BA105" s="200">
        <f t="shared" si="74"/>
        <v>0</v>
      </c>
      <c r="BB105" s="200">
        <f t="shared" si="74"/>
        <v>0</v>
      </c>
      <c r="BC105" s="200">
        <f t="shared" si="74"/>
        <v>0</v>
      </c>
      <c r="BD105" s="200">
        <f t="shared" si="74"/>
        <v>0</v>
      </c>
      <c r="BE105" s="200">
        <f t="shared" si="74"/>
        <v>0</v>
      </c>
      <c r="BF105" s="200">
        <f t="shared" si="74"/>
        <v>0</v>
      </c>
      <c r="BG105" s="200">
        <f t="shared" si="74"/>
        <v>0</v>
      </c>
      <c r="BH105" s="200">
        <f t="shared" si="74"/>
        <v>0</v>
      </c>
      <c r="BI105" s="200">
        <f t="shared" si="74"/>
        <v>0</v>
      </c>
      <c r="BJ105" s="200">
        <f t="shared" si="74"/>
        <v>0</v>
      </c>
      <c r="BK105" s="200">
        <f t="shared" si="74"/>
        <v>0</v>
      </c>
      <c r="BL105" s="200">
        <f t="shared" si="74"/>
        <v>0</v>
      </c>
      <c r="BM105" s="200">
        <f t="shared" si="74"/>
        <v>0</v>
      </c>
      <c r="BN105" s="200">
        <f t="shared" si="74"/>
        <v>0</v>
      </c>
      <c r="BO105" s="200">
        <f t="shared" si="74"/>
        <v>0</v>
      </c>
      <c r="BP105" s="200">
        <f t="shared" si="74"/>
        <v>0</v>
      </c>
      <c r="BQ105" s="200">
        <f t="shared" si="74"/>
        <v>0</v>
      </c>
      <c r="BR105" s="200">
        <f t="shared" si="74"/>
        <v>0</v>
      </c>
      <c r="BS105" s="200">
        <f t="shared" si="74"/>
        <v>0</v>
      </c>
      <c r="BT105" s="200">
        <f t="shared" si="74"/>
        <v>0</v>
      </c>
      <c r="BU105" s="200">
        <f t="shared" si="74"/>
        <v>0</v>
      </c>
      <c r="BV105" s="200">
        <f t="shared" si="74"/>
        <v>0</v>
      </c>
      <c r="BW105" s="200">
        <f t="shared" si="74"/>
        <v>0</v>
      </c>
      <c r="BX105" s="200">
        <f t="shared" si="74"/>
        <v>0</v>
      </c>
      <c r="BY105" s="200">
        <f t="shared" si="74"/>
        <v>0</v>
      </c>
      <c r="BZ105" s="200">
        <f t="shared" si="74"/>
        <v>0</v>
      </c>
      <c r="CA105" s="200">
        <f t="shared" si="74"/>
        <v>0</v>
      </c>
    </row>
    <row r="106" spans="1:79">
      <c r="B106" s="184" t="s">
        <v>1</v>
      </c>
      <c r="D106" s="200"/>
      <c r="E106" s="200"/>
      <c r="F106" s="200"/>
      <c r="G106" s="200"/>
      <c r="H106" s="200"/>
      <c r="I106" s="200"/>
      <c r="J106" s="200"/>
      <c r="K106" s="200"/>
      <c r="L106" s="200"/>
      <c r="M106" s="200"/>
      <c r="N106" s="200"/>
      <c r="O106" s="200"/>
      <c r="P106" s="200"/>
      <c r="Q106" s="200"/>
      <c r="R106" s="200">
        <f t="shared" ref="R106:AW106" si="75">R$37</f>
        <v>0</v>
      </c>
      <c r="S106" s="200">
        <f t="shared" si="75"/>
        <v>0</v>
      </c>
      <c r="T106" s="200">
        <f t="shared" si="75"/>
        <v>0</v>
      </c>
      <c r="U106" s="200">
        <f t="shared" si="75"/>
        <v>0</v>
      </c>
      <c r="V106" s="200">
        <f t="shared" si="75"/>
        <v>0</v>
      </c>
      <c r="W106" s="200">
        <f t="shared" si="75"/>
        <v>0</v>
      </c>
      <c r="X106" s="200">
        <f t="shared" si="75"/>
        <v>0</v>
      </c>
      <c r="Y106" s="200">
        <f t="shared" si="75"/>
        <v>0</v>
      </c>
      <c r="Z106" s="200">
        <f t="shared" si="75"/>
        <v>0</v>
      </c>
      <c r="AA106" s="200">
        <f t="shared" si="75"/>
        <v>0</v>
      </c>
      <c r="AB106" s="200">
        <f t="shared" si="75"/>
        <v>0</v>
      </c>
      <c r="AC106" s="200">
        <f t="shared" si="75"/>
        <v>0</v>
      </c>
      <c r="AD106" s="200">
        <f t="shared" si="75"/>
        <v>0</v>
      </c>
      <c r="AE106" s="200">
        <f t="shared" si="75"/>
        <v>0</v>
      </c>
      <c r="AF106" s="200">
        <f t="shared" si="75"/>
        <v>0</v>
      </c>
      <c r="AG106" s="200">
        <f t="shared" si="75"/>
        <v>0</v>
      </c>
      <c r="AH106" s="200">
        <f t="shared" si="75"/>
        <v>0</v>
      </c>
      <c r="AI106" s="200">
        <f t="shared" si="75"/>
        <v>0</v>
      </c>
      <c r="AJ106" s="200">
        <f t="shared" si="75"/>
        <v>0</v>
      </c>
      <c r="AK106" s="200">
        <f t="shared" si="75"/>
        <v>0</v>
      </c>
      <c r="AL106" s="200">
        <f t="shared" si="75"/>
        <v>0</v>
      </c>
      <c r="AM106" s="200">
        <f t="shared" si="75"/>
        <v>0</v>
      </c>
      <c r="AN106" s="200">
        <f t="shared" si="75"/>
        <v>0</v>
      </c>
      <c r="AO106" s="200">
        <f t="shared" si="75"/>
        <v>0</v>
      </c>
      <c r="AP106" s="200">
        <f t="shared" si="75"/>
        <v>0</v>
      </c>
      <c r="AQ106" s="200">
        <f t="shared" si="75"/>
        <v>0</v>
      </c>
      <c r="AR106" s="200">
        <f t="shared" si="75"/>
        <v>0</v>
      </c>
      <c r="AS106" s="200">
        <f t="shared" si="75"/>
        <v>0</v>
      </c>
      <c r="AT106" s="200">
        <f t="shared" si="75"/>
        <v>0</v>
      </c>
      <c r="AU106" s="200">
        <f t="shared" si="75"/>
        <v>0</v>
      </c>
      <c r="AV106" s="200">
        <f t="shared" si="75"/>
        <v>0</v>
      </c>
      <c r="AW106" s="200">
        <f t="shared" si="75"/>
        <v>0</v>
      </c>
      <c r="AX106" s="200">
        <f t="shared" ref="AX106:CA106" si="76">AX$37</f>
        <v>0</v>
      </c>
      <c r="AY106" s="200">
        <f t="shared" si="76"/>
        <v>0</v>
      </c>
      <c r="AZ106" s="200">
        <f t="shared" si="76"/>
        <v>0</v>
      </c>
      <c r="BA106" s="200">
        <f t="shared" si="76"/>
        <v>0</v>
      </c>
      <c r="BB106" s="200">
        <f t="shared" si="76"/>
        <v>0</v>
      </c>
      <c r="BC106" s="200">
        <f t="shared" si="76"/>
        <v>0</v>
      </c>
      <c r="BD106" s="200">
        <f t="shared" si="76"/>
        <v>0</v>
      </c>
      <c r="BE106" s="200">
        <f t="shared" si="76"/>
        <v>0</v>
      </c>
      <c r="BF106" s="200">
        <f t="shared" si="76"/>
        <v>0</v>
      </c>
      <c r="BG106" s="200">
        <f t="shared" si="76"/>
        <v>0</v>
      </c>
      <c r="BH106" s="200">
        <f t="shared" si="76"/>
        <v>0</v>
      </c>
      <c r="BI106" s="200">
        <f t="shared" si="76"/>
        <v>0</v>
      </c>
      <c r="BJ106" s="200">
        <f t="shared" si="76"/>
        <v>0</v>
      </c>
      <c r="BK106" s="200">
        <f t="shared" si="76"/>
        <v>0</v>
      </c>
      <c r="BL106" s="200">
        <f t="shared" si="76"/>
        <v>0</v>
      </c>
      <c r="BM106" s="200">
        <f t="shared" si="76"/>
        <v>0</v>
      </c>
      <c r="BN106" s="200">
        <f t="shared" si="76"/>
        <v>0</v>
      </c>
      <c r="BO106" s="200">
        <f t="shared" si="76"/>
        <v>0</v>
      </c>
      <c r="BP106" s="200">
        <f t="shared" si="76"/>
        <v>0</v>
      </c>
      <c r="BQ106" s="200">
        <f t="shared" si="76"/>
        <v>0</v>
      </c>
      <c r="BR106" s="200">
        <f t="shared" si="76"/>
        <v>0</v>
      </c>
      <c r="BS106" s="200">
        <f t="shared" si="76"/>
        <v>0</v>
      </c>
      <c r="BT106" s="200">
        <f t="shared" si="76"/>
        <v>0</v>
      </c>
      <c r="BU106" s="200">
        <f t="shared" si="76"/>
        <v>0</v>
      </c>
      <c r="BV106" s="200">
        <f t="shared" si="76"/>
        <v>0</v>
      </c>
      <c r="BW106" s="200">
        <f t="shared" si="76"/>
        <v>0</v>
      </c>
      <c r="BX106" s="200">
        <f t="shared" si="76"/>
        <v>0</v>
      </c>
      <c r="BY106" s="200">
        <f t="shared" si="76"/>
        <v>0</v>
      </c>
      <c r="BZ106" s="200">
        <f t="shared" si="76"/>
        <v>0</v>
      </c>
      <c r="CA106" s="200">
        <f t="shared" si="76"/>
        <v>0</v>
      </c>
    </row>
    <row r="107" spans="1:79">
      <c r="B107" s="184" t="s">
        <v>2</v>
      </c>
      <c r="D107" s="200"/>
      <c r="E107" s="200"/>
      <c r="F107" s="200"/>
      <c r="G107" s="200"/>
      <c r="H107" s="200"/>
      <c r="I107" s="200"/>
      <c r="J107" s="200"/>
      <c r="K107" s="200"/>
      <c r="L107" s="200"/>
      <c r="M107" s="200"/>
      <c r="N107" s="200"/>
      <c r="O107" s="200"/>
      <c r="P107" s="200"/>
      <c r="Q107" s="200"/>
      <c r="R107" s="200">
        <f t="shared" ref="R107:AW107" si="77">R$38</f>
        <v>0</v>
      </c>
      <c r="S107" s="200">
        <f t="shared" si="77"/>
        <v>0</v>
      </c>
      <c r="T107" s="200">
        <f t="shared" si="77"/>
        <v>0</v>
      </c>
      <c r="U107" s="200">
        <f t="shared" si="77"/>
        <v>0</v>
      </c>
      <c r="V107" s="200">
        <f t="shared" si="77"/>
        <v>0</v>
      </c>
      <c r="W107" s="200">
        <f t="shared" si="77"/>
        <v>0</v>
      </c>
      <c r="X107" s="200">
        <f t="shared" si="77"/>
        <v>0</v>
      </c>
      <c r="Y107" s="200">
        <f t="shared" si="77"/>
        <v>0</v>
      </c>
      <c r="Z107" s="200">
        <f t="shared" si="77"/>
        <v>0</v>
      </c>
      <c r="AA107" s="200">
        <f t="shared" si="77"/>
        <v>0</v>
      </c>
      <c r="AB107" s="200">
        <f t="shared" si="77"/>
        <v>0</v>
      </c>
      <c r="AC107" s="200">
        <f t="shared" si="77"/>
        <v>0</v>
      </c>
      <c r="AD107" s="200">
        <f t="shared" si="77"/>
        <v>0</v>
      </c>
      <c r="AE107" s="200">
        <f t="shared" si="77"/>
        <v>0</v>
      </c>
      <c r="AF107" s="200">
        <f t="shared" si="77"/>
        <v>0</v>
      </c>
      <c r="AG107" s="200">
        <f t="shared" si="77"/>
        <v>0</v>
      </c>
      <c r="AH107" s="200">
        <f t="shared" si="77"/>
        <v>0</v>
      </c>
      <c r="AI107" s="200">
        <f t="shared" si="77"/>
        <v>0</v>
      </c>
      <c r="AJ107" s="200">
        <f t="shared" si="77"/>
        <v>0</v>
      </c>
      <c r="AK107" s="200">
        <f t="shared" si="77"/>
        <v>0</v>
      </c>
      <c r="AL107" s="200">
        <f t="shared" si="77"/>
        <v>0</v>
      </c>
      <c r="AM107" s="200">
        <f t="shared" si="77"/>
        <v>0</v>
      </c>
      <c r="AN107" s="200">
        <f t="shared" si="77"/>
        <v>0</v>
      </c>
      <c r="AO107" s="200">
        <f t="shared" si="77"/>
        <v>0</v>
      </c>
      <c r="AP107" s="200">
        <f t="shared" si="77"/>
        <v>0</v>
      </c>
      <c r="AQ107" s="200">
        <f t="shared" si="77"/>
        <v>0</v>
      </c>
      <c r="AR107" s="200">
        <f t="shared" si="77"/>
        <v>0</v>
      </c>
      <c r="AS107" s="200">
        <f t="shared" si="77"/>
        <v>0</v>
      </c>
      <c r="AT107" s="200">
        <f t="shared" si="77"/>
        <v>0</v>
      </c>
      <c r="AU107" s="200">
        <f t="shared" si="77"/>
        <v>0</v>
      </c>
      <c r="AV107" s="200">
        <f t="shared" si="77"/>
        <v>0</v>
      </c>
      <c r="AW107" s="200">
        <f t="shared" si="77"/>
        <v>0</v>
      </c>
      <c r="AX107" s="200">
        <f t="shared" ref="AX107:CA107" si="78">AX$38</f>
        <v>0</v>
      </c>
      <c r="AY107" s="200">
        <f t="shared" si="78"/>
        <v>0</v>
      </c>
      <c r="AZ107" s="200">
        <f t="shared" si="78"/>
        <v>0</v>
      </c>
      <c r="BA107" s="200">
        <f t="shared" si="78"/>
        <v>0</v>
      </c>
      <c r="BB107" s="200">
        <f t="shared" si="78"/>
        <v>0</v>
      </c>
      <c r="BC107" s="200">
        <f t="shared" si="78"/>
        <v>0</v>
      </c>
      <c r="BD107" s="200">
        <f t="shared" si="78"/>
        <v>0</v>
      </c>
      <c r="BE107" s="200">
        <f t="shared" si="78"/>
        <v>0</v>
      </c>
      <c r="BF107" s="200">
        <f t="shared" si="78"/>
        <v>0</v>
      </c>
      <c r="BG107" s="200">
        <f t="shared" si="78"/>
        <v>0</v>
      </c>
      <c r="BH107" s="200">
        <f t="shared" si="78"/>
        <v>0</v>
      </c>
      <c r="BI107" s="200">
        <f t="shared" si="78"/>
        <v>0</v>
      </c>
      <c r="BJ107" s="200">
        <f t="shared" si="78"/>
        <v>0</v>
      </c>
      <c r="BK107" s="200">
        <f t="shared" si="78"/>
        <v>0</v>
      </c>
      <c r="BL107" s="200">
        <f t="shared" si="78"/>
        <v>0</v>
      </c>
      <c r="BM107" s="200">
        <f t="shared" si="78"/>
        <v>0</v>
      </c>
      <c r="BN107" s="200">
        <f t="shared" si="78"/>
        <v>0</v>
      </c>
      <c r="BO107" s="200">
        <f t="shared" si="78"/>
        <v>0</v>
      </c>
      <c r="BP107" s="200">
        <f t="shared" si="78"/>
        <v>0</v>
      </c>
      <c r="BQ107" s="200">
        <f t="shared" si="78"/>
        <v>0</v>
      </c>
      <c r="BR107" s="200">
        <f t="shared" si="78"/>
        <v>0</v>
      </c>
      <c r="BS107" s="200">
        <f t="shared" si="78"/>
        <v>0</v>
      </c>
      <c r="BT107" s="200">
        <f t="shared" si="78"/>
        <v>0</v>
      </c>
      <c r="BU107" s="200">
        <f t="shared" si="78"/>
        <v>0</v>
      </c>
      <c r="BV107" s="200">
        <f t="shared" si="78"/>
        <v>0</v>
      </c>
      <c r="BW107" s="200">
        <f t="shared" si="78"/>
        <v>0</v>
      </c>
      <c r="BX107" s="200">
        <f t="shared" si="78"/>
        <v>0</v>
      </c>
      <c r="BY107" s="200">
        <f t="shared" si="78"/>
        <v>0</v>
      </c>
      <c r="BZ107" s="200">
        <f t="shared" si="78"/>
        <v>0</v>
      </c>
      <c r="CA107" s="200">
        <f t="shared" si="78"/>
        <v>0</v>
      </c>
    </row>
    <row r="108" spans="1:79">
      <c r="B108" s="184" t="s">
        <v>3</v>
      </c>
      <c r="D108" s="200"/>
      <c r="E108" s="200"/>
      <c r="F108" s="200"/>
      <c r="G108" s="200"/>
      <c r="H108" s="200"/>
      <c r="I108" s="200">
        <f t="shared" ref="I108:AN108" si="79">I$39</f>
        <v>0</v>
      </c>
      <c r="J108" s="200">
        <f t="shared" si="79"/>
        <v>0</v>
      </c>
      <c r="K108" s="200">
        <f t="shared" si="79"/>
        <v>0</v>
      </c>
      <c r="L108" s="200">
        <f t="shared" si="79"/>
        <v>0</v>
      </c>
      <c r="M108" s="200">
        <f t="shared" si="79"/>
        <v>0</v>
      </c>
      <c r="N108" s="200">
        <f t="shared" si="79"/>
        <v>0</v>
      </c>
      <c r="O108" s="200">
        <f t="shared" si="79"/>
        <v>0</v>
      </c>
      <c r="P108" s="200">
        <f t="shared" si="79"/>
        <v>0</v>
      </c>
      <c r="Q108" s="200">
        <f t="shared" si="79"/>
        <v>0</v>
      </c>
      <c r="R108" s="200">
        <f t="shared" si="79"/>
        <v>0</v>
      </c>
      <c r="S108" s="200">
        <f t="shared" si="79"/>
        <v>0</v>
      </c>
      <c r="T108" s="200">
        <f t="shared" si="79"/>
        <v>0</v>
      </c>
      <c r="U108" s="200">
        <f t="shared" si="79"/>
        <v>0</v>
      </c>
      <c r="V108" s="200">
        <f t="shared" si="79"/>
        <v>0</v>
      </c>
      <c r="W108" s="200">
        <f t="shared" si="79"/>
        <v>0</v>
      </c>
      <c r="X108" s="200">
        <f t="shared" si="79"/>
        <v>0</v>
      </c>
      <c r="Y108" s="200">
        <f t="shared" si="79"/>
        <v>0</v>
      </c>
      <c r="Z108" s="200">
        <f t="shared" si="79"/>
        <v>0</v>
      </c>
      <c r="AA108" s="200">
        <f t="shared" si="79"/>
        <v>0</v>
      </c>
      <c r="AB108" s="200">
        <f t="shared" si="79"/>
        <v>0</v>
      </c>
      <c r="AC108" s="200">
        <f t="shared" si="79"/>
        <v>0</v>
      </c>
      <c r="AD108" s="200">
        <f t="shared" si="79"/>
        <v>0</v>
      </c>
      <c r="AE108" s="200">
        <f t="shared" si="79"/>
        <v>0</v>
      </c>
      <c r="AF108" s="200">
        <f t="shared" si="79"/>
        <v>0</v>
      </c>
      <c r="AG108" s="200">
        <f t="shared" si="79"/>
        <v>0</v>
      </c>
      <c r="AH108" s="200">
        <f t="shared" si="79"/>
        <v>0</v>
      </c>
      <c r="AI108" s="200">
        <f t="shared" si="79"/>
        <v>0</v>
      </c>
      <c r="AJ108" s="200">
        <f t="shared" si="79"/>
        <v>0</v>
      </c>
      <c r="AK108" s="200">
        <f t="shared" si="79"/>
        <v>0</v>
      </c>
      <c r="AL108" s="200">
        <f t="shared" si="79"/>
        <v>0</v>
      </c>
      <c r="AM108" s="200">
        <f t="shared" si="79"/>
        <v>0</v>
      </c>
      <c r="AN108" s="200">
        <f t="shared" si="79"/>
        <v>0</v>
      </c>
      <c r="AO108" s="200">
        <f t="shared" ref="AO108:BT108" si="80">AO$39</f>
        <v>0</v>
      </c>
      <c r="AP108" s="200">
        <f t="shared" si="80"/>
        <v>0</v>
      </c>
      <c r="AQ108" s="200">
        <f t="shared" si="80"/>
        <v>0</v>
      </c>
      <c r="AR108" s="200">
        <f t="shared" si="80"/>
        <v>0</v>
      </c>
      <c r="AS108" s="200">
        <f t="shared" si="80"/>
        <v>0</v>
      </c>
      <c r="AT108" s="200">
        <f t="shared" si="80"/>
        <v>0</v>
      </c>
      <c r="AU108" s="200">
        <f t="shared" si="80"/>
        <v>0</v>
      </c>
      <c r="AV108" s="200">
        <f t="shared" si="80"/>
        <v>0</v>
      </c>
      <c r="AW108" s="200">
        <f t="shared" si="80"/>
        <v>0</v>
      </c>
      <c r="AX108" s="200">
        <f t="shared" si="80"/>
        <v>0</v>
      </c>
      <c r="AY108" s="200">
        <f t="shared" si="80"/>
        <v>0</v>
      </c>
      <c r="AZ108" s="200">
        <f t="shared" si="80"/>
        <v>0</v>
      </c>
      <c r="BA108" s="200">
        <f t="shared" si="80"/>
        <v>0</v>
      </c>
      <c r="BB108" s="200">
        <f t="shared" si="80"/>
        <v>0</v>
      </c>
      <c r="BC108" s="200">
        <f t="shared" si="80"/>
        <v>0</v>
      </c>
      <c r="BD108" s="200">
        <f t="shared" si="80"/>
        <v>0</v>
      </c>
      <c r="BE108" s="200">
        <f t="shared" si="80"/>
        <v>0</v>
      </c>
      <c r="BF108" s="200">
        <f t="shared" si="80"/>
        <v>0</v>
      </c>
      <c r="BG108" s="200">
        <f t="shared" si="80"/>
        <v>0</v>
      </c>
      <c r="BH108" s="200">
        <f t="shared" si="80"/>
        <v>0</v>
      </c>
      <c r="BI108" s="200">
        <f t="shared" si="80"/>
        <v>0</v>
      </c>
      <c r="BJ108" s="200">
        <f t="shared" si="80"/>
        <v>0</v>
      </c>
      <c r="BK108" s="200">
        <f t="shared" si="80"/>
        <v>0</v>
      </c>
      <c r="BL108" s="200">
        <f t="shared" si="80"/>
        <v>0</v>
      </c>
      <c r="BM108" s="200">
        <f t="shared" si="80"/>
        <v>0</v>
      </c>
      <c r="BN108" s="200">
        <f t="shared" si="80"/>
        <v>0</v>
      </c>
      <c r="BO108" s="200">
        <f t="shared" si="80"/>
        <v>0</v>
      </c>
      <c r="BP108" s="200">
        <f t="shared" si="80"/>
        <v>0</v>
      </c>
      <c r="BQ108" s="200">
        <f t="shared" si="80"/>
        <v>0</v>
      </c>
      <c r="BR108" s="200">
        <f t="shared" si="80"/>
        <v>0</v>
      </c>
      <c r="BS108" s="200">
        <f t="shared" si="80"/>
        <v>0</v>
      </c>
      <c r="BT108" s="200">
        <f t="shared" si="80"/>
        <v>0</v>
      </c>
      <c r="BU108" s="200">
        <f t="shared" ref="BU108:CA108" si="81">BU$39</f>
        <v>0</v>
      </c>
      <c r="BV108" s="200">
        <f t="shared" si="81"/>
        <v>0</v>
      </c>
      <c r="BW108" s="200">
        <f t="shared" si="81"/>
        <v>0</v>
      </c>
      <c r="BX108" s="200">
        <f t="shared" si="81"/>
        <v>0</v>
      </c>
      <c r="BY108" s="200">
        <f t="shared" si="81"/>
        <v>0</v>
      </c>
      <c r="BZ108" s="200">
        <f t="shared" si="81"/>
        <v>0</v>
      </c>
      <c r="CA108" s="200">
        <f t="shared" si="81"/>
        <v>0</v>
      </c>
    </row>
  </sheetData>
  <sheetProtection algorithmName="SHA-512" hashValue="wMySreo2ciddnY7NJrNKRIBpBx+zdN22fSYsuYlHViUwGQbK1y5Gn7LWUZuK9QtbhrOiAO6gmshCXFprPCXDdA==" saltValue="IrRcK4kJ3HAI34hxQAdblw==" spinCount="100000" sheet="1" objects="1" scenarios="1"/>
  <mergeCells count="1">
    <mergeCell ref="A1:A2"/>
  </mergeCells>
  <phoneticPr fontId="37" type="noConversion"/>
  <conditionalFormatting sqref="D16:CA17 D41:CA45">
    <cfRule type="cellIs" dxfId="8" priority="10" operator="notEqual">
      <formula>0</formula>
    </cfRule>
  </conditionalFormatting>
  <conditionalFormatting sqref="D26:CA30">
    <cfRule type="cellIs" dxfId="7" priority="5" operator="notEqual">
      <formula>0</formula>
    </cfRule>
  </conditionalFormatting>
  <hyperlinks>
    <hyperlink ref="A1:A2" location="Start!A1" display="Start" xr:uid="{383DD356-8531-4808-8DB9-170C095E77F7}"/>
  </hyperlinks>
  <pageMargins left="0.70866141732283472" right="0.70866141732283472" top="0.78740157480314965" bottom="0.78740157480314965" header="0.31496062992125984" footer="0.31496062992125984"/>
  <pageSetup paperSize="9" scale="79" fitToWidth="0" orientation="landscape" horizontalDpi="4294967292" r:id="rId1"/>
  <headerFooter>
    <oddHeader xml:space="preserve">&amp;R&amp;"Arial,Kursiv"&amp;8&amp;K00-046© Copyright by ANPLICON GmbH   &amp;G&amp;"-,Standard"&amp;11&amp;K01+000  </oddHeader>
    <oddFooter>&amp;L&amp;"Arial,Standard"&amp;8&amp;K00-043&amp;F / &amp;A&amp;C&amp;"Arial,Standard"&amp;8&amp;K00-043
                                                                                              &amp;D&amp;R&amp;"Arial,Standard"&amp;8&amp;K00-043Seite &amp;P von &amp;N</oddFooter>
  </headerFooter>
  <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4F87"/>
    <pageSetUpPr fitToPage="1"/>
  </sheetPr>
  <dimension ref="A1:AU108"/>
  <sheetViews>
    <sheetView zoomScale="80" zoomScaleNormal="80" workbookViewId="0">
      <pane xSplit="2" ySplit="8" topLeftCell="C9"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84" t="s">
        <v>72</v>
      </c>
    </row>
    <row r="2" spans="1:47" ht="15" customHeight="1">
      <c r="A2" s="484"/>
      <c r="C2" s="156"/>
      <c r="D2" s="156"/>
    </row>
    <row r="3" spans="1:47">
      <c r="A3" s="156"/>
    </row>
    <row r="4" spans="1:47">
      <c r="A4" s="156"/>
    </row>
    <row r="5" spans="1:47">
      <c r="A5" s="156"/>
      <c r="B5" s="164" t="s">
        <v>484</v>
      </c>
      <c r="C5" s="3"/>
    </row>
    <row r="7" spans="1:47" s="189" customFormat="1">
      <c r="B7" s="376"/>
      <c r="C7" s="377"/>
      <c r="D7" s="378"/>
      <c r="E7" s="379" t="s">
        <v>213</v>
      </c>
      <c r="F7" s="377"/>
      <c r="G7" s="377"/>
      <c r="H7" s="380"/>
      <c r="J7" s="376"/>
      <c r="K7" s="377"/>
      <c r="L7" s="377"/>
      <c r="M7" s="378"/>
      <c r="N7" s="379" t="s">
        <v>214</v>
      </c>
      <c r="O7" s="377"/>
      <c r="P7" s="377"/>
      <c r="Q7" s="377"/>
      <c r="R7" s="380"/>
      <c r="T7" s="376"/>
      <c r="U7" s="377"/>
      <c r="V7" s="377"/>
      <c r="W7" s="377"/>
      <c r="X7" s="377"/>
      <c r="Y7" s="378" t="s">
        <v>215</v>
      </c>
      <c r="Z7" s="377"/>
      <c r="AA7" s="377"/>
      <c r="AB7" s="377"/>
      <c r="AC7" s="377"/>
      <c r="AD7" s="377"/>
      <c r="AE7" s="380"/>
      <c r="AG7" s="376"/>
      <c r="AH7" s="377"/>
      <c r="AI7" s="377"/>
      <c r="AJ7" s="377"/>
      <c r="AK7" s="379" t="s">
        <v>216</v>
      </c>
      <c r="AL7" s="377"/>
      <c r="AM7" s="377"/>
      <c r="AN7" s="377"/>
      <c r="AO7" s="380"/>
      <c r="AQ7" s="376"/>
      <c r="AR7" s="378"/>
      <c r="AS7" s="379" t="s">
        <v>217</v>
      </c>
      <c r="AT7" s="377"/>
      <c r="AU7" s="380"/>
    </row>
    <row r="8" spans="1:47" s="190" customFormat="1" ht="79.900000000000006" customHeight="1">
      <c r="B8" s="404" t="s">
        <v>5</v>
      </c>
      <c r="C8" s="303" t="str">
        <f>Übersicht!$B$10</f>
        <v>Gewerbliche Betriebsgebäude, Bauleistungen am Bauwerk ohne USt</v>
      </c>
      <c r="D8" s="307" t="str">
        <f>Übersicht!$B$19</f>
        <v>Gewerbliche Betriebsgebäude, Bauleistungen am Bauwerk, mit USt</v>
      </c>
      <c r="E8" s="307" t="s">
        <v>6</v>
      </c>
      <c r="F8" s="307" t="str">
        <f>Übersicht!$B$21</f>
        <v>Wiederherstellungswerte für 1913/1914 erstellte Wohngebäude</v>
      </c>
      <c r="G8" s="306" t="s">
        <v>221</v>
      </c>
      <c r="H8" s="405" t="s">
        <v>8</v>
      </c>
      <c r="I8" s="191"/>
      <c r="J8" s="411" t="s">
        <v>5</v>
      </c>
      <c r="K8" s="303" t="str">
        <f>Übersicht!$B$11</f>
        <v>Ortskanäle, Bauleistungen am Bauwerk (Tiefbau), ohne USt</v>
      </c>
      <c r="L8" s="307" t="str">
        <f>Übersicht!$B$20</f>
        <v>Ortskanäle, Bauleistungen am Bauwerk (Tiefbau), mit USt</v>
      </c>
      <c r="M8" s="307" t="s">
        <v>223</v>
      </c>
      <c r="N8" s="307" t="str">
        <f>Übersicht!$B$12</f>
        <v>Andere elektrische Leiter für eine Spannung von mehr als 1 000 Volt</v>
      </c>
      <c r="O8" s="307" t="str">
        <f>Übersicht!$B$27</f>
        <v>Kabel</v>
      </c>
      <c r="P8" s="307" t="s">
        <v>229</v>
      </c>
      <c r="Q8" s="306" t="s">
        <v>175</v>
      </c>
      <c r="R8" s="405" t="s">
        <v>8</v>
      </c>
      <c r="T8" s="411" t="s">
        <v>5</v>
      </c>
      <c r="U8" s="303" t="str">
        <f>Übersicht!$B$11</f>
        <v>Ortskanäle, Bauleistungen am Bauwerk (Tiefbau), ohne USt</v>
      </c>
      <c r="V8" s="307" t="str">
        <f>Übersicht!$B$20</f>
        <v>Ortskanäle, Bauleistungen am Bauwerk (Tiefbau), mit USt</v>
      </c>
      <c r="W8" s="307" t="s">
        <v>223</v>
      </c>
      <c r="X8" s="307" t="str">
        <f>Übersicht!$B$12</f>
        <v>Andere elektrische Leiter für eine Spannung von mehr als 1 000 Volt</v>
      </c>
      <c r="Y8" s="307" t="str">
        <f>Übersicht!$B$28</f>
        <v>Isolierte Drähte und Leitungen</v>
      </c>
      <c r="Z8" s="307" t="s">
        <v>228</v>
      </c>
      <c r="AA8" s="307" t="str">
        <f>Übersicht!$B$13</f>
        <v>Türme und Gittermaste, aus Eisen oder Stahl</v>
      </c>
      <c r="AB8" s="307" t="str">
        <f>Übersicht!$B$29</f>
        <v>Fertigteilbauten überwiegend aus Metall, Konstruktionen aus Stahl und Aluminium</v>
      </c>
      <c r="AC8" s="307" t="s">
        <v>222</v>
      </c>
      <c r="AD8" s="306" t="s">
        <v>174</v>
      </c>
      <c r="AE8" s="405" t="s">
        <v>8</v>
      </c>
      <c r="AG8" s="411" t="s">
        <v>5</v>
      </c>
      <c r="AH8" s="303" t="str">
        <f>Übersicht!$B$11</f>
        <v>Ortskanäle, Bauleistungen am Bauwerk (Tiefbau), ohne USt</v>
      </c>
      <c r="AI8" s="307" t="str">
        <f>Übersicht!$B$20</f>
        <v>Ortskanäle, Bauleistungen am Bauwerk (Tiefbau), mit USt</v>
      </c>
      <c r="AJ8" s="307" t="s">
        <v>223</v>
      </c>
      <c r="AK8" s="307" t="str">
        <f>Übersicht!$B$14</f>
        <v>Erzeugerpreise gewerblicher Produkte gesamt (ohne Mineralölerz.)</v>
      </c>
      <c r="AL8" s="307" t="str">
        <f>Übersicht!$B$30</f>
        <v>Erzeugerpreise gewerblicher Produkte gesamt</v>
      </c>
      <c r="AM8" s="307" t="s">
        <v>15</v>
      </c>
      <c r="AN8" s="306" t="s">
        <v>188</v>
      </c>
      <c r="AO8" s="405" t="s">
        <v>8</v>
      </c>
      <c r="AQ8" s="411" t="s">
        <v>5</v>
      </c>
      <c r="AR8" s="303" t="str">
        <f>Übersicht!$B$14</f>
        <v>Erzeugerpreise gewerblicher Produkte gesamt (ohne Mineralölerz.)</v>
      </c>
      <c r="AS8" s="307" t="str">
        <f>Übersicht!$B$30</f>
        <v>Erzeugerpreise gewerblicher Produkte gesamt</v>
      </c>
      <c r="AT8" s="306" t="s">
        <v>15</v>
      </c>
      <c r="AU8" s="405" t="s">
        <v>8</v>
      </c>
    </row>
    <row r="9" spans="1:47" hidden="1">
      <c r="B9" s="406">
        <v>2026</v>
      </c>
      <c r="C9" s="312">
        <f>VLOOKUP(B9,'Basisreihen Destatis 2019'!$B$7:$H$90,2,FALSE)</f>
        <v>0</v>
      </c>
      <c r="D9" s="313"/>
      <c r="E9" s="314">
        <f t="shared" ref="E9:E15" si="0">ROUND(IF(C9&gt;0,C9,D9*$C$67/$D$67),1)</f>
        <v>0</v>
      </c>
      <c r="F9" s="314"/>
      <c r="G9" s="315">
        <f t="shared" ref="G9:G15" si="1">ROUND(IF(E9&gt;0,E9,F9*$E$77/$F$77),4)</f>
        <v>0</v>
      </c>
      <c r="H9" s="407"/>
      <c r="I9" s="192"/>
      <c r="J9" s="412">
        <v>2026</v>
      </c>
      <c r="K9" s="312">
        <f>VLOOKUP(J9,'Basisreihen Destatis 2019'!$B$7:$H$90,3,FALSE)</f>
        <v>0</v>
      </c>
      <c r="L9" s="314"/>
      <c r="M9" s="314">
        <f t="shared" ref="M9:M15" si="2">ROUND(IF(K9&gt;0,K9,L9*$K$67/$L$67),1)</f>
        <v>0</v>
      </c>
      <c r="N9" s="314">
        <f>VLOOKUP(J9,'Basisreihen Destatis 2019'!$B$7:$H$90,4,FALSE)</f>
        <v>0</v>
      </c>
      <c r="O9" s="314"/>
      <c r="P9" s="314">
        <f t="shared" ref="P9:P15" si="3">ROUND(IF(N9&gt;0,N9,O9*$N$40/$O$40),1)</f>
        <v>0</v>
      </c>
      <c r="Q9" s="315">
        <f t="shared" ref="Q9:Q15" si="4">ROUND(0.7*M9+0.3*P9,1)</f>
        <v>0</v>
      </c>
      <c r="R9" s="384"/>
      <c r="T9" s="383">
        <v>2026</v>
      </c>
      <c r="U9" s="312">
        <f>VLOOKUP(T9,'Basisreihen Destatis 2019'!$B$7:$H$90,3,FALSE)</f>
        <v>0</v>
      </c>
      <c r="V9" s="314"/>
      <c r="W9" s="314">
        <f t="shared" ref="W9:W15" si="5">ROUND(IF(U9&gt;0,U9,V9*$U$67/$V$67),1)</f>
        <v>0</v>
      </c>
      <c r="X9" s="314">
        <f>VLOOKUP(T9,'Basisreihen Destatis 2019'!$B$7:$H$90,4,FALSE)</f>
        <v>0</v>
      </c>
      <c r="Y9" s="314"/>
      <c r="Z9" s="314">
        <f t="shared" ref="Z9:Z15" si="6">ROUND(IF(X9&gt;0,X9,Y9*$X$40/$Y$40),1)</f>
        <v>0</v>
      </c>
      <c r="AA9" s="314">
        <f>VLOOKUP(T9,'Basisreihen Destatis 2019'!$B$7:$H$90,5,FALSE)</f>
        <v>0</v>
      </c>
      <c r="AB9" s="314"/>
      <c r="AC9" s="314">
        <f t="shared" ref="AC9:AC15" si="7">ROUND(IF(AA9&gt;0,AA9,AB9*$AA$59/$AB$59),1)</f>
        <v>0</v>
      </c>
      <c r="AD9" s="315">
        <f t="shared" ref="AD9:AD15" si="8">ROUND(0.5*W9+0.15*Z9+0.35*AC9,1)</f>
        <v>0</v>
      </c>
      <c r="AE9" s="386"/>
      <c r="AG9" s="383">
        <v>2026</v>
      </c>
      <c r="AH9" s="312">
        <f>VLOOKUP(AG9,'Basisreihen Destatis 2019'!$B$7:$H$90,3,FALSE)</f>
        <v>0</v>
      </c>
      <c r="AI9" s="314"/>
      <c r="AJ9" s="314">
        <f t="shared" ref="AJ9:AJ15" si="9">ROUND(IF(AH9&gt;0,AH9,AI9*$AH$67/$AI$67),1)</f>
        <v>0</v>
      </c>
      <c r="AK9" s="314">
        <f>VLOOKUP(AG9,'Basisreihen Destatis 2019'!$B$7:$H$90,6,FALSE)</f>
        <v>0</v>
      </c>
      <c r="AL9" s="314"/>
      <c r="AM9" s="314">
        <f t="shared" ref="AM9:AM15" si="10">ROUND(IF(AK9&gt;0,AK9,AL9*$AK$59/$AL$59),1)</f>
        <v>0</v>
      </c>
      <c r="AN9" s="315">
        <f t="shared" ref="AN9:AN15" si="11">ROUND(0.35*AJ9+0.65*AM9,1)</f>
        <v>0</v>
      </c>
      <c r="AO9" s="386"/>
      <c r="AP9" s="156"/>
      <c r="AQ9" s="383">
        <v>2026</v>
      </c>
      <c r="AR9" s="312">
        <f>VLOOKUP(AQ9,'Basisreihen Destatis 2019'!$B$7:$H$90,6,FALSE)</f>
        <v>0</v>
      </c>
      <c r="AS9" s="314"/>
      <c r="AT9" s="315">
        <f t="shared" ref="AT9:AT15" si="12">ROUND(IF(AR9&gt;0,AR9,AS9*$AR$59/$AS$59),1)</f>
        <v>0</v>
      </c>
      <c r="AU9" s="386"/>
    </row>
    <row r="10" spans="1:47" hidden="1">
      <c r="B10" s="408">
        <v>2025</v>
      </c>
      <c r="C10" s="308">
        <f>VLOOKUP(B10,'Basisreihen Destatis 2019'!$B$7:$H$90,2,FALSE)</f>
        <v>0</v>
      </c>
      <c r="D10" s="309"/>
      <c r="E10" s="309">
        <f t="shared" si="0"/>
        <v>0</v>
      </c>
      <c r="F10" s="309"/>
      <c r="G10" s="310">
        <f t="shared" si="1"/>
        <v>0</v>
      </c>
      <c r="H10" s="409"/>
      <c r="I10" s="192"/>
      <c r="J10" s="387">
        <v>2025</v>
      </c>
      <c r="K10" s="308">
        <f>VLOOKUP(J10,'Basisreihen Destatis 2019'!$B$7:$H$90,3,FALSE)</f>
        <v>0</v>
      </c>
      <c r="L10" s="309"/>
      <c r="M10" s="309">
        <f t="shared" si="2"/>
        <v>0</v>
      </c>
      <c r="N10" s="309">
        <f>VLOOKUP(J10,'Basisreihen Destatis 2019'!$B$7:$H$90,4,FALSE)</f>
        <v>0</v>
      </c>
      <c r="O10" s="309"/>
      <c r="P10" s="309">
        <f t="shared" si="3"/>
        <v>0</v>
      </c>
      <c r="Q10" s="310">
        <f t="shared" si="4"/>
        <v>0</v>
      </c>
      <c r="R10" s="386"/>
      <c r="T10" s="385">
        <v>2025</v>
      </c>
      <c r="U10" s="308">
        <f>VLOOKUP(T10,'Basisreihen Destatis 2019'!$B$7:$H$90,3,FALSE)</f>
        <v>0</v>
      </c>
      <c r="V10" s="309"/>
      <c r="W10" s="309">
        <f t="shared" si="5"/>
        <v>0</v>
      </c>
      <c r="X10" s="309">
        <f>VLOOKUP(T10,'Basisreihen Destatis 2019'!$B$7:$H$90,4,FALSE)</f>
        <v>0</v>
      </c>
      <c r="Y10" s="309"/>
      <c r="Z10" s="309">
        <f t="shared" si="6"/>
        <v>0</v>
      </c>
      <c r="AA10" s="309">
        <f>VLOOKUP(T10,'Basisreihen Destatis 2019'!$B$7:$H$90,5,FALSE)</f>
        <v>0</v>
      </c>
      <c r="AB10" s="309"/>
      <c r="AC10" s="309">
        <f t="shared" si="7"/>
        <v>0</v>
      </c>
      <c r="AD10" s="310">
        <f t="shared" si="8"/>
        <v>0</v>
      </c>
      <c r="AE10" s="386"/>
      <c r="AG10" s="385">
        <v>2025</v>
      </c>
      <c r="AH10" s="308">
        <f>VLOOKUP(AG10,'Basisreihen Destatis 2019'!$B$7:$H$90,3,FALSE)</f>
        <v>0</v>
      </c>
      <c r="AI10" s="309"/>
      <c r="AJ10" s="309">
        <f t="shared" si="9"/>
        <v>0</v>
      </c>
      <c r="AK10" s="309">
        <f>VLOOKUP(AG10,'Basisreihen Destatis 2019'!$B$7:$H$90,6,FALSE)</f>
        <v>0</v>
      </c>
      <c r="AL10" s="309"/>
      <c r="AM10" s="309">
        <f t="shared" si="10"/>
        <v>0</v>
      </c>
      <c r="AN10" s="310">
        <f t="shared" si="11"/>
        <v>0</v>
      </c>
      <c r="AO10" s="386"/>
      <c r="AP10" s="156"/>
      <c r="AQ10" s="385">
        <v>2025</v>
      </c>
      <c r="AR10" s="308">
        <f>VLOOKUP(AQ10,'Basisreihen Destatis 2019'!$B$7:$H$90,6,FALSE)</f>
        <v>0</v>
      </c>
      <c r="AS10" s="309"/>
      <c r="AT10" s="310">
        <f t="shared" si="12"/>
        <v>0</v>
      </c>
      <c r="AU10" s="386"/>
    </row>
    <row r="11" spans="1:47" hidden="1">
      <c r="B11" s="408">
        <v>2024</v>
      </c>
      <c r="C11" s="308">
        <f>VLOOKUP(B11,'Basisreihen Destatis 2019'!$B$7:$H$90,2,FALSE)</f>
        <v>0</v>
      </c>
      <c r="D11" s="309"/>
      <c r="E11" s="309">
        <f t="shared" si="0"/>
        <v>0</v>
      </c>
      <c r="F11" s="309"/>
      <c r="G11" s="310">
        <f t="shared" si="1"/>
        <v>0</v>
      </c>
      <c r="H11" s="409"/>
      <c r="I11" s="192"/>
      <c r="J11" s="387">
        <v>2024</v>
      </c>
      <c r="K11" s="308">
        <f>VLOOKUP(J11,'Basisreihen Destatis 2019'!$B$7:$H$90,3,FALSE)</f>
        <v>0</v>
      </c>
      <c r="L11" s="309"/>
      <c r="M11" s="309">
        <f t="shared" si="2"/>
        <v>0</v>
      </c>
      <c r="N11" s="309">
        <f>VLOOKUP(J11,'Basisreihen Destatis 2019'!$B$7:$H$90,4,FALSE)</f>
        <v>0</v>
      </c>
      <c r="O11" s="309"/>
      <c r="P11" s="309">
        <f t="shared" si="3"/>
        <v>0</v>
      </c>
      <c r="Q11" s="310">
        <f t="shared" si="4"/>
        <v>0</v>
      </c>
      <c r="R11" s="386"/>
      <c r="T11" s="385">
        <v>2024</v>
      </c>
      <c r="U11" s="308">
        <f>VLOOKUP(T11,'Basisreihen Destatis 2019'!$B$7:$H$90,3,FALSE)</f>
        <v>0</v>
      </c>
      <c r="V11" s="309"/>
      <c r="W11" s="309">
        <f t="shared" si="5"/>
        <v>0</v>
      </c>
      <c r="X11" s="309">
        <f>VLOOKUP(T11,'Basisreihen Destatis 2019'!$B$7:$H$90,4,FALSE)</f>
        <v>0</v>
      </c>
      <c r="Y11" s="309"/>
      <c r="Z11" s="309">
        <f t="shared" si="6"/>
        <v>0</v>
      </c>
      <c r="AA11" s="309">
        <f>VLOOKUP(T11,'Basisreihen Destatis 2019'!$B$7:$H$90,5,FALSE)</f>
        <v>0</v>
      </c>
      <c r="AB11" s="309"/>
      <c r="AC11" s="309">
        <f t="shared" si="7"/>
        <v>0</v>
      </c>
      <c r="AD11" s="310">
        <f t="shared" si="8"/>
        <v>0</v>
      </c>
      <c r="AE11" s="386"/>
      <c r="AG11" s="385">
        <v>2024</v>
      </c>
      <c r="AH11" s="308">
        <f>VLOOKUP(AG11,'Basisreihen Destatis 2019'!$B$7:$H$90,3,FALSE)</f>
        <v>0</v>
      </c>
      <c r="AI11" s="309"/>
      <c r="AJ11" s="309">
        <f t="shared" si="9"/>
        <v>0</v>
      </c>
      <c r="AK11" s="309">
        <f>VLOOKUP(AG11,'Basisreihen Destatis 2019'!$B$7:$H$90,6,FALSE)</f>
        <v>0</v>
      </c>
      <c r="AL11" s="309"/>
      <c r="AM11" s="309">
        <f t="shared" si="10"/>
        <v>0</v>
      </c>
      <c r="AN11" s="310">
        <f t="shared" si="11"/>
        <v>0</v>
      </c>
      <c r="AO11" s="386"/>
      <c r="AP11" s="156"/>
      <c r="AQ11" s="385">
        <v>2024</v>
      </c>
      <c r="AR11" s="308">
        <f>VLOOKUP(AQ11,'Basisreihen Destatis 2019'!$B$7:$H$90,6,FALSE)</f>
        <v>0</v>
      </c>
      <c r="AS11" s="309"/>
      <c r="AT11" s="310">
        <f t="shared" si="12"/>
        <v>0</v>
      </c>
      <c r="AU11" s="386"/>
    </row>
    <row r="12" spans="1:47" hidden="1">
      <c r="B12" s="408">
        <v>2023</v>
      </c>
      <c r="C12" s="308">
        <f>VLOOKUP(B12,'Basisreihen Destatis 2019'!$B$7:$H$90,2,FALSE)</f>
        <v>0</v>
      </c>
      <c r="D12" s="309"/>
      <c r="E12" s="309">
        <f t="shared" si="0"/>
        <v>0</v>
      </c>
      <c r="F12" s="309"/>
      <c r="G12" s="310">
        <f t="shared" si="1"/>
        <v>0</v>
      </c>
      <c r="H12" s="409"/>
      <c r="I12" s="192"/>
      <c r="J12" s="387">
        <v>2023</v>
      </c>
      <c r="K12" s="308">
        <f>VLOOKUP(J12,'Basisreihen Destatis 2019'!$B$7:$H$90,3,FALSE)</f>
        <v>0</v>
      </c>
      <c r="L12" s="309"/>
      <c r="M12" s="309">
        <f t="shared" si="2"/>
        <v>0</v>
      </c>
      <c r="N12" s="309">
        <f>VLOOKUP(J12,'Basisreihen Destatis 2019'!$B$7:$H$90,4,FALSE)</f>
        <v>0</v>
      </c>
      <c r="O12" s="309"/>
      <c r="P12" s="309">
        <f t="shared" si="3"/>
        <v>0</v>
      </c>
      <c r="Q12" s="310">
        <f t="shared" si="4"/>
        <v>0</v>
      </c>
      <c r="R12" s="386"/>
      <c r="T12" s="385">
        <v>2023</v>
      </c>
      <c r="U12" s="308">
        <f>VLOOKUP(T12,'Basisreihen Destatis 2019'!$B$7:$H$90,3,FALSE)</f>
        <v>0</v>
      </c>
      <c r="V12" s="309"/>
      <c r="W12" s="309">
        <f t="shared" si="5"/>
        <v>0</v>
      </c>
      <c r="X12" s="309">
        <f>VLOOKUP(T12,'Basisreihen Destatis 2019'!$B$7:$H$90,4,FALSE)</f>
        <v>0</v>
      </c>
      <c r="Y12" s="309"/>
      <c r="Z12" s="309">
        <f t="shared" si="6"/>
        <v>0</v>
      </c>
      <c r="AA12" s="309">
        <f>VLOOKUP(T12,'Basisreihen Destatis 2019'!$B$7:$H$90,5,FALSE)</f>
        <v>0</v>
      </c>
      <c r="AB12" s="309"/>
      <c r="AC12" s="309">
        <f t="shared" si="7"/>
        <v>0</v>
      </c>
      <c r="AD12" s="310">
        <f t="shared" si="8"/>
        <v>0</v>
      </c>
      <c r="AE12" s="386"/>
      <c r="AG12" s="385">
        <v>2023</v>
      </c>
      <c r="AH12" s="308">
        <f>VLOOKUP(AG12,'Basisreihen Destatis 2019'!$B$7:$H$90,3,FALSE)</f>
        <v>0</v>
      </c>
      <c r="AI12" s="309"/>
      <c r="AJ12" s="309">
        <f t="shared" si="9"/>
        <v>0</v>
      </c>
      <c r="AK12" s="309">
        <f>VLOOKUP(AG12,'Basisreihen Destatis 2019'!$B$7:$H$90,6,FALSE)</f>
        <v>0</v>
      </c>
      <c r="AL12" s="309"/>
      <c r="AM12" s="309">
        <f t="shared" si="10"/>
        <v>0</v>
      </c>
      <c r="AN12" s="310">
        <f t="shared" si="11"/>
        <v>0</v>
      </c>
      <c r="AO12" s="386"/>
      <c r="AP12" s="156"/>
      <c r="AQ12" s="385">
        <v>2023</v>
      </c>
      <c r="AR12" s="308">
        <f>VLOOKUP(AQ12,'Basisreihen Destatis 2019'!$B$7:$H$90,6,FALSE)</f>
        <v>0</v>
      </c>
      <c r="AS12" s="309"/>
      <c r="AT12" s="310">
        <f t="shared" si="12"/>
        <v>0</v>
      </c>
      <c r="AU12" s="386"/>
    </row>
    <row r="13" spans="1:47" hidden="1">
      <c r="B13" s="408">
        <v>2022</v>
      </c>
      <c r="C13" s="308">
        <f>VLOOKUP(B13,'Basisreihen Destatis 2019'!$B$7:$H$90,2,FALSE)</f>
        <v>0</v>
      </c>
      <c r="D13" s="309"/>
      <c r="E13" s="309">
        <f t="shared" si="0"/>
        <v>0</v>
      </c>
      <c r="F13" s="309"/>
      <c r="G13" s="310">
        <f t="shared" si="1"/>
        <v>0</v>
      </c>
      <c r="H13" s="409"/>
      <c r="I13" s="192"/>
      <c r="J13" s="387">
        <v>2022</v>
      </c>
      <c r="K13" s="308">
        <f>VLOOKUP(J13,'Basisreihen Destatis 2019'!$B$7:$H$90,3,FALSE)</f>
        <v>0</v>
      </c>
      <c r="L13" s="309"/>
      <c r="M13" s="309">
        <f t="shared" si="2"/>
        <v>0</v>
      </c>
      <c r="N13" s="309">
        <f>VLOOKUP(J13,'Basisreihen Destatis 2019'!$B$7:$H$90,4,FALSE)</f>
        <v>0</v>
      </c>
      <c r="O13" s="309"/>
      <c r="P13" s="309">
        <f t="shared" si="3"/>
        <v>0</v>
      </c>
      <c r="Q13" s="310">
        <f t="shared" si="4"/>
        <v>0</v>
      </c>
      <c r="R13" s="386"/>
      <c r="T13" s="385">
        <v>2022</v>
      </c>
      <c r="U13" s="308">
        <f>VLOOKUP(T13,'Basisreihen Destatis 2019'!$B$7:$H$90,3,FALSE)</f>
        <v>0</v>
      </c>
      <c r="V13" s="309"/>
      <c r="W13" s="309">
        <f t="shared" si="5"/>
        <v>0</v>
      </c>
      <c r="X13" s="309">
        <f>VLOOKUP(T13,'Basisreihen Destatis 2019'!$B$7:$H$90,4,FALSE)</f>
        <v>0</v>
      </c>
      <c r="Y13" s="309"/>
      <c r="Z13" s="309">
        <f t="shared" si="6"/>
        <v>0</v>
      </c>
      <c r="AA13" s="309">
        <f>VLOOKUP(T13,'Basisreihen Destatis 2019'!$B$7:$H$90,5,FALSE)</f>
        <v>0</v>
      </c>
      <c r="AB13" s="309"/>
      <c r="AC13" s="309">
        <f t="shared" si="7"/>
        <v>0</v>
      </c>
      <c r="AD13" s="310">
        <f t="shared" si="8"/>
        <v>0</v>
      </c>
      <c r="AE13" s="386"/>
      <c r="AG13" s="385">
        <v>2022</v>
      </c>
      <c r="AH13" s="308">
        <f>VLOOKUP(AG13,'Basisreihen Destatis 2019'!$B$7:$H$90,3,FALSE)</f>
        <v>0</v>
      </c>
      <c r="AI13" s="309"/>
      <c r="AJ13" s="309">
        <f t="shared" si="9"/>
        <v>0</v>
      </c>
      <c r="AK13" s="309">
        <f>VLOOKUP(AG13,'Basisreihen Destatis 2019'!$B$7:$H$90,6,FALSE)</f>
        <v>0</v>
      </c>
      <c r="AL13" s="309"/>
      <c r="AM13" s="309">
        <f t="shared" si="10"/>
        <v>0</v>
      </c>
      <c r="AN13" s="310">
        <f t="shared" si="11"/>
        <v>0</v>
      </c>
      <c r="AO13" s="386"/>
      <c r="AP13" s="156"/>
      <c r="AQ13" s="385">
        <v>2022</v>
      </c>
      <c r="AR13" s="308">
        <f>VLOOKUP(AQ13,'Basisreihen Destatis 2019'!$B$7:$H$90,6,FALSE)</f>
        <v>0</v>
      </c>
      <c r="AS13" s="309"/>
      <c r="AT13" s="310">
        <f t="shared" si="12"/>
        <v>0</v>
      </c>
      <c r="AU13" s="386"/>
    </row>
    <row r="14" spans="1:47" hidden="1">
      <c r="B14" s="408">
        <v>2021</v>
      </c>
      <c r="C14" s="308">
        <f>VLOOKUP(B14,'Basisreihen Destatis 2019'!$B$7:$H$90,2,FALSE)</f>
        <v>0</v>
      </c>
      <c r="D14" s="309"/>
      <c r="E14" s="309">
        <f t="shared" si="0"/>
        <v>0</v>
      </c>
      <c r="F14" s="309"/>
      <c r="G14" s="310">
        <f t="shared" si="1"/>
        <v>0</v>
      </c>
      <c r="H14" s="409"/>
      <c r="I14" s="192"/>
      <c r="J14" s="387">
        <v>2021</v>
      </c>
      <c r="K14" s="308">
        <f>VLOOKUP(J14,'Basisreihen Destatis 2019'!$B$7:$H$90,3,FALSE)</f>
        <v>0</v>
      </c>
      <c r="L14" s="309"/>
      <c r="M14" s="309">
        <f t="shared" si="2"/>
        <v>0</v>
      </c>
      <c r="N14" s="309">
        <f>VLOOKUP(J14,'Basisreihen Destatis 2019'!$B$7:$H$90,4,FALSE)</f>
        <v>0</v>
      </c>
      <c r="O14" s="309"/>
      <c r="P14" s="309">
        <f t="shared" si="3"/>
        <v>0</v>
      </c>
      <c r="Q14" s="310">
        <f t="shared" si="4"/>
        <v>0</v>
      </c>
      <c r="R14" s="386"/>
      <c r="T14" s="385">
        <v>2021</v>
      </c>
      <c r="U14" s="308">
        <f>VLOOKUP(T14,'Basisreihen Destatis 2019'!$B$7:$H$90,3,FALSE)</f>
        <v>0</v>
      </c>
      <c r="V14" s="309"/>
      <c r="W14" s="309">
        <f t="shared" si="5"/>
        <v>0</v>
      </c>
      <c r="X14" s="309">
        <f>VLOOKUP(T14,'Basisreihen Destatis 2019'!$B$7:$H$90,4,FALSE)</f>
        <v>0</v>
      </c>
      <c r="Y14" s="309"/>
      <c r="Z14" s="309">
        <f t="shared" si="6"/>
        <v>0</v>
      </c>
      <c r="AA14" s="309">
        <f>VLOOKUP(T14,'Basisreihen Destatis 2019'!$B$7:$H$90,5,FALSE)</f>
        <v>0</v>
      </c>
      <c r="AB14" s="309"/>
      <c r="AC14" s="309">
        <f t="shared" si="7"/>
        <v>0</v>
      </c>
      <c r="AD14" s="310">
        <f t="shared" si="8"/>
        <v>0</v>
      </c>
      <c r="AE14" s="386"/>
      <c r="AG14" s="385">
        <v>2021</v>
      </c>
      <c r="AH14" s="308">
        <f>VLOOKUP(AG14,'Basisreihen Destatis 2019'!$B$7:$H$90,3,FALSE)</f>
        <v>0</v>
      </c>
      <c r="AI14" s="309"/>
      <c r="AJ14" s="309">
        <f t="shared" si="9"/>
        <v>0</v>
      </c>
      <c r="AK14" s="309">
        <f>VLOOKUP(AG14,'Basisreihen Destatis 2019'!$B$7:$H$90,6,FALSE)</f>
        <v>0</v>
      </c>
      <c r="AL14" s="309"/>
      <c r="AM14" s="309">
        <f t="shared" si="10"/>
        <v>0</v>
      </c>
      <c r="AN14" s="310">
        <f t="shared" si="11"/>
        <v>0</v>
      </c>
      <c r="AO14" s="386"/>
      <c r="AP14" s="156"/>
      <c r="AQ14" s="385">
        <v>2021</v>
      </c>
      <c r="AR14" s="308">
        <f>VLOOKUP(AQ14,'Basisreihen Destatis 2019'!$B$7:$H$90,6,FALSE)</f>
        <v>0</v>
      </c>
      <c r="AS14" s="309"/>
      <c r="AT14" s="310">
        <f t="shared" si="12"/>
        <v>0</v>
      </c>
      <c r="AU14" s="386"/>
    </row>
    <row r="15" spans="1:47" hidden="1">
      <c r="B15" s="408">
        <v>2020</v>
      </c>
      <c r="C15" s="308">
        <f>VLOOKUP(B15,'Basisreihen Destatis 2019'!$B$7:$H$90,2,FALSE)</f>
        <v>0</v>
      </c>
      <c r="D15" s="309"/>
      <c r="E15" s="309">
        <f t="shared" si="0"/>
        <v>0</v>
      </c>
      <c r="F15" s="309"/>
      <c r="G15" s="310">
        <f t="shared" si="1"/>
        <v>0</v>
      </c>
      <c r="H15" s="409"/>
      <c r="I15" s="192"/>
      <c r="J15" s="387">
        <v>2020</v>
      </c>
      <c r="K15" s="308">
        <f>VLOOKUP(J15,'Basisreihen Destatis 2019'!$B$7:$H$90,3,FALSE)</f>
        <v>0</v>
      </c>
      <c r="L15" s="309"/>
      <c r="M15" s="309">
        <f t="shared" si="2"/>
        <v>0</v>
      </c>
      <c r="N15" s="309">
        <f>VLOOKUP(J15,'Basisreihen Destatis 2019'!$B$7:$H$90,4,FALSE)</f>
        <v>0</v>
      </c>
      <c r="O15" s="309"/>
      <c r="P15" s="309">
        <f t="shared" si="3"/>
        <v>0</v>
      </c>
      <c r="Q15" s="310">
        <f t="shared" si="4"/>
        <v>0</v>
      </c>
      <c r="R15" s="386"/>
      <c r="T15" s="385">
        <v>2020</v>
      </c>
      <c r="U15" s="308">
        <f>VLOOKUP(T15,'Basisreihen Destatis 2019'!$B$7:$H$90,3,FALSE)</f>
        <v>0</v>
      </c>
      <c r="V15" s="309"/>
      <c r="W15" s="309">
        <f t="shared" si="5"/>
        <v>0</v>
      </c>
      <c r="X15" s="309">
        <f>VLOOKUP(T15,'Basisreihen Destatis 2019'!$B$7:$H$90,4,FALSE)</f>
        <v>0</v>
      </c>
      <c r="Y15" s="309"/>
      <c r="Z15" s="309">
        <f t="shared" si="6"/>
        <v>0</v>
      </c>
      <c r="AA15" s="309">
        <f>VLOOKUP(T15,'Basisreihen Destatis 2019'!$B$7:$H$90,5,FALSE)</f>
        <v>0</v>
      </c>
      <c r="AB15" s="309"/>
      <c r="AC15" s="309">
        <f t="shared" si="7"/>
        <v>0</v>
      </c>
      <c r="AD15" s="310">
        <f t="shared" si="8"/>
        <v>0</v>
      </c>
      <c r="AE15" s="386"/>
      <c r="AG15" s="385">
        <v>2020</v>
      </c>
      <c r="AH15" s="308">
        <f>VLOOKUP(AG15,'Basisreihen Destatis 2019'!$B$7:$H$90,3,FALSE)</f>
        <v>0</v>
      </c>
      <c r="AI15" s="309"/>
      <c r="AJ15" s="309">
        <f t="shared" si="9"/>
        <v>0</v>
      </c>
      <c r="AK15" s="309">
        <f>VLOOKUP(AG15,'Basisreihen Destatis 2019'!$B$7:$H$90,6,FALSE)</f>
        <v>0</v>
      </c>
      <c r="AL15" s="309"/>
      <c r="AM15" s="309">
        <f t="shared" si="10"/>
        <v>0</v>
      </c>
      <c r="AN15" s="310">
        <f t="shared" si="11"/>
        <v>0</v>
      </c>
      <c r="AO15" s="386"/>
      <c r="AP15" s="156"/>
      <c r="AQ15" s="385">
        <v>2020</v>
      </c>
      <c r="AR15" s="308">
        <f>VLOOKUP(AQ15,'Basisreihen Destatis 2019'!$B$7:$H$90,6,FALSE)</f>
        <v>0</v>
      </c>
      <c r="AS15" s="309"/>
      <c r="AT15" s="310">
        <f t="shared" si="12"/>
        <v>0</v>
      </c>
      <c r="AU15" s="386"/>
    </row>
    <row r="16" spans="1:47">
      <c r="B16" s="408">
        <v>2019</v>
      </c>
      <c r="C16" s="308">
        <f>VLOOKUP(B16,'Basisreihen Destatis 2019'!$B$7:$H$90,2,FALSE)</f>
        <v>115.1</v>
      </c>
      <c r="D16" s="309"/>
      <c r="E16" s="309">
        <f>ROUND(IF(C16&gt;0,C16,D16*$C$67/$D$67),1)</f>
        <v>115.1</v>
      </c>
      <c r="F16" s="309"/>
      <c r="G16" s="310">
        <f>ROUND(IF(E16&gt;0,E16,F16*$E$77/$F$77),4)</f>
        <v>115.1</v>
      </c>
      <c r="H16" s="409">
        <f>ROUND($G$16/G16,4)</f>
        <v>1</v>
      </c>
      <c r="I16" s="192"/>
      <c r="J16" s="387">
        <v>2019</v>
      </c>
      <c r="K16" s="308">
        <f>VLOOKUP(J16,'Basisreihen Destatis 2019'!$B$7:$H$90,3,FALSE)</f>
        <v>117.7</v>
      </c>
      <c r="L16" s="309"/>
      <c r="M16" s="309">
        <f>ROUND(IF(K16&gt;0,K16,L16*$K$67/$L$67),1)</f>
        <v>117.7</v>
      </c>
      <c r="N16" s="309">
        <f>VLOOKUP(J16,'Basisreihen Destatis 2019'!$B$7:$H$90,4,FALSE)</f>
        <v>98.8</v>
      </c>
      <c r="O16" s="309"/>
      <c r="P16" s="309">
        <f>ROUND(IF(N16&gt;0,N16,O16*$N$40/$O$40),1)</f>
        <v>98.8</v>
      </c>
      <c r="Q16" s="310">
        <f>ROUND(0.7*M16+0.3*P16,1)</f>
        <v>112</v>
      </c>
      <c r="R16" s="386">
        <f>ROUND($Q$16/Q16,4)</f>
        <v>1</v>
      </c>
      <c r="T16" s="385">
        <v>2019</v>
      </c>
      <c r="U16" s="308">
        <f>VLOOKUP(T16,'Basisreihen Destatis 2019'!$B$7:$H$90,3,FALSE)</f>
        <v>117.7</v>
      </c>
      <c r="V16" s="309"/>
      <c r="W16" s="309">
        <f>ROUND(IF(U16&gt;0,U16,V16*$U$67/$V$67),1)</f>
        <v>117.7</v>
      </c>
      <c r="X16" s="309">
        <f>VLOOKUP(T16,'Basisreihen Destatis 2019'!$B$7:$H$90,4,FALSE)</f>
        <v>98.8</v>
      </c>
      <c r="Y16" s="309"/>
      <c r="Z16" s="309">
        <f>ROUND(IF(X16&gt;0,X16,Y16*$X$40/$Y$40),1)</f>
        <v>98.8</v>
      </c>
      <c r="AA16" s="309">
        <f>VLOOKUP(T16,'Basisreihen Destatis 2019'!$B$7:$H$90,5,FALSE)</f>
        <v>107.6</v>
      </c>
      <c r="AB16" s="309"/>
      <c r="AC16" s="309">
        <f>ROUND(IF(AA16&gt;0,AA16,AB16*$AA$59/$AB$59),1)</f>
        <v>107.6</v>
      </c>
      <c r="AD16" s="310">
        <f>ROUND(0.5*W16+0.15*Z16+0.35*AC16,1)</f>
        <v>111.3</v>
      </c>
      <c r="AE16" s="386">
        <f>ROUND($AD$16/AD16,4)</f>
        <v>1</v>
      </c>
      <c r="AG16" s="385">
        <v>2019</v>
      </c>
      <c r="AH16" s="308">
        <f>VLOOKUP(AG16,'Basisreihen Destatis 2019'!$B$7:$H$90,3,FALSE)</f>
        <v>117.7</v>
      </c>
      <c r="AI16" s="309"/>
      <c r="AJ16" s="309">
        <f>ROUND(IF(AH16&gt;0,AH16,AI16*$AH$67/$AI$67),1)</f>
        <v>117.7</v>
      </c>
      <c r="AK16" s="309">
        <f>VLOOKUP(AG16,'Basisreihen Destatis 2019'!$B$7:$H$90,6,FALSE)</f>
        <v>104.7</v>
      </c>
      <c r="AL16" s="309"/>
      <c r="AM16" s="309">
        <f>ROUND(IF(AK16&gt;0,AK16,AL16*$AK$59/$AL$59),1)</f>
        <v>104.7</v>
      </c>
      <c r="AN16" s="310">
        <f>ROUND(0.35*AJ16+0.65*AM16,1)</f>
        <v>109.3</v>
      </c>
      <c r="AO16" s="386">
        <f>ROUND($AN$16/AN16,4)</f>
        <v>1</v>
      </c>
      <c r="AP16" s="156"/>
      <c r="AQ16" s="385">
        <v>2019</v>
      </c>
      <c r="AR16" s="308">
        <f>VLOOKUP(AQ16,'Basisreihen Destatis 2019'!$B$7:$H$90,6,FALSE)</f>
        <v>104.7</v>
      </c>
      <c r="AS16" s="309"/>
      <c r="AT16" s="310">
        <f>ROUND(IF(AR16&gt;0,AR16,AS16*$AR$59/$AS$59),1)</f>
        <v>104.7</v>
      </c>
      <c r="AU16" s="386">
        <f>ROUND($AT$16/AT16,4)</f>
        <v>1</v>
      </c>
    </row>
    <row r="17" spans="2:47">
      <c r="B17" s="408">
        <v>2018</v>
      </c>
      <c r="C17" s="308">
        <f>VLOOKUP(B17,'Basisreihen Destatis 2019'!$B$7:$H$90,2,FALSE)</f>
        <v>110.2</v>
      </c>
      <c r="D17" s="309"/>
      <c r="E17" s="309">
        <f>ROUND(IF(C17&gt;0,C17,D17*$C$67/$D$67),1)</f>
        <v>110.2</v>
      </c>
      <c r="F17" s="309"/>
      <c r="G17" s="310">
        <f>ROUND(IF(E17&gt;0,E17,F17*$E$77/$F$77),4)</f>
        <v>110.2</v>
      </c>
      <c r="H17" s="386">
        <f>ROUND($G$16/G17,4)</f>
        <v>1.0445</v>
      </c>
      <c r="I17" s="192"/>
      <c r="J17" s="387">
        <v>2018</v>
      </c>
      <c r="K17" s="308">
        <f>VLOOKUP(J17,'Basisreihen Destatis 2019'!$B$7:$H$90,3,FALSE)</f>
        <v>111.5</v>
      </c>
      <c r="L17" s="309"/>
      <c r="M17" s="309">
        <f>ROUND(IF(K17&gt;0,K17,L17*$K$67/$L$67),1)</f>
        <v>111.5</v>
      </c>
      <c r="N17" s="309">
        <f>VLOOKUP(J17,'Basisreihen Destatis 2019'!$B$7:$H$90,4,FALSE)</f>
        <v>98.3</v>
      </c>
      <c r="O17" s="309"/>
      <c r="P17" s="309">
        <f>ROUND(IF(N17&gt;0,N17,O17*$N$40/$O$40),1)</f>
        <v>98.3</v>
      </c>
      <c r="Q17" s="310">
        <f>ROUND(0.7*M17+0.3*P17,1)</f>
        <v>107.5</v>
      </c>
      <c r="R17" s="386">
        <f>ROUND($Q$16/Q17,4)</f>
        <v>1.0419</v>
      </c>
      <c r="T17" s="385">
        <v>2018</v>
      </c>
      <c r="U17" s="308">
        <f>VLOOKUP(T17,'Basisreihen Destatis 2019'!$B$7:$H$90,3,FALSE)</f>
        <v>111.5</v>
      </c>
      <c r="V17" s="309"/>
      <c r="W17" s="309">
        <f>ROUND(IF(U17&gt;0,U17,V17*$U$67/$V$67),1)</f>
        <v>111.5</v>
      </c>
      <c r="X17" s="309">
        <f>VLOOKUP(T17,'Basisreihen Destatis 2019'!$B$7:$H$90,4,FALSE)</f>
        <v>98.3</v>
      </c>
      <c r="Y17" s="309"/>
      <c r="Z17" s="309">
        <f>ROUND(IF(X17&gt;0,X17,Y17*$X$40/$Y$40),1)</f>
        <v>98.3</v>
      </c>
      <c r="AA17" s="309">
        <f>VLOOKUP(T17,'Basisreihen Destatis 2019'!$B$7:$H$90,5,FALSE)</f>
        <v>105.2</v>
      </c>
      <c r="AB17" s="309"/>
      <c r="AC17" s="309">
        <f>ROUND(IF(AA17&gt;0,AA17,AB17*$AA$59/$AB$59),1)</f>
        <v>105.2</v>
      </c>
      <c r="AD17" s="310">
        <f>ROUND(0.5*W17+0.15*Z17+0.35*AC17,1)</f>
        <v>107.3</v>
      </c>
      <c r="AE17" s="386">
        <f>ROUND($AD$16/AD17,4)</f>
        <v>1.0373000000000001</v>
      </c>
      <c r="AG17" s="385">
        <v>2018</v>
      </c>
      <c r="AH17" s="308">
        <f>VLOOKUP(AG17,'Basisreihen Destatis 2019'!$B$7:$H$90,3,FALSE)</f>
        <v>111.5</v>
      </c>
      <c r="AI17" s="309"/>
      <c r="AJ17" s="309">
        <f>ROUND(IF(AH17&gt;0,AH17,AI17*$AH$67/$AI$67),1)</f>
        <v>111.5</v>
      </c>
      <c r="AK17" s="309">
        <f>VLOOKUP(AG17,'Basisreihen Destatis 2019'!$B$7:$H$90,6,FALSE)</f>
        <v>103.5</v>
      </c>
      <c r="AL17" s="309"/>
      <c r="AM17" s="309">
        <f>ROUND(IF(AK17&gt;0,AK17,AL17*$AK$59/$AL$59),1)</f>
        <v>103.5</v>
      </c>
      <c r="AN17" s="310">
        <f>ROUND(0.35*AJ17+0.65*AM17,1)</f>
        <v>106.3</v>
      </c>
      <c r="AO17" s="386">
        <f>ROUND($AN$16/AN17,4)</f>
        <v>1.0282</v>
      </c>
      <c r="AP17" s="156"/>
      <c r="AQ17" s="385">
        <v>2018</v>
      </c>
      <c r="AR17" s="308">
        <f>VLOOKUP(AQ17,'Basisreihen Destatis 2019'!$B$7:$H$90,6,FALSE)</f>
        <v>103.5</v>
      </c>
      <c r="AS17" s="309"/>
      <c r="AT17" s="310">
        <f>ROUND(IF(AR17&gt;0,AR17,AS17*$AR$59/$AS$59),1)</f>
        <v>103.5</v>
      </c>
      <c r="AU17" s="386">
        <f>ROUND($AT$16/AT17,4)</f>
        <v>1.0116000000000001</v>
      </c>
    </row>
    <row r="18" spans="2:47">
      <c r="B18" s="408">
        <v>2017</v>
      </c>
      <c r="C18" s="308">
        <f>VLOOKUP(B18,'Basisreihen Destatis 2019'!$B$7:$H$90,2,FALSE)</f>
        <v>105.5</v>
      </c>
      <c r="D18" s="309"/>
      <c r="E18" s="309">
        <f>ROUND(IF(C18&gt;0,C18,D18*$C$67/$D$67),1)</f>
        <v>105.5</v>
      </c>
      <c r="F18" s="309"/>
      <c r="G18" s="310">
        <f>ROUND(IF(E18&gt;0,E18,F18*$E$77/$F$77),1)</f>
        <v>105.5</v>
      </c>
      <c r="H18" s="386">
        <f t="shared" ref="H18:H81" si="13">ROUND($G$16/G18,4)</f>
        <v>1.091</v>
      </c>
      <c r="I18" s="192"/>
      <c r="J18" s="387">
        <v>2017</v>
      </c>
      <c r="K18" s="308">
        <f>VLOOKUP(J18,'Basisreihen Destatis 2019'!$B$7:$H$90,3,FALSE)</f>
        <v>105.3</v>
      </c>
      <c r="L18" s="309"/>
      <c r="M18" s="309">
        <f t="shared" ref="M18:M66" si="14">ROUND(IF(K18&gt;0,K18,L18*$K$67/$L$67),1)</f>
        <v>105.3</v>
      </c>
      <c r="N18" s="309">
        <f>VLOOKUP(J18,'Basisreihen Destatis 2019'!$B$7:$H$90,4,FALSE)</f>
        <v>97</v>
      </c>
      <c r="O18" s="309"/>
      <c r="P18" s="309">
        <f t="shared" ref="P18:P39" si="15">ROUND(IF(N18&gt;0,N18,O18*$N$40/$O$40),1)</f>
        <v>97</v>
      </c>
      <c r="Q18" s="310">
        <f>ROUND(0.7*M18+0.3*P18,1)</f>
        <v>102.8</v>
      </c>
      <c r="R18" s="386">
        <f t="shared" ref="R18:R76" si="16">ROUND($Q$16/Q18,4)</f>
        <v>1.0894999999999999</v>
      </c>
      <c r="T18" s="385">
        <v>2017</v>
      </c>
      <c r="U18" s="308">
        <f>VLOOKUP(T18,'Basisreihen Destatis 2019'!$B$7:$H$90,3,FALSE)</f>
        <v>105.3</v>
      </c>
      <c r="V18" s="309"/>
      <c r="W18" s="309">
        <f>ROUND(IF(U18&gt;0,U18,V18*$U$67/$V$67),1)</f>
        <v>105.3</v>
      </c>
      <c r="X18" s="309">
        <f>VLOOKUP(T18,'Basisreihen Destatis 2019'!$B$7:$H$90,4,FALSE)</f>
        <v>97</v>
      </c>
      <c r="Y18" s="309"/>
      <c r="Z18" s="309">
        <f t="shared" ref="Z18:Z39" si="17">ROUND(IF(X18&gt;0,X18,Y18*$X$40/$Y$40),1)</f>
        <v>97</v>
      </c>
      <c r="AA18" s="309">
        <f>VLOOKUP(T18,'Basisreihen Destatis 2019'!$B$7:$H$90,5,FALSE)</f>
        <v>101.6</v>
      </c>
      <c r="AB18" s="309"/>
      <c r="AC18" s="309">
        <f t="shared" ref="AC18:AC58" si="18">ROUND(IF(AA18&gt;0,AA18,AB18*$AA$59/$AB$59),1)</f>
        <v>101.6</v>
      </c>
      <c r="AD18" s="310">
        <f>ROUND(0.5*W18+0.15*Z18+0.35*AC18,1)</f>
        <v>102.8</v>
      </c>
      <c r="AE18" s="386">
        <f t="shared" ref="AE18:AE76" si="19">ROUND($AD$16/AD18,4)</f>
        <v>1.0827</v>
      </c>
      <c r="AG18" s="385">
        <v>2017</v>
      </c>
      <c r="AH18" s="308">
        <f>VLOOKUP(AG18,'Basisreihen Destatis 2019'!$B$7:$H$90,3,FALSE)</f>
        <v>105.3</v>
      </c>
      <c r="AI18" s="309"/>
      <c r="AJ18" s="309">
        <f t="shared" ref="AJ18:AJ66" si="20">ROUND(IF(AH18&gt;0,AH18,AI18*$AH$67/$AI$67),1)</f>
        <v>105.3</v>
      </c>
      <c r="AK18" s="309">
        <f>VLOOKUP(AG18,'Basisreihen Destatis 2019'!$B$7:$H$90,6,FALSE)</f>
        <v>101.1</v>
      </c>
      <c r="AL18" s="309"/>
      <c r="AM18" s="309">
        <f>ROUND(IF(AK18&gt;0,AK18,AL18*$AK$59/$AL$59),1)</f>
        <v>101.1</v>
      </c>
      <c r="AN18" s="310">
        <f>ROUND(0.35*AJ18+0.65*AM18,1)</f>
        <v>102.6</v>
      </c>
      <c r="AO18" s="386">
        <f t="shared" ref="AO18:AO76" si="21">ROUND($AN$16/AN18,4)</f>
        <v>1.0652999999999999</v>
      </c>
      <c r="AP18" s="156"/>
      <c r="AQ18" s="385">
        <v>2017</v>
      </c>
      <c r="AR18" s="308">
        <f>VLOOKUP(AQ18,'Basisreihen Destatis 2019'!$B$7:$H$90,6,FALSE)</f>
        <v>101.1</v>
      </c>
      <c r="AS18" s="309"/>
      <c r="AT18" s="310">
        <f>ROUND(IF(AR18&gt;0,AR18,AS18*$AR$59/$AS$59),1)</f>
        <v>101.1</v>
      </c>
      <c r="AU18" s="386">
        <f t="shared" ref="AU18:AU81" si="22">ROUND($AT$16/AT18,4)</f>
        <v>1.0356000000000001</v>
      </c>
    </row>
    <row r="19" spans="2:47">
      <c r="B19" s="408">
        <v>2016</v>
      </c>
      <c r="C19" s="308">
        <f>VLOOKUP(B19,'Basisreihen Destatis 2019'!$B$7:$H$90,2,FALSE)</f>
        <v>102.1</v>
      </c>
      <c r="D19" s="309"/>
      <c r="E19" s="309">
        <f t="shared" ref="E19:E66" si="23">ROUND(IF(C19&gt;0,C19,D19*$C$67/$D$67),1)</f>
        <v>102.1</v>
      </c>
      <c r="F19" s="309"/>
      <c r="G19" s="310">
        <f>ROUND(IF(E19&gt;0,E19,F19*$E$77/$F$77),1)</f>
        <v>102.1</v>
      </c>
      <c r="H19" s="386">
        <f t="shared" si="13"/>
        <v>1.1273</v>
      </c>
      <c r="I19" s="192"/>
      <c r="J19" s="387">
        <v>2016</v>
      </c>
      <c r="K19" s="308">
        <f>VLOOKUP(J19,'Basisreihen Destatis 2019'!$B$7:$H$90,3,FALSE)</f>
        <v>101.7</v>
      </c>
      <c r="L19" s="309"/>
      <c r="M19" s="309">
        <f t="shared" si="14"/>
        <v>101.7</v>
      </c>
      <c r="N19" s="309">
        <f>VLOOKUP(J19,'Basisreihen Destatis 2019'!$B$7:$H$90,4,FALSE)</f>
        <v>96.1</v>
      </c>
      <c r="O19" s="309"/>
      <c r="P19" s="309">
        <f t="shared" si="15"/>
        <v>96.1</v>
      </c>
      <c r="Q19" s="310">
        <f t="shared" ref="Q19:Q50" si="24">ROUND(0.7*M19+0.3*P19,1)</f>
        <v>100</v>
      </c>
      <c r="R19" s="386">
        <f t="shared" si="16"/>
        <v>1.1200000000000001</v>
      </c>
      <c r="T19" s="385">
        <v>2016</v>
      </c>
      <c r="U19" s="308">
        <f>VLOOKUP(T19,'Basisreihen Destatis 2019'!$B$7:$H$90,3,FALSE)</f>
        <v>101.7</v>
      </c>
      <c r="V19" s="309"/>
      <c r="W19" s="309">
        <f t="shared" ref="W19:W66" si="25">ROUND(IF(U19&gt;0,U19,V19*$U$67/$V$67),1)</f>
        <v>101.7</v>
      </c>
      <c r="X19" s="309">
        <f>VLOOKUP(T19,'Basisreihen Destatis 2019'!$B$7:$H$90,4,FALSE)</f>
        <v>96.1</v>
      </c>
      <c r="Y19" s="309"/>
      <c r="Z19" s="309">
        <f t="shared" si="17"/>
        <v>96.1</v>
      </c>
      <c r="AA19" s="309">
        <f>VLOOKUP(T19,'Basisreihen Destatis 2019'!$B$7:$H$90,5,FALSE)</f>
        <v>99.2</v>
      </c>
      <c r="AB19" s="309"/>
      <c r="AC19" s="309">
        <f t="shared" si="18"/>
        <v>99.2</v>
      </c>
      <c r="AD19" s="310">
        <f>ROUND(0.5*W19+0.15*Z19+0.35*AC19,1)</f>
        <v>100</v>
      </c>
      <c r="AE19" s="386">
        <f t="shared" si="19"/>
        <v>1.113</v>
      </c>
      <c r="AG19" s="385">
        <v>2016</v>
      </c>
      <c r="AH19" s="308">
        <f>VLOOKUP(AG19,'Basisreihen Destatis 2019'!$B$7:$H$90,3,FALSE)</f>
        <v>101.7</v>
      </c>
      <c r="AI19" s="309"/>
      <c r="AJ19" s="309">
        <f t="shared" si="20"/>
        <v>101.7</v>
      </c>
      <c r="AK19" s="309">
        <f>VLOOKUP(AG19,'Basisreihen Destatis 2019'!$B$7:$H$90,6,FALSE)</f>
        <v>98.6</v>
      </c>
      <c r="AL19" s="309"/>
      <c r="AM19" s="309">
        <f t="shared" ref="AM19:AM58" si="26">ROUND(IF(AK19&gt;0,AK19,AL19*$AK$59/$AL$59),1)</f>
        <v>98.6</v>
      </c>
      <c r="AN19" s="310">
        <f>ROUND(0.35*AJ19+0.65*AM19,1)</f>
        <v>99.7</v>
      </c>
      <c r="AO19" s="386">
        <f t="shared" si="21"/>
        <v>1.0963000000000001</v>
      </c>
      <c r="AP19" s="156"/>
      <c r="AQ19" s="385">
        <v>2016</v>
      </c>
      <c r="AR19" s="308">
        <f>VLOOKUP(AQ19,'Basisreihen Destatis 2019'!$B$7:$H$90,6,FALSE)</f>
        <v>98.6</v>
      </c>
      <c r="AS19" s="309"/>
      <c r="AT19" s="310">
        <f t="shared" ref="AT19:AT58" si="27">ROUND(IF(AR19&gt;0,AR19,AS19*$AR$59/$AS$59),1)</f>
        <v>98.6</v>
      </c>
      <c r="AU19" s="386">
        <f t="shared" si="22"/>
        <v>1.0619000000000001</v>
      </c>
    </row>
    <row r="20" spans="2:47">
      <c r="B20" s="408">
        <v>2015</v>
      </c>
      <c r="C20" s="308">
        <f>VLOOKUP(B20,'Basisreihen Destatis 2019'!$B$7:$H$90,2,FALSE)</f>
        <v>100</v>
      </c>
      <c r="D20" s="309"/>
      <c r="E20" s="309">
        <f t="shared" si="23"/>
        <v>100</v>
      </c>
      <c r="F20" s="309"/>
      <c r="G20" s="310">
        <f t="shared" ref="G20:G83" si="28">ROUND(IF(E20&gt;0,E20,F20*$E$77/$F$77),1)</f>
        <v>100</v>
      </c>
      <c r="H20" s="386">
        <f t="shared" si="13"/>
        <v>1.151</v>
      </c>
      <c r="I20" s="192"/>
      <c r="J20" s="387">
        <v>2015</v>
      </c>
      <c r="K20" s="308">
        <f>VLOOKUP(J20,'Basisreihen Destatis 2019'!$B$7:$H$90,3,FALSE)</f>
        <v>100</v>
      </c>
      <c r="L20" s="309"/>
      <c r="M20" s="309">
        <f t="shared" si="14"/>
        <v>100</v>
      </c>
      <c r="N20" s="309">
        <f>VLOOKUP(J20,'Basisreihen Destatis 2019'!$B$7:$H$90,4,FALSE)</f>
        <v>100</v>
      </c>
      <c r="O20" s="309"/>
      <c r="P20" s="309">
        <f t="shared" si="15"/>
        <v>100</v>
      </c>
      <c r="Q20" s="310">
        <f t="shared" si="24"/>
        <v>100</v>
      </c>
      <c r="R20" s="386">
        <f t="shared" si="16"/>
        <v>1.1200000000000001</v>
      </c>
      <c r="T20" s="387">
        <v>2015</v>
      </c>
      <c r="U20" s="308">
        <f>VLOOKUP(T20,'Basisreihen Destatis 2019'!$B$7:$H$90,3,FALSE)</f>
        <v>100</v>
      </c>
      <c r="V20" s="309"/>
      <c r="W20" s="309">
        <f t="shared" si="25"/>
        <v>100</v>
      </c>
      <c r="X20" s="309">
        <f>VLOOKUP(T20,'Basisreihen Destatis 2019'!$B$7:$H$90,4,FALSE)</f>
        <v>100</v>
      </c>
      <c r="Y20" s="309"/>
      <c r="Z20" s="309">
        <f t="shared" si="17"/>
        <v>100</v>
      </c>
      <c r="AA20" s="309">
        <f>VLOOKUP(T20,'Basisreihen Destatis 2019'!$B$7:$H$90,5,FALSE)</f>
        <v>100</v>
      </c>
      <c r="AB20" s="309"/>
      <c r="AC20" s="309">
        <f t="shared" si="18"/>
        <v>100</v>
      </c>
      <c r="AD20" s="310">
        <f t="shared" ref="AD20:AD77" si="29">ROUND(0.5*W20+0.15*Z20+0.35*AC20,1)</f>
        <v>100</v>
      </c>
      <c r="AE20" s="386">
        <f t="shared" si="19"/>
        <v>1.113</v>
      </c>
      <c r="AG20" s="387">
        <v>2015</v>
      </c>
      <c r="AH20" s="308">
        <f>VLOOKUP(AG20,'Basisreihen Destatis 2019'!$B$7:$H$90,3,FALSE)</f>
        <v>100</v>
      </c>
      <c r="AI20" s="309"/>
      <c r="AJ20" s="309">
        <f t="shared" si="20"/>
        <v>100</v>
      </c>
      <c r="AK20" s="309">
        <f>VLOOKUP(AG20,'Basisreihen Destatis 2019'!$B$7:$H$90,6,FALSE)</f>
        <v>100</v>
      </c>
      <c r="AL20" s="309"/>
      <c r="AM20" s="309">
        <f t="shared" si="26"/>
        <v>100</v>
      </c>
      <c r="AN20" s="310">
        <f t="shared" ref="AN20:AN77" si="30">ROUND(0.35*AJ20+0.65*AM20,1)</f>
        <v>100</v>
      </c>
      <c r="AO20" s="386">
        <f t="shared" si="21"/>
        <v>1.093</v>
      </c>
      <c r="AP20" s="156"/>
      <c r="AQ20" s="387">
        <v>2015</v>
      </c>
      <c r="AR20" s="308">
        <f>VLOOKUP(AQ20,'Basisreihen Destatis 2019'!$B$7:$H$90,6,FALSE)</f>
        <v>100</v>
      </c>
      <c r="AS20" s="309"/>
      <c r="AT20" s="310">
        <f t="shared" si="27"/>
        <v>100</v>
      </c>
      <c r="AU20" s="386">
        <f t="shared" si="22"/>
        <v>1.0469999999999999</v>
      </c>
    </row>
    <row r="21" spans="2:47">
      <c r="B21" s="408">
        <v>2014</v>
      </c>
      <c r="C21" s="308">
        <f>VLOOKUP(B21,'Basisreihen Destatis 2019'!$B$7:$H$90,2,FALSE)</f>
        <v>98.4</v>
      </c>
      <c r="D21" s="309"/>
      <c r="E21" s="309">
        <f t="shared" si="23"/>
        <v>98.4</v>
      </c>
      <c r="F21" s="309"/>
      <c r="G21" s="310">
        <f t="shared" si="28"/>
        <v>98.4</v>
      </c>
      <c r="H21" s="386">
        <f t="shared" si="13"/>
        <v>1.1697</v>
      </c>
      <c r="I21" s="192"/>
      <c r="J21" s="387">
        <v>2014</v>
      </c>
      <c r="K21" s="308">
        <f>VLOOKUP(J21,'Basisreihen Destatis 2019'!$B$7:$H$90,3,FALSE)</f>
        <v>98.2</v>
      </c>
      <c r="L21" s="309"/>
      <c r="M21" s="309">
        <f t="shared" si="14"/>
        <v>98.2</v>
      </c>
      <c r="N21" s="309">
        <f>VLOOKUP(J21,'Basisreihen Destatis 2019'!$B$7:$H$90,4,FALSE)</f>
        <v>94.7</v>
      </c>
      <c r="O21" s="309"/>
      <c r="P21" s="309">
        <f t="shared" si="15"/>
        <v>94.7</v>
      </c>
      <c r="Q21" s="310">
        <f t="shared" si="24"/>
        <v>97.2</v>
      </c>
      <c r="R21" s="386">
        <f t="shared" si="16"/>
        <v>1.1523000000000001</v>
      </c>
      <c r="T21" s="387">
        <v>2014</v>
      </c>
      <c r="U21" s="308">
        <f>VLOOKUP(T21,'Basisreihen Destatis 2019'!$B$7:$H$90,3,FALSE)</f>
        <v>98.2</v>
      </c>
      <c r="V21" s="309"/>
      <c r="W21" s="309">
        <f t="shared" si="25"/>
        <v>98.2</v>
      </c>
      <c r="X21" s="309">
        <f>VLOOKUP(T21,'Basisreihen Destatis 2019'!$B$7:$H$90,4,FALSE)</f>
        <v>94.7</v>
      </c>
      <c r="Y21" s="309"/>
      <c r="Z21" s="309">
        <f t="shared" si="17"/>
        <v>94.7</v>
      </c>
      <c r="AA21" s="309">
        <f>VLOOKUP(T21,'Basisreihen Destatis 2019'!$B$7:$H$90,5,FALSE)</f>
        <v>98.7</v>
      </c>
      <c r="AB21" s="309"/>
      <c r="AC21" s="309">
        <f t="shared" si="18"/>
        <v>98.7</v>
      </c>
      <c r="AD21" s="310">
        <f>ROUND(0.5*W21+0.15*Z21+0.35*AC21,1)</f>
        <v>97.9</v>
      </c>
      <c r="AE21" s="386">
        <f t="shared" si="19"/>
        <v>1.1369</v>
      </c>
      <c r="AG21" s="387">
        <v>2014</v>
      </c>
      <c r="AH21" s="308">
        <f>VLOOKUP(AG21,'Basisreihen Destatis 2019'!$B$7:$H$90,3,FALSE)</f>
        <v>98.2</v>
      </c>
      <c r="AI21" s="309"/>
      <c r="AJ21" s="309">
        <f t="shared" si="20"/>
        <v>98.2</v>
      </c>
      <c r="AK21" s="309">
        <f>VLOOKUP(AG21,'Basisreihen Destatis 2019'!$B$7:$H$90,6,FALSE)</f>
        <v>101.3</v>
      </c>
      <c r="AL21" s="309"/>
      <c r="AM21" s="309">
        <f t="shared" si="26"/>
        <v>101.3</v>
      </c>
      <c r="AN21" s="310">
        <f t="shared" si="30"/>
        <v>100.2</v>
      </c>
      <c r="AO21" s="386">
        <f t="shared" si="21"/>
        <v>1.0908</v>
      </c>
      <c r="AP21" s="156"/>
      <c r="AQ21" s="387">
        <v>2014</v>
      </c>
      <c r="AR21" s="308">
        <f>VLOOKUP(AQ21,'Basisreihen Destatis 2019'!$B$7:$H$90,6,FALSE)</f>
        <v>101.3</v>
      </c>
      <c r="AS21" s="309"/>
      <c r="AT21" s="310">
        <f t="shared" si="27"/>
        <v>101.3</v>
      </c>
      <c r="AU21" s="386">
        <f t="shared" si="22"/>
        <v>1.0336000000000001</v>
      </c>
    </row>
    <row r="22" spans="2:47">
      <c r="B22" s="408">
        <v>2013</v>
      </c>
      <c r="C22" s="308">
        <f>VLOOKUP(B22,'Basisreihen Destatis 2019'!$B$7:$H$90,2,FALSE)</f>
        <v>96.6</v>
      </c>
      <c r="D22" s="309"/>
      <c r="E22" s="309">
        <f t="shared" si="23"/>
        <v>96.6</v>
      </c>
      <c r="F22" s="309"/>
      <c r="G22" s="310">
        <f t="shared" si="28"/>
        <v>96.6</v>
      </c>
      <c r="H22" s="386">
        <f t="shared" si="13"/>
        <v>1.1915</v>
      </c>
      <c r="I22" s="192"/>
      <c r="J22" s="387">
        <v>2013</v>
      </c>
      <c r="K22" s="308">
        <f>VLOOKUP(J22,'Basisreihen Destatis 2019'!$B$7:$H$90,3,FALSE)</f>
        <v>96.7</v>
      </c>
      <c r="L22" s="309"/>
      <c r="M22" s="309">
        <f t="shared" si="14"/>
        <v>96.7</v>
      </c>
      <c r="N22" s="309">
        <f>VLOOKUP(J22,'Basisreihen Destatis 2019'!$B$7:$H$90,4,FALSE)</f>
        <v>97.3</v>
      </c>
      <c r="O22" s="309"/>
      <c r="P22" s="309">
        <f t="shared" si="15"/>
        <v>97.3</v>
      </c>
      <c r="Q22" s="310">
        <f t="shared" si="24"/>
        <v>96.9</v>
      </c>
      <c r="R22" s="386">
        <f t="shared" si="16"/>
        <v>1.1557999999999999</v>
      </c>
      <c r="T22" s="387">
        <v>2013</v>
      </c>
      <c r="U22" s="308">
        <f>VLOOKUP(T22,'Basisreihen Destatis 2019'!$B$7:$H$90,3,FALSE)</f>
        <v>96.7</v>
      </c>
      <c r="V22" s="309"/>
      <c r="W22" s="309">
        <f t="shared" si="25"/>
        <v>96.7</v>
      </c>
      <c r="X22" s="309">
        <f>VLOOKUP(T22,'Basisreihen Destatis 2019'!$B$7:$H$90,4,FALSE)</f>
        <v>97.3</v>
      </c>
      <c r="Y22" s="309"/>
      <c r="Z22" s="309">
        <f t="shared" si="17"/>
        <v>97.3</v>
      </c>
      <c r="AA22" s="309">
        <f>VLOOKUP(T22,'Basisreihen Destatis 2019'!$B$7:$H$90,5,FALSE)</f>
        <v>97.9</v>
      </c>
      <c r="AB22" s="309"/>
      <c r="AC22" s="309">
        <f t="shared" si="18"/>
        <v>97.9</v>
      </c>
      <c r="AD22" s="310">
        <f t="shared" si="29"/>
        <v>97.2</v>
      </c>
      <c r="AE22" s="386">
        <f t="shared" si="19"/>
        <v>1.1451</v>
      </c>
      <c r="AG22" s="387">
        <v>2013</v>
      </c>
      <c r="AH22" s="308">
        <f>VLOOKUP(AG22,'Basisreihen Destatis 2019'!$B$7:$H$90,3,FALSE)</f>
        <v>96.7</v>
      </c>
      <c r="AI22" s="309"/>
      <c r="AJ22" s="309">
        <f t="shared" si="20"/>
        <v>96.7</v>
      </c>
      <c r="AK22" s="309">
        <f>VLOOKUP(AG22,'Basisreihen Destatis 2019'!$B$7:$H$90,6,FALSE)</f>
        <v>102</v>
      </c>
      <c r="AL22" s="309"/>
      <c r="AM22" s="309">
        <f t="shared" si="26"/>
        <v>102</v>
      </c>
      <c r="AN22" s="310">
        <f t="shared" si="30"/>
        <v>100.1</v>
      </c>
      <c r="AO22" s="386">
        <f t="shared" si="21"/>
        <v>1.0919000000000001</v>
      </c>
      <c r="AP22" s="156"/>
      <c r="AQ22" s="387">
        <v>2013</v>
      </c>
      <c r="AR22" s="308">
        <f>VLOOKUP(AQ22,'Basisreihen Destatis 2019'!$B$7:$H$90,6,FALSE)</f>
        <v>102</v>
      </c>
      <c r="AS22" s="309"/>
      <c r="AT22" s="310">
        <f t="shared" si="27"/>
        <v>102</v>
      </c>
      <c r="AU22" s="386">
        <f t="shared" si="22"/>
        <v>1.0265</v>
      </c>
    </row>
    <row r="23" spans="2:47">
      <c r="B23" s="408">
        <v>2012</v>
      </c>
      <c r="C23" s="308">
        <f>VLOOKUP(B23,'Basisreihen Destatis 2019'!$B$7:$H$90,2,FALSE)</f>
        <v>94.8</v>
      </c>
      <c r="D23" s="309"/>
      <c r="E23" s="309">
        <f t="shared" si="23"/>
        <v>94.8</v>
      </c>
      <c r="F23" s="309"/>
      <c r="G23" s="310">
        <f t="shared" si="28"/>
        <v>94.8</v>
      </c>
      <c r="H23" s="386">
        <f t="shared" si="13"/>
        <v>1.2141</v>
      </c>
      <c r="I23" s="192"/>
      <c r="J23" s="387">
        <v>2012</v>
      </c>
      <c r="K23" s="308">
        <f>VLOOKUP(J23,'Basisreihen Destatis 2019'!$B$7:$H$90,3,FALSE)</f>
        <v>95.1</v>
      </c>
      <c r="L23" s="309"/>
      <c r="M23" s="309">
        <f t="shared" si="14"/>
        <v>95.1</v>
      </c>
      <c r="N23" s="309">
        <f>VLOOKUP(J23,'Basisreihen Destatis 2019'!$B$7:$H$90,4,FALSE)</f>
        <v>101.8</v>
      </c>
      <c r="O23" s="309"/>
      <c r="P23" s="309">
        <f t="shared" si="15"/>
        <v>101.8</v>
      </c>
      <c r="Q23" s="310">
        <f t="shared" si="24"/>
        <v>97.1</v>
      </c>
      <c r="R23" s="386">
        <f t="shared" si="16"/>
        <v>1.1535</v>
      </c>
      <c r="T23" s="387">
        <v>2012</v>
      </c>
      <c r="U23" s="308">
        <f>VLOOKUP(T23,'Basisreihen Destatis 2019'!$B$7:$H$90,3,FALSE)</f>
        <v>95.1</v>
      </c>
      <c r="V23" s="309"/>
      <c r="W23" s="309">
        <f t="shared" si="25"/>
        <v>95.1</v>
      </c>
      <c r="X23" s="309">
        <f>VLOOKUP(T23,'Basisreihen Destatis 2019'!$B$7:$H$90,4,FALSE)</f>
        <v>101.8</v>
      </c>
      <c r="Y23" s="309"/>
      <c r="Z23" s="309">
        <f t="shared" si="17"/>
        <v>101.8</v>
      </c>
      <c r="AA23" s="309">
        <f>VLOOKUP(T23,'Basisreihen Destatis 2019'!$B$7:$H$90,5,FALSE)</f>
        <v>98.4</v>
      </c>
      <c r="AB23" s="309"/>
      <c r="AC23" s="309">
        <f t="shared" si="18"/>
        <v>98.4</v>
      </c>
      <c r="AD23" s="310">
        <f t="shared" si="29"/>
        <v>97.3</v>
      </c>
      <c r="AE23" s="386">
        <f t="shared" si="19"/>
        <v>1.1438999999999999</v>
      </c>
      <c r="AG23" s="387">
        <v>2012</v>
      </c>
      <c r="AH23" s="308">
        <f>VLOOKUP(AG23,'Basisreihen Destatis 2019'!$B$7:$H$90,3,FALSE)</f>
        <v>95.1</v>
      </c>
      <c r="AI23" s="309"/>
      <c r="AJ23" s="309">
        <f t="shared" si="20"/>
        <v>95.1</v>
      </c>
      <c r="AK23" s="309">
        <f>VLOOKUP(AG23,'Basisreihen Destatis 2019'!$B$7:$H$90,6,FALSE)</f>
        <v>101.9</v>
      </c>
      <c r="AL23" s="309"/>
      <c r="AM23" s="309">
        <f t="shared" si="26"/>
        <v>101.9</v>
      </c>
      <c r="AN23" s="310">
        <f t="shared" si="30"/>
        <v>99.5</v>
      </c>
      <c r="AO23" s="386">
        <f t="shared" si="21"/>
        <v>1.0985</v>
      </c>
      <c r="AP23" s="156"/>
      <c r="AQ23" s="387">
        <v>2012</v>
      </c>
      <c r="AR23" s="308">
        <f>VLOOKUP(AQ23,'Basisreihen Destatis 2019'!$B$7:$H$90,6,FALSE)</f>
        <v>101.9</v>
      </c>
      <c r="AS23" s="309"/>
      <c r="AT23" s="310">
        <f t="shared" si="27"/>
        <v>101.9</v>
      </c>
      <c r="AU23" s="386">
        <f t="shared" si="22"/>
        <v>1.0275000000000001</v>
      </c>
    </row>
    <row r="24" spans="2:47">
      <c r="B24" s="408">
        <v>2011</v>
      </c>
      <c r="C24" s="308">
        <f>VLOOKUP(B24,'Basisreihen Destatis 2019'!$B$7:$H$90,2,FALSE)</f>
        <v>92.5</v>
      </c>
      <c r="D24" s="309"/>
      <c r="E24" s="309">
        <f t="shared" si="23"/>
        <v>92.5</v>
      </c>
      <c r="F24" s="309"/>
      <c r="G24" s="310">
        <f t="shared" si="28"/>
        <v>92.5</v>
      </c>
      <c r="H24" s="386">
        <f t="shared" si="13"/>
        <v>1.2443</v>
      </c>
      <c r="J24" s="387">
        <v>2011</v>
      </c>
      <c r="K24" s="308">
        <f>VLOOKUP(J24,'Basisreihen Destatis 2019'!$B$7:$H$90,3,FALSE)</f>
        <v>92.7</v>
      </c>
      <c r="L24" s="309"/>
      <c r="M24" s="309">
        <f t="shared" si="14"/>
        <v>92.7</v>
      </c>
      <c r="N24" s="309">
        <f>VLOOKUP(J24,'Basisreihen Destatis 2019'!$B$7:$H$90,4,FALSE)</f>
        <v>103</v>
      </c>
      <c r="O24" s="309"/>
      <c r="P24" s="309">
        <f t="shared" si="15"/>
        <v>103</v>
      </c>
      <c r="Q24" s="310">
        <f t="shared" si="24"/>
        <v>95.8</v>
      </c>
      <c r="R24" s="386">
        <f t="shared" si="16"/>
        <v>1.1691</v>
      </c>
      <c r="S24" s="193"/>
      <c r="T24" s="387">
        <v>2011</v>
      </c>
      <c r="U24" s="308">
        <f>VLOOKUP(T24,'Basisreihen Destatis 2019'!$B$7:$H$90,3,FALSE)</f>
        <v>92.7</v>
      </c>
      <c r="V24" s="309"/>
      <c r="W24" s="309">
        <f t="shared" si="25"/>
        <v>92.7</v>
      </c>
      <c r="X24" s="309">
        <f>VLOOKUP(T24,'Basisreihen Destatis 2019'!$B$7:$H$90,4,FALSE)</f>
        <v>103</v>
      </c>
      <c r="Y24" s="309"/>
      <c r="Z24" s="309">
        <f t="shared" si="17"/>
        <v>103</v>
      </c>
      <c r="AA24" s="309">
        <f>VLOOKUP(T24,'Basisreihen Destatis 2019'!$B$7:$H$90,5,FALSE)</f>
        <v>100.3</v>
      </c>
      <c r="AB24" s="309"/>
      <c r="AC24" s="309">
        <f t="shared" si="18"/>
        <v>100.3</v>
      </c>
      <c r="AD24" s="310">
        <f t="shared" si="29"/>
        <v>96.9</v>
      </c>
      <c r="AE24" s="386">
        <f t="shared" si="19"/>
        <v>1.1486000000000001</v>
      </c>
      <c r="AG24" s="387">
        <v>2011</v>
      </c>
      <c r="AH24" s="308">
        <f>VLOOKUP(AG24,'Basisreihen Destatis 2019'!$B$7:$H$90,3,FALSE)</f>
        <v>92.7</v>
      </c>
      <c r="AI24" s="309"/>
      <c r="AJ24" s="309">
        <f t="shared" si="20"/>
        <v>92.7</v>
      </c>
      <c r="AK24" s="309">
        <f>VLOOKUP(AG24,'Basisreihen Destatis 2019'!$B$7:$H$90,6,FALSE)</f>
        <v>100.5</v>
      </c>
      <c r="AL24" s="309"/>
      <c r="AM24" s="309">
        <f t="shared" si="26"/>
        <v>100.5</v>
      </c>
      <c r="AN24" s="310">
        <f t="shared" si="30"/>
        <v>97.8</v>
      </c>
      <c r="AO24" s="386">
        <f t="shared" si="21"/>
        <v>1.1175999999999999</v>
      </c>
      <c r="AP24" s="156"/>
      <c r="AQ24" s="387">
        <v>2011</v>
      </c>
      <c r="AR24" s="308">
        <f>VLOOKUP(AQ24,'Basisreihen Destatis 2019'!$B$7:$H$90,6,FALSE)</f>
        <v>100.5</v>
      </c>
      <c r="AS24" s="309"/>
      <c r="AT24" s="310">
        <f t="shared" si="27"/>
        <v>100.5</v>
      </c>
      <c r="AU24" s="386">
        <f t="shared" si="22"/>
        <v>1.0418000000000001</v>
      </c>
    </row>
    <row r="25" spans="2:47">
      <c r="B25" s="408">
        <v>2010</v>
      </c>
      <c r="C25" s="308">
        <f>VLOOKUP(B25,'Basisreihen Destatis 2019'!$B$7:$H$90,2,FALSE)</f>
        <v>89.7</v>
      </c>
      <c r="D25" s="309"/>
      <c r="E25" s="309">
        <f t="shared" si="23"/>
        <v>89.7</v>
      </c>
      <c r="F25" s="309"/>
      <c r="G25" s="310">
        <f t="shared" si="28"/>
        <v>89.7</v>
      </c>
      <c r="H25" s="386">
        <f t="shared" si="13"/>
        <v>1.2831999999999999</v>
      </c>
      <c r="J25" s="387">
        <v>2010</v>
      </c>
      <c r="K25" s="308">
        <f>VLOOKUP(J25,'Basisreihen Destatis 2019'!$B$7:$H$90,3,FALSE)</f>
        <v>91</v>
      </c>
      <c r="L25" s="309"/>
      <c r="M25" s="309">
        <f t="shared" si="14"/>
        <v>91</v>
      </c>
      <c r="N25" s="309">
        <f>VLOOKUP(J25,'Basisreihen Destatis 2019'!$B$7:$H$90,4,FALSE)</f>
        <v>92</v>
      </c>
      <c r="O25" s="309"/>
      <c r="P25" s="309">
        <f t="shared" si="15"/>
        <v>92</v>
      </c>
      <c r="Q25" s="310">
        <f t="shared" si="24"/>
        <v>91.3</v>
      </c>
      <c r="R25" s="386">
        <f t="shared" si="16"/>
        <v>1.2266999999999999</v>
      </c>
      <c r="S25" s="193"/>
      <c r="T25" s="387">
        <v>2010</v>
      </c>
      <c r="U25" s="308">
        <f>VLOOKUP(T25,'Basisreihen Destatis 2019'!$B$7:$H$90,3,FALSE)</f>
        <v>91</v>
      </c>
      <c r="V25" s="309"/>
      <c r="W25" s="309">
        <f t="shared" si="25"/>
        <v>91</v>
      </c>
      <c r="X25" s="309">
        <f>VLOOKUP(T25,'Basisreihen Destatis 2019'!$B$7:$H$90,4,FALSE)</f>
        <v>92</v>
      </c>
      <c r="Y25" s="309"/>
      <c r="Z25" s="309">
        <f t="shared" si="17"/>
        <v>92</v>
      </c>
      <c r="AA25" s="309">
        <f>VLOOKUP(T25,'Basisreihen Destatis 2019'!$B$7:$H$90,5,FALSE)</f>
        <v>98.3</v>
      </c>
      <c r="AB25" s="309"/>
      <c r="AC25" s="309">
        <f t="shared" si="18"/>
        <v>98.3</v>
      </c>
      <c r="AD25" s="310">
        <f t="shared" si="29"/>
        <v>93.7</v>
      </c>
      <c r="AE25" s="386">
        <f t="shared" si="19"/>
        <v>1.1878</v>
      </c>
      <c r="AG25" s="387">
        <v>2010</v>
      </c>
      <c r="AH25" s="308">
        <f>VLOOKUP(AG25,'Basisreihen Destatis 2019'!$B$7:$H$90,3,FALSE)</f>
        <v>91</v>
      </c>
      <c r="AI25" s="309"/>
      <c r="AJ25" s="309">
        <f t="shared" si="20"/>
        <v>91</v>
      </c>
      <c r="AK25" s="309">
        <f>VLOOKUP(AG25,'Basisreihen Destatis 2019'!$B$7:$H$90,6,FALSE)</f>
        <v>95.9</v>
      </c>
      <c r="AL25" s="309"/>
      <c r="AM25" s="309">
        <f t="shared" si="26"/>
        <v>95.9</v>
      </c>
      <c r="AN25" s="310">
        <f t="shared" si="30"/>
        <v>94.2</v>
      </c>
      <c r="AO25" s="386">
        <f t="shared" si="21"/>
        <v>1.1603000000000001</v>
      </c>
      <c r="AP25" s="156"/>
      <c r="AQ25" s="387">
        <v>2010</v>
      </c>
      <c r="AR25" s="308">
        <f>VLOOKUP(AQ25,'Basisreihen Destatis 2019'!$B$7:$H$90,6,FALSE)</f>
        <v>95.9</v>
      </c>
      <c r="AS25" s="309"/>
      <c r="AT25" s="310">
        <f t="shared" si="27"/>
        <v>95.9</v>
      </c>
      <c r="AU25" s="386">
        <f t="shared" si="22"/>
        <v>1.0918000000000001</v>
      </c>
    </row>
    <row r="26" spans="2:47">
      <c r="B26" s="408">
        <v>2009</v>
      </c>
      <c r="C26" s="308">
        <f>VLOOKUP(B26,'Basisreihen Destatis 2019'!$B$7:$H$90,2,FALSE)</f>
        <v>88.7</v>
      </c>
      <c r="D26" s="309"/>
      <c r="E26" s="309">
        <f t="shared" si="23"/>
        <v>88.7</v>
      </c>
      <c r="F26" s="309"/>
      <c r="G26" s="310">
        <f t="shared" si="28"/>
        <v>88.7</v>
      </c>
      <c r="H26" s="386">
        <f t="shared" si="13"/>
        <v>1.2976000000000001</v>
      </c>
      <c r="J26" s="387">
        <v>2009</v>
      </c>
      <c r="K26" s="308">
        <f>VLOOKUP(J26,'Basisreihen Destatis 2019'!$B$7:$H$90,3,FALSE)</f>
        <v>90.5</v>
      </c>
      <c r="L26" s="309"/>
      <c r="M26" s="309">
        <f t="shared" si="14"/>
        <v>90.5</v>
      </c>
      <c r="N26" s="309">
        <f>VLOOKUP(J26,'Basisreihen Destatis 2019'!$B$7:$H$90,4,FALSE)</f>
        <v>90.4</v>
      </c>
      <c r="O26" s="309"/>
      <c r="P26" s="309">
        <f t="shared" si="15"/>
        <v>90.4</v>
      </c>
      <c r="Q26" s="310">
        <f t="shared" si="24"/>
        <v>90.5</v>
      </c>
      <c r="R26" s="386">
        <f t="shared" si="16"/>
        <v>1.2376</v>
      </c>
      <c r="S26" s="193"/>
      <c r="T26" s="387">
        <v>2009</v>
      </c>
      <c r="U26" s="308">
        <f>VLOOKUP(T26,'Basisreihen Destatis 2019'!$B$7:$H$90,3,FALSE)</f>
        <v>90.5</v>
      </c>
      <c r="V26" s="309"/>
      <c r="W26" s="309">
        <f t="shared" si="25"/>
        <v>90.5</v>
      </c>
      <c r="X26" s="309">
        <f>VLOOKUP(T26,'Basisreihen Destatis 2019'!$B$7:$H$90,4,FALSE)</f>
        <v>90.4</v>
      </c>
      <c r="Y26" s="309"/>
      <c r="Z26" s="309">
        <f t="shared" si="17"/>
        <v>90.4</v>
      </c>
      <c r="AA26" s="309">
        <f>VLOOKUP(T26,'Basisreihen Destatis 2019'!$B$7:$H$90,5,FALSE)</f>
        <v>104.8</v>
      </c>
      <c r="AB26" s="309"/>
      <c r="AC26" s="309">
        <f t="shared" si="18"/>
        <v>104.8</v>
      </c>
      <c r="AD26" s="310">
        <f t="shared" si="29"/>
        <v>95.5</v>
      </c>
      <c r="AE26" s="386">
        <f t="shared" si="19"/>
        <v>1.1654</v>
      </c>
      <c r="AG26" s="387">
        <v>2009</v>
      </c>
      <c r="AH26" s="308">
        <f>VLOOKUP(AG26,'Basisreihen Destatis 2019'!$B$7:$H$90,3,FALSE)</f>
        <v>90.5</v>
      </c>
      <c r="AI26" s="309"/>
      <c r="AJ26" s="309">
        <f t="shared" si="20"/>
        <v>90.5</v>
      </c>
      <c r="AK26" s="309">
        <f>VLOOKUP(AG26,'Basisreihen Destatis 2019'!$B$7:$H$90,6,FALSE)</f>
        <v>95.1</v>
      </c>
      <c r="AL26" s="309"/>
      <c r="AM26" s="309">
        <f t="shared" si="26"/>
        <v>95.1</v>
      </c>
      <c r="AN26" s="310">
        <f t="shared" si="30"/>
        <v>93.5</v>
      </c>
      <c r="AO26" s="386">
        <f t="shared" si="21"/>
        <v>1.169</v>
      </c>
      <c r="AP26" s="156"/>
      <c r="AQ26" s="387">
        <v>2009</v>
      </c>
      <c r="AR26" s="308">
        <f>VLOOKUP(AQ26,'Basisreihen Destatis 2019'!$B$7:$H$90,6,FALSE)</f>
        <v>95.1</v>
      </c>
      <c r="AS26" s="309"/>
      <c r="AT26" s="310">
        <f t="shared" si="27"/>
        <v>95.1</v>
      </c>
      <c r="AU26" s="386">
        <f t="shared" si="22"/>
        <v>1.1009</v>
      </c>
    </row>
    <row r="27" spans="2:47">
      <c r="B27" s="408">
        <v>2008</v>
      </c>
      <c r="C27" s="308">
        <f>VLOOKUP(B27,'Basisreihen Destatis 2019'!$B$7:$H$90,2,FALSE)</f>
        <v>87.8</v>
      </c>
      <c r="D27" s="309"/>
      <c r="E27" s="309">
        <f t="shared" si="23"/>
        <v>87.8</v>
      </c>
      <c r="F27" s="309"/>
      <c r="G27" s="310">
        <f t="shared" si="28"/>
        <v>87.8</v>
      </c>
      <c r="H27" s="386">
        <f t="shared" si="13"/>
        <v>1.3109</v>
      </c>
      <c r="J27" s="387">
        <v>2008</v>
      </c>
      <c r="K27" s="308">
        <f>VLOOKUP(J27,'Basisreihen Destatis 2019'!$B$7:$H$90,3,FALSE)</f>
        <v>89</v>
      </c>
      <c r="L27" s="309"/>
      <c r="M27" s="309">
        <f t="shared" si="14"/>
        <v>89</v>
      </c>
      <c r="N27" s="309">
        <f>VLOOKUP(J27,'Basisreihen Destatis 2019'!$B$7:$H$90,4,FALSE)</f>
        <v>98.7</v>
      </c>
      <c r="O27" s="309"/>
      <c r="P27" s="309">
        <f t="shared" si="15"/>
        <v>98.7</v>
      </c>
      <c r="Q27" s="310">
        <f t="shared" si="24"/>
        <v>91.9</v>
      </c>
      <c r="R27" s="386">
        <f t="shared" si="16"/>
        <v>1.2186999999999999</v>
      </c>
      <c r="S27" s="193"/>
      <c r="T27" s="387">
        <v>2008</v>
      </c>
      <c r="U27" s="308">
        <f>VLOOKUP(T27,'Basisreihen Destatis 2019'!$B$7:$H$90,3,FALSE)</f>
        <v>89</v>
      </c>
      <c r="V27" s="309"/>
      <c r="W27" s="309">
        <f t="shared" si="25"/>
        <v>89</v>
      </c>
      <c r="X27" s="309">
        <f>VLOOKUP(T27,'Basisreihen Destatis 2019'!$B$7:$H$90,4,FALSE)</f>
        <v>98.7</v>
      </c>
      <c r="Y27" s="309"/>
      <c r="Z27" s="309">
        <f t="shared" si="17"/>
        <v>98.7</v>
      </c>
      <c r="AA27" s="309">
        <f>VLOOKUP(T27,'Basisreihen Destatis 2019'!$B$7:$H$90,5,FALSE)</f>
        <v>106.4</v>
      </c>
      <c r="AB27" s="309"/>
      <c r="AC27" s="309">
        <f t="shared" si="18"/>
        <v>106.4</v>
      </c>
      <c r="AD27" s="310">
        <f t="shared" si="29"/>
        <v>96.5</v>
      </c>
      <c r="AE27" s="386">
        <f t="shared" si="19"/>
        <v>1.1534</v>
      </c>
      <c r="AG27" s="387">
        <v>2008</v>
      </c>
      <c r="AH27" s="308">
        <f>VLOOKUP(AG27,'Basisreihen Destatis 2019'!$B$7:$H$90,3,FALSE)</f>
        <v>89</v>
      </c>
      <c r="AI27" s="309"/>
      <c r="AJ27" s="309">
        <f t="shared" si="20"/>
        <v>89</v>
      </c>
      <c r="AK27" s="309">
        <f>VLOOKUP(AG27,'Basisreihen Destatis 2019'!$B$7:$H$90,6,FALSE)</f>
        <v>98.4</v>
      </c>
      <c r="AL27" s="309"/>
      <c r="AM27" s="309">
        <f t="shared" si="26"/>
        <v>98.4</v>
      </c>
      <c r="AN27" s="310">
        <f t="shared" si="30"/>
        <v>95.1</v>
      </c>
      <c r="AO27" s="386">
        <f t="shared" si="21"/>
        <v>1.1493</v>
      </c>
      <c r="AP27" s="156"/>
      <c r="AQ27" s="387">
        <v>2008</v>
      </c>
      <c r="AR27" s="308">
        <f>VLOOKUP(AQ27,'Basisreihen Destatis 2019'!$B$7:$H$90,6,FALSE)</f>
        <v>98.4</v>
      </c>
      <c r="AS27" s="309"/>
      <c r="AT27" s="310">
        <f t="shared" si="27"/>
        <v>98.4</v>
      </c>
      <c r="AU27" s="386">
        <f t="shared" si="22"/>
        <v>1.0640000000000001</v>
      </c>
    </row>
    <row r="28" spans="2:47">
      <c r="B28" s="408">
        <v>2007</v>
      </c>
      <c r="C28" s="308">
        <f>VLOOKUP(B28,'Basisreihen Destatis 2019'!$B$7:$H$90,2,FALSE)</f>
        <v>84.6</v>
      </c>
      <c r="D28" s="309"/>
      <c r="E28" s="309">
        <f t="shared" si="23"/>
        <v>84.6</v>
      </c>
      <c r="F28" s="309"/>
      <c r="G28" s="310">
        <f t="shared" si="28"/>
        <v>84.6</v>
      </c>
      <c r="H28" s="386">
        <f t="shared" si="13"/>
        <v>1.3605</v>
      </c>
      <c r="J28" s="387">
        <v>2007</v>
      </c>
      <c r="K28" s="308">
        <f>VLOOKUP(J28,'Basisreihen Destatis 2019'!$B$7:$H$90,3,FALSE)</f>
        <v>86.4</v>
      </c>
      <c r="L28" s="309"/>
      <c r="M28" s="309">
        <f t="shared" si="14"/>
        <v>86.4</v>
      </c>
      <c r="N28" s="309">
        <f>VLOOKUP(J28,'Basisreihen Destatis 2019'!$B$7:$H$90,4,FALSE)</f>
        <v>102</v>
      </c>
      <c r="O28" s="309"/>
      <c r="P28" s="309">
        <f t="shared" si="15"/>
        <v>102</v>
      </c>
      <c r="Q28" s="310">
        <f t="shared" si="24"/>
        <v>91.1</v>
      </c>
      <c r="R28" s="386">
        <f t="shared" si="16"/>
        <v>1.2294</v>
      </c>
      <c r="S28" s="193"/>
      <c r="T28" s="387">
        <v>2007</v>
      </c>
      <c r="U28" s="308">
        <f>VLOOKUP(T28,'Basisreihen Destatis 2019'!$B$7:$H$90,3,FALSE)</f>
        <v>86.4</v>
      </c>
      <c r="V28" s="309"/>
      <c r="W28" s="309">
        <f t="shared" si="25"/>
        <v>86.4</v>
      </c>
      <c r="X28" s="309">
        <f>VLOOKUP(T28,'Basisreihen Destatis 2019'!$B$7:$H$90,4,FALSE)</f>
        <v>102</v>
      </c>
      <c r="Y28" s="309"/>
      <c r="Z28" s="309">
        <f t="shared" si="17"/>
        <v>102</v>
      </c>
      <c r="AA28" s="309">
        <f>VLOOKUP(T28,'Basisreihen Destatis 2019'!$B$7:$H$90,5,FALSE)</f>
        <v>100.3</v>
      </c>
      <c r="AB28" s="309"/>
      <c r="AC28" s="309">
        <f t="shared" si="18"/>
        <v>100.3</v>
      </c>
      <c r="AD28" s="310">
        <f t="shared" si="29"/>
        <v>93.6</v>
      </c>
      <c r="AE28" s="386">
        <f t="shared" si="19"/>
        <v>1.1891</v>
      </c>
      <c r="AG28" s="387">
        <v>2007</v>
      </c>
      <c r="AH28" s="308">
        <f>VLOOKUP(AG28,'Basisreihen Destatis 2019'!$B$7:$H$90,3,FALSE)</f>
        <v>86.4</v>
      </c>
      <c r="AI28" s="309"/>
      <c r="AJ28" s="309">
        <f t="shared" si="20"/>
        <v>86.4</v>
      </c>
      <c r="AK28" s="309">
        <f>VLOOKUP(AG28,'Basisreihen Destatis 2019'!$B$7:$H$90,6,FALSE)</f>
        <v>93.6</v>
      </c>
      <c r="AL28" s="309"/>
      <c r="AM28" s="309">
        <f t="shared" si="26"/>
        <v>93.6</v>
      </c>
      <c r="AN28" s="310">
        <f t="shared" si="30"/>
        <v>91.1</v>
      </c>
      <c r="AO28" s="386">
        <f t="shared" si="21"/>
        <v>1.1998</v>
      </c>
      <c r="AP28" s="156"/>
      <c r="AQ28" s="387">
        <v>2007</v>
      </c>
      <c r="AR28" s="308">
        <f>VLOOKUP(AQ28,'Basisreihen Destatis 2019'!$B$7:$H$90,6,FALSE)</f>
        <v>93.6</v>
      </c>
      <c r="AS28" s="309"/>
      <c r="AT28" s="310">
        <f t="shared" si="27"/>
        <v>93.6</v>
      </c>
      <c r="AU28" s="386">
        <f t="shared" si="22"/>
        <v>1.1186</v>
      </c>
    </row>
    <row r="29" spans="2:47">
      <c r="B29" s="408">
        <v>2006</v>
      </c>
      <c r="C29" s="308">
        <f>VLOOKUP(B29,'Basisreihen Destatis 2019'!$B$7:$H$90,2,FALSE)</f>
        <v>81.099999999999994</v>
      </c>
      <c r="D29" s="309"/>
      <c r="E29" s="309">
        <f t="shared" si="23"/>
        <v>81.099999999999994</v>
      </c>
      <c r="F29" s="309"/>
      <c r="G29" s="310">
        <f t="shared" si="28"/>
        <v>81.099999999999994</v>
      </c>
      <c r="H29" s="386">
        <f t="shared" si="13"/>
        <v>1.4192</v>
      </c>
      <c r="J29" s="387">
        <v>2006</v>
      </c>
      <c r="K29" s="308">
        <f>VLOOKUP(J29,'Basisreihen Destatis 2019'!$B$7:$H$90,3,FALSE)</f>
        <v>83.8</v>
      </c>
      <c r="L29" s="309"/>
      <c r="M29" s="309">
        <f t="shared" si="14"/>
        <v>83.8</v>
      </c>
      <c r="N29" s="309">
        <f>VLOOKUP(J29,'Basisreihen Destatis 2019'!$B$7:$H$90,4,FALSE)</f>
        <v>99.8</v>
      </c>
      <c r="O29" s="309"/>
      <c r="P29" s="309">
        <f t="shared" si="15"/>
        <v>99.8</v>
      </c>
      <c r="Q29" s="310">
        <f t="shared" si="24"/>
        <v>88.6</v>
      </c>
      <c r="R29" s="386">
        <f t="shared" si="16"/>
        <v>1.2641</v>
      </c>
      <c r="S29" s="193"/>
      <c r="T29" s="387">
        <v>2006</v>
      </c>
      <c r="U29" s="308">
        <f>VLOOKUP(T29,'Basisreihen Destatis 2019'!$B$7:$H$90,3,FALSE)</f>
        <v>83.8</v>
      </c>
      <c r="V29" s="309"/>
      <c r="W29" s="309">
        <f t="shared" si="25"/>
        <v>83.8</v>
      </c>
      <c r="X29" s="309">
        <f>VLOOKUP(T29,'Basisreihen Destatis 2019'!$B$7:$H$90,4,FALSE)</f>
        <v>99.8</v>
      </c>
      <c r="Y29" s="309"/>
      <c r="Z29" s="309">
        <f t="shared" si="17"/>
        <v>99.8</v>
      </c>
      <c r="AA29" s="309">
        <f>VLOOKUP(T29,'Basisreihen Destatis 2019'!$B$7:$H$90,5,FALSE)</f>
        <v>93.8</v>
      </c>
      <c r="AB29" s="309"/>
      <c r="AC29" s="309">
        <f t="shared" si="18"/>
        <v>93.8</v>
      </c>
      <c r="AD29" s="310">
        <f t="shared" si="29"/>
        <v>89.7</v>
      </c>
      <c r="AE29" s="386">
        <f t="shared" si="19"/>
        <v>1.2407999999999999</v>
      </c>
      <c r="AG29" s="387">
        <v>2006</v>
      </c>
      <c r="AH29" s="308">
        <f>VLOOKUP(AG29,'Basisreihen Destatis 2019'!$B$7:$H$90,3,FALSE)</f>
        <v>83.8</v>
      </c>
      <c r="AI29" s="309"/>
      <c r="AJ29" s="309">
        <f t="shared" si="20"/>
        <v>83.8</v>
      </c>
      <c r="AK29" s="309">
        <f>VLOOKUP(AG29,'Basisreihen Destatis 2019'!$B$7:$H$90,6,FALSE)</f>
        <v>92.5</v>
      </c>
      <c r="AL29" s="309"/>
      <c r="AM29" s="309">
        <f t="shared" si="26"/>
        <v>92.5</v>
      </c>
      <c r="AN29" s="310">
        <f t="shared" si="30"/>
        <v>89.5</v>
      </c>
      <c r="AO29" s="386">
        <f t="shared" si="21"/>
        <v>1.2212000000000001</v>
      </c>
      <c r="AP29" s="156"/>
      <c r="AQ29" s="387">
        <v>2006</v>
      </c>
      <c r="AR29" s="308">
        <f>VLOOKUP(AQ29,'Basisreihen Destatis 2019'!$B$7:$H$90,6,FALSE)</f>
        <v>92.5</v>
      </c>
      <c r="AS29" s="309"/>
      <c r="AT29" s="310">
        <f t="shared" si="27"/>
        <v>92.5</v>
      </c>
      <c r="AU29" s="386">
        <f t="shared" si="22"/>
        <v>1.1318999999999999</v>
      </c>
    </row>
    <row r="30" spans="2:47">
      <c r="B30" s="408">
        <v>2005</v>
      </c>
      <c r="C30" s="308">
        <f>VLOOKUP(B30,'Basisreihen Destatis 2019'!$B$7:$H$90,2,FALSE)</f>
        <v>79.2</v>
      </c>
      <c r="D30" s="309"/>
      <c r="E30" s="309">
        <f t="shared" si="23"/>
        <v>79.2</v>
      </c>
      <c r="F30" s="309"/>
      <c r="G30" s="310">
        <f t="shared" si="28"/>
        <v>79.2</v>
      </c>
      <c r="H30" s="386">
        <f t="shared" si="13"/>
        <v>1.4533</v>
      </c>
      <c r="J30" s="387">
        <v>2005</v>
      </c>
      <c r="K30" s="308">
        <f>VLOOKUP(J30,'Basisreihen Destatis 2019'!$B$7:$H$90,3,FALSE)</f>
        <v>81.8</v>
      </c>
      <c r="L30" s="309"/>
      <c r="M30" s="309">
        <f t="shared" si="14"/>
        <v>81.8</v>
      </c>
      <c r="N30" s="309">
        <f>VLOOKUP(J30,'Basisreihen Destatis 2019'!$B$7:$H$90,4,FALSE)</f>
        <v>93.7</v>
      </c>
      <c r="O30" s="309"/>
      <c r="P30" s="309">
        <f t="shared" si="15"/>
        <v>93.7</v>
      </c>
      <c r="Q30" s="310">
        <f t="shared" si="24"/>
        <v>85.4</v>
      </c>
      <c r="R30" s="386">
        <f t="shared" si="16"/>
        <v>1.3115000000000001</v>
      </c>
      <c r="S30" s="193"/>
      <c r="T30" s="387">
        <v>2005</v>
      </c>
      <c r="U30" s="308">
        <f>VLOOKUP(T30,'Basisreihen Destatis 2019'!$B$7:$H$90,3,FALSE)</f>
        <v>81.8</v>
      </c>
      <c r="V30" s="309"/>
      <c r="W30" s="309">
        <f t="shared" si="25"/>
        <v>81.8</v>
      </c>
      <c r="X30" s="309">
        <f>VLOOKUP(T30,'Basisreihen Destatis 2019'!$B$7:$H$90,4,FALSE)</f>
        <v>93.7</v>
      </c>
      <c r="Y30" s="309"/>
      <c r="Z30" s="309">
        <f t="shared" si="17"/>
        <v>93.7</v>
      </c>
      <c r="AA30" s="309">
        <f>VLOOKUP(T30,'Basisreihen Destatis 2019'!$B$7:$H$90,5,FALSE)</f>
        <v>93</v>
      </c>
      <c r="AB30" s="309"/>
      <c r="AC30" s="309">
        <f t="shared" si="18"/>
        <v>93</v>
      </c>
      <c r="AD30" s="310">
        <f t="shared" si="29"/>
        <v>87.5</v>
      </c>
      <c r="AE30" s="386">
        <f t="shared" si="19"/>
        <v>1.272</v>
      </c>
      <c r="AG30" s="387">
        <v>2005</v>
      </c>
      <c r="AH30" s="308">
        <f>VLOOKUP(AG30,'Basisreihen Destatis 2019'!$B$7:$H$90,3,FALSE)</f>
        <v>81.8</v>
      </c>
      <c r="AI30" s="309"/>
      <c r="AJ30" s="309">
        <f t="shared" si="20"/>
        <v>81.8</v>
      </c>
      <c r="AK30" s="309">
        <f>VLOOKUP(AG30,'Basisreihen Destatis 2019'!$B$7:$H$90,6,FALSE)</f>
        <v>87.8</v>
      </c>
      <c r="AL30" s="309"/>
      <c r="AM30" s="309">
        <f t="shared" si="26"/>
        <v>87.8</v>
      </c>
      <c r="AN30" s="310">
        <f t="shared" si="30"/>
        <v>85.7</v>
      </c>
      <c r="AO30" s="386">
        <f t="shared" si="21"/>
        <v>1.2754000000000001</v>
      </c>
      <c r="AP30" s="156"/>
      <c r="AQ30" s="387">
        <v>2005</v>
      </c>
      <c r="AR30" s="308">
        <f>VLOOKUP(AQ30,'Basisreihen Destatis 2019'!$B$7:$H$90,6,FALSE)</f>
        <v>87.8</v>
      </c>
      <c r="AS30" s="309"/>
      <c r="AT30" s="310">
        <f t="shared" si="27"/>
        <v>87.8</v>
      </c>
      <c r="AU30" s="386">
        <f t="shared" si="22"/>
        <v>1.1924999999999999</v>
      </c>
    </row>
    <row r="31" spans="2:47">
      <c r="B31" s="408">
        <v>2004</v>
      </c>
      <c r="C31" s="308">
        <f>VLOOKUP(B31,'Basisreihen Destatis 2019'!$B$7:$H$90,2,FALSE)</f>
        <v>77.599999999999994</v>
      </c>
      <c r="D31" s="309"/>
      <c r="E31" s="309">
        <f t="shared" si="23"/>
        <v>77.599999999999994</v>
      </c>
      <c r="F31" s="309"/>
      <c r="G31" s="310">
        <f t="shared" si="28"/>
        <v>77.599999999999994</v>
      </c>
      <c r="H31" s="386">
        <f t="shared" si="13"/>
        <v>1.4832000000000001</v>
      </c>
      <c r="J31" s="387">
        <v>2004</v>
      </c>
      <c r="K31" s="308">
        <f>VLOOKUP(J31,'Basisreihen Destatis 2019'!$B$7:$H$90,3,FALSE)</f>
        <v>81.7</v>
      </c>
      <c r="L31" s="309"/>
      <c r="M31" s="309">
        <f t="shared" si="14"/>
        <v>81.7</v>
      </c>
      <c r="N31" s="309">
        <f>VLOOKUP(J31,'Basisreihen Destatis 2019'!$B$7:$H$90,4,FALSE)</f>
        <v>96</v>
      </c>
      <c r="O31" s="309"/>
      <c r="P31" s="309">
        <f t="shared" si="15"/>
        <v>96</v>
      </c>
      <c r="Q31" s="310">
        <f t="shared" si="24"/>
        <v>86</v>
      </c>
      <c r="R31" s="386">
        <f t="shared" si="16"/>
        <v>1.3023</v>
      </c>
      <c r="S31" s="193"/>
      <c r="T31" s="387">
        <v>2004</v>
      </c>
      <c r="U31" s="308">
        <f>VLOOKUP(T31,'Basisreihen Destatis 2019'!$B$7:$H$90,3,FALSE)</f>
        <v>81.7</v>
      </c>
      <c r="V31" s="309"/>
      <c r="W31" s="309">
        <f t="shared" si="25"/>
        <v>81.7</v>
      </c>
      <c r="X31" s="309">
        <f>VLOOKUP(T31,'Basisreihen Destatis 2019'!$B$7:$H$90,4,FALSE)</f>
        <v>96</v>
      </c>
      <c r="Y31" s="309"/>
      <c r="Z31" s="309">
        <f t="shared" si="17"/>
        <v>96</v>
      </c>
      <c r="AA31" s="309">
        <f>VLOOKUP(T31,'Basisreihen Destatis 2019'!$B$7:$H$90,5,FALSE)</f>
        <v>85</v>
      </c>
      <c r="AB31" s="309"/>
      <c r="AC31" s="309">
        <f t="shared" si="18"/>
        <v>85</v>
      </c>
      <c r="AD31" s="310">
        <f t="shared" si="29"/>
        <v>85</v>
      </c>
      <c r="AE31" s="386">
        <f t="shared" si="19"/>
        <v>1.3093999999999999</v>
      </c>
      <c r="AG31" s="387">
        <v>2004</v>
      </c>
      <c r="AH31" s="308">
        <f>VLOOKUP(AG31,'Basisreihen Destatis 2019'!$B$7:$H$90,3,FALSE)</f>
        <v>81.7</v>
      </c>
      <c r="AI31" s="309"/>
      <c r="AJ31" s="309">
        <f t="shared" si="20"/>
        <v>81.7</v>
      </c>
      <c r="AK31" s="309">
        <f>VLOOKUP(AG31,'Basisreihen Destatis 2019'!$B$7:$H$90,6,FALSE)</f>
        <v>84.6</v>
      </c>
      <c r="AL31" s="309"/>
      <c r="AM31" s="309">
        <f t="shared" si="26"/>
        <v>84.6</v>
      </c>
      <c r="AN31" s="310">
        <f t="shared" si="30"/>
        <v>83.6</v>
      </c>
      <c r="AO31" s="386">
        <f t="shared" si="21"/>
        <v>1.3073999999999999</v>
      </c>
      <c r="AP31" s="156"/>
      <c r="AQ31" s="387">
        <v>2004</v>
      </c>
      <c r="AR31" s="308">
        <f>VLOOKUP(AQ31,'Basisreihen Destatis 2019'!$B$7:$H$90,6,FALSE)</f>
        <v>84.6</v>
      </c>
      <c r="AS31" s="309"/>
      <c r="AT31" s="310">
        <f t="shared" si="27"/>
        <v>84.6</v>
      </c>
      <c r="AU31" s="386">
        <f t="shared" si="22"/>
        <v>1.2376</v>
      </c>
    </row>
    <row r="32" spans="2:47">
      <c r="B32" s="408">
        <v>2003</v>
      </c>
      <c r="C32" s="308">
        <f>VLOOKUP(B32,'Basisreihen Destatis 2019'!$B$7:$H$90,2,FALSE)</f>
        <v>76.5</v>
      </c>
      <c r="D32" s="309"/>
      <c r="E32" s="309">
        <f t="shared" si="23"/>
        <v>76.5</v>
      </c>
      <c r="F32" s="309"/>
      <c r="G32" s="310">
        <f t="shared" si="28"/>
        <v>76.5</v>
      </c>
      <c r="H32" s="386">
        <f t="shared" si="13"/>
        <v>1.5045999999999999</v>
      </c>
      <c r="J32" s="387">
        <v>2003</v>
      </c>
      <c r="K32" s="308">
        <f>VLOOKUP(J32,'Basisreihen Destatis 2019'!$B$7:$H$90,3,FALSE)</f>
        <v>81.7</v>
      </c>
      <c r="L32" s="309"/>
      <c r="M32" s="309">
        <f t="shared" si="14"/>
        <v>81.7</v>
      </c>
      <c r="N32" s="309">
        <f>VLOOKUP(J32,'Basisreihen Destatis 2019'!$B$7:$H$90,4,FALSE)</f>
        <v>96.2</v>
      </c>
      <c r="O32" s="309"/>
      <c r="P32" s="309">
        <f t="shared" si="15"/>
        <v>96.2</v>
      </c>
      <c r="Q32" s="310">
        <f t="shared" si="24"/>
        <v>86.1</v>
      </c>
      <c r="R32" s="386">
        <f t="shared" si="16"/>
        <v>1.3008</v>
      </c>
      <c r="S32" s="193"/>
      <c r="T32" s="387">
        <v>2003</v>
      </c>
      <c r="U32" s="308">
        <f>VLOOKUP(T32,'Basisreihen Destatis 2019'!$B$7:$H$90,3,FALSE)</f>
        <v>81.7</v>
      </c>
      <c r="V32" s="309"/>
      <c r="W32" s="309">
        <f t="shared" si="25"/>
        <v>81.7</v>
      </c>
      <c r="X32" s="309">
        <f>VLOOKUP(T32,'Basisreihen Destatis 2019'!$B$7:$H$90,4,FALSE)</f>
        <v>96.2</v>
      </c>
      <c r="Y32" s="309"/>
      <c r="Z32" s="309">
        <f t="shared" si="17"/>
        <v>96.2</v>
      </c>
      <c r="AA32" s="309">
        <f>VLOOKUP(T32,'Basisreihen Destatis 2019'!$B$7:$H$90,5,FALSE)</f>
        <v>80.7</v>
      </c>
      <c r="AB32" s="309"/>
      <c r="AC32" s="309">
        <f t="shared" si="18"/>
        <v>80.7</v>
      </c>
      <c r="AD32" s="310">
        <f t="shared" si="29"/>
        <v>83.5</v>
      </c>
      <c r="AE32" s="386">
        <f t="shared" si="19"/>
        <v>1.3329</v>
      </c>
      <c r="AG32" s="387">
        <v>2003</v>
      </c>
      <c r="AH32" s="308">
        <f>VLOOKUP(AG32,'Basisreihen Destatis 2019'!$B$7:$H$90,3,FALSE)</f>
        <v>81.7</v>
      </c>
      <c r="AI32" s="309"/>
      <c r="AJ32" s="309">
        <f t="shared" si="20"/>
        <v>81.7</v>
      </c>
      <c r="AK32" s="309">
        <f>VLOOKUP(AG32,'Basisreihen Destatis 2019'!$B$7:$H$90,6,FALSE)</f>
        <v>83.4</v>
      </c>
      <c r="AL32" s="309"/>
      <c r="AM32" s="309">
        <f t="shared" si="26"/>
        <v>83.4</v>
      </c>
      <c r="AN32" s="310">
        <f t="shared" si="30"/>
        <v>82.8</v>
      </c>
      <c r="AO32" s="386">
        <f t="shared" si="21"/>
        <v>1.32</v>
      </c>
      <c r="AP32" s="156"/>
      <c r="AQ32" s="387">
        <v>2003</v>
      </c>
      <c r="AR32" s="308">
        <f>VLOOKUP(AQ32,'Basisreihen Destatis 2019'!$B$7:$H$90,6,FALSE)</f>
        <v>83.4</v>
      </c>
      <c r="AS32" s="309"/>
      <c r="AT32" s="310">
        <f t="shared" si="27"/>
        <v>83.4</v>
      </c>
      <c r="AU32" s="386">
        <f t="shared" si="22"/>
        <v>1.2554000000000001</v>
      </c>
    </row>
    <row r="33" spans="2:47">
      <c r="B33" s="408">
        <v>2002</v>
      </c>
      <c r="C33" s="308">
        <f>VLOOKUP(B33,'Basisreihen Destatis 2019'!$B$7:$H$90,2,FALSE)</f>
        <v>76.3</v>
      </c>
      <c r="D33" s="309"/>
      <c r="E33" s="309">
        <f t="shared" si="23"/>
        <v>76.3</v>
      </c>
      <c r="F33" s="309"/>
      <c r="G33" s="310">
        <f t="shared" si="28"/>
        <v>76.3</v>
      </c>
      <c r="H33" s="386">
        <f t="shared" si="13"/>
        <v>1.5085</v>
      </c>
      <c r="J33" s="387">
        <v>2002</v>
      </c>
      <c r="K33" s="308">
        <f>VLOOKUP(J33,'Basisreihen Destatis 2019'!$B$7:$H$90,3,FALSE)</f>
        <v>82</v>
      </c>
      <c r="L33" s="309"/>
      <c r="M33" s="309">
        <f t="shared" si="14"/>
        <v>82</v>
      </c>
      <c r="N33" s="309">
        <f>VLOOKUP(J33,'Basisreihen Destatis 2019'!$B$7:$H$90,4,FALSE)</f>
        <v>98.6</v>
      </c>
      <c r="O33" s="309"/>
      <c r="P33" s="309">
        <f t="shared" si="15"/>
        <v>98.6</v>
      </c>
      <c r="Q33" s="310">
        <f t="shared" si="24"/>
        <v>87</v>
      </c>
      <c r="R33" s="386">
        <f t="shared" si="16"/>
        <v>1.2874000000000001</v>
      </c>
      <c r="S33" s="193"/>
      <c r="T33" s="387">
        <v>2002</v>
      </c>
      <c r="U33" s="308">
        <f>VLOOKUP(T33,'Basisreihen Destatis 2019'!$B$7:$H$90,3,FALSE)</f>
        <v>82</v>
      </c>
      <c r="V33" s="309"/>
      <c r="W33" s="309">
        <f t="shared" si="25"/>
        <v>82</v>
      </c>
      <c r="X33" s="309">
        <f>VLOOKUP(T33,'Basisreihen Destatis 2019'!$B$7:$H$90,4,FALSE)</f>
        <v>98.6</v>
      </c>
      <c r="Y33" s="309"/>
      <c r="Z33" s="309">
        <f t="shared" si="17"/>
        <v>98.6</v>
      </c>
      <c r="AA33" s="309">
        <f>VLOOKUP(T33,'Basisreihen Destatis 2019'!$B$7:$H$90,5,FALSE)</f>
        <v>83.2</v>
      </c>
      <c r="AB33" s="309"/>
      <c r="AC33" s="309">
        <f t="shared" si="18"/>
        <v>83.2</v>
      </c>
      <c r="AD33" s="310">
        <f t="shared" si="29"/>
        <v>84.9</v>
      </c>
      <c r="AE33" s="386">
        <f t="shared" si="19"/>
        <v>1.3109999999999999</v>
      </c>
      <c r="AG33" s="387">
        <v>2002</v>
      </c>
      <c r="AH33" s="308">
        <f>VLOOKUP(AG33,'Basisreihen Destatis 2019'!$B$7:$H$90,3,FALSE)</f>
        <v>82</v>
      </c>
      <c r="AI33" s="309"/>
      <c r="AJ33" s="309">
        <f t="shared" si="20"/>
        <v>82</v>
      </c>
      <c r="AK33" s="309">
        <f>VLOOKUP(AG33,'Basisreihen Destatis 2019'!$B$7:$H$90,6,FALSE)</f>
        <v>82.2</v>
      </c>
      <c r="AL33" s="309"/>
      <c r="AM33" s="309">
        <f t="shared" si="26"/>
        <v>82.2</v>
      </c>
      <c r="AN33" s="310">
        <f t="shared" si="30"/>
        <v>82.1</v>
      </c>
      <c r="AO33" s="386">
        <f t="shared" si="21"/>
        <v>1.3312999999999999</v>
      </c>
      <c r="AP33" s="156"/>
      <c r="AQ33" s="387">
        <v>2002</v>
      </c>
      <c r="AR33" s="308">
        <f>VLOOKUP(AQ33,'Basisreihen Destatis 2019'!$B$7:$H$90,6,FALSE)</f>
        <v>82.2</v>
      </c>
      <c r="AS33" s="309"/>
      <c r="AT33" s="310">
        <f t="shared" si="27"/>
        <v>82.2</v>
      </c>
      <c r="AU33" s="386">
        <f t="shared" si="22"/>
        <v>1.2737000000000001</v>
      </c>
    </row>
    <row r="34" spans="2:47">
      <c r="B34" s="408">
        <v>2001</v>
      </c>
      <c r="C34" s="308">
        <f>VLOOKUP(B34,'Basisreihen Destatis 2019'!$B$7:$H$90,2,FALSE)</f>
        <v>76.099999999999994</v>
      </c>
      <c r="D34" s="309"/>
      <c r="E34" s="309">
        <f t="shared" si="23"/>
        <v>76.099999999999994</v>
      </c>
      <c r="F34" s="309"/>
      <c r="G34" s="310">
        <f t="shared" si="28"/>
        <v>76.099999999999994</v>
      </c>
      <c r="H34" s="386">
        <f t="shared" si="13"/>
        <v>1.5125</v>
      </c>
      <c r="J34" s="387">
        <v>2001</v>
      </c>
      <c r="K34" s="308">
        <f>VLOOKUP(J34,'Basisreihen Destatis 2019'!$B$7:$H$90,3,FALSE)</f>
        <v>82.2</v>
      </c>
      <c r="L34" s="309"/>
      <c r="M34" s="309">
        <f t="shared" si="14"/>
        <v>82.2</v>
      </c>
      <c r="N34" s="309">
        <f>VLOOKUP(J34,'Basisreihen Destatis 2019'!$B$7:$H$90,4,FALSE)</f>
        <v>101.1</v>
      </c>
      <c r="O34" s="309"/>
      <c r="P34" s="309">
        <f t="shared" si="15"/>
        <v>101.1</v>
      </c>
      <c r="Q34" s="310">
        <f t="shared" si="24"/>
        <v>87.9</v>
      </c>
      <c r="R34" s="386">
        <f t="shared" si="16"/>
        <v>1.2742</v>
      </c>
      <c r="S34" s="193"/>
      <c r="T34" s="387">
        <v>2001</v>
      </c>
      <c r="U34" s="308">
        <f>VLOOKUP(T34,'Basisreihen Destatis 2019'!$B$7:$H$90,3,FALSE)</f>
        <v>82.2</v>
      </c>
      <c r="V34" s="309"/>
      <c r="W34" s="309">
        <f t="shared" si="25"/>
        <v>82.2</v>
      </c>
      <c r="X34" s="309">
        <f>VLOOKUP(T34,'Basisreihen Destatis 2019'!$B$7:$H$90,4,FALSE)</f>
        <v>101.1</v>
      </c>
      <c r="Y34" s="309"/>
      <c r="Z34" s="309">
        <f t="shared" si="17"/>
        <v>101.1</v>
      </c>
      <c r="AA34" s="309">
        <f>VLOOKUP(T34,'Basisreihen Destatis 2019'!$B$7:$H$90,5,FALSE)</f>
        <v>86.2</v>
      </c>
      <c r="AB34" s="309"/>
      <c r="AC34" s="309">
        <f t="shared" si="18"/>
        <v>86.2</v>
      </c>
      <c r="AD34" s="310">
        <f t="shared" si="29"/>
        <v>86.4</v>
      </c>
      <c r="AE34" s="386">
        <f t="shared" si="19"/>
        <v>1.2882</v>
      </c>
      <c r="AG34" s="387">
        <v>2001</v>
      </c>
      <c r="AH34" s="308">
        <f>VLOOKUP(AG34,'Basisreihen Destatis 2019'!$B$7:$H$90,3,FALSE)</f>
        <v>82.2</v>
      </c>
      <c r="AI34" s="309"/>
      <c r="AJ34" s="309">
        <f t="shared" si="20"/>
        <v>82.2</v>
      </c>
      <c r="AK34" s="309">
        <f>VLOOKUP(AG34,'Basisreihen Destatis 2019'!$B$7:$H$90,6,FALSE)</f>
        <v>82.7</v>
      </c>
      <c r="AL34" s="309"/>
      <c r="AM34" s="309">
        <f t="shared" si="26"/>
        <v>82.7</v>
      </c>
      <c r="AN34" s="310">
        <f t="shared" si="30"/>
        <v>82.5</v>
      </c>
      <c r="AO34" s="386">
        <f t="shared" si="21"/>
        <v>1.3248</v>
      </c>
      <c r="AP34" s="156"/>
      <c r="AQ34" s="387">
        <v>2001</v>
      </c>
      <c r="AR34" s="308">
        <f>VLOOKUP(AQ34,'Basisreihen Destatis 2019'!$B$7:$H$90,6,FALSE)</f>
        <v>82.7</v>
      </c>
      <c r="AS34" s="309"/>
      <c r="AT34" s="310">
        <f t="shared" si="27"/>
        <v>82.7</v>
      </c>
      <c r="AU34" s="386">
        <f t="shared" si="22"/>
        <v>1.266</v>
      </c>
    </row>
    <row r="35" spans="2:47">
      <c r="B35" s="408">
        <v>2000</v>
      </c>
      <c r="C35" s="308">
        <f>VLOOKUP(B35,'Basisreihen Destatis 2019'!$B$7:$H$90,2,FALSE)</f>
        <v>75.8</v>
      </c>
      <c r="D35" s="309"/>
      <c r="E35" s="309">
        <f t="shared" si="23"/>
        <v>75.8</v>
      </c>
      <c r="F35" s="309"/>
      <c r="G35" s="310">
        <f t="shared" si="28"/>
        <v>75.8</v>
      </c>
      <c r="H35" s="386">
        <f t="shared" si="13"/>
        <v>1.5185</v>
      </c>
      <c r="J35" s="387">
        <v>2000</v>
      </c>
      <c r="K35" s="308">
        <f>VLOOKUP(J35,'Basisreihen Destatis 2019'!$B$7:$H$90,3,FALSE)</f>
        <v>82.4</v>
      </c>
      <c r="L35" s="309"/>
      <c r="M35" s="309">
        <f t="shared" si="14"/>
        <v>82.4</v>
      </c>
      <c r="N35" s="309">
        <f>VLOOKUP(J35,'Basisreihen Destatis 2019'!$B$7:$H$90,4,FALSE)</f>
        <v>101.8</v>
      </c>
      <c r="O35" s="309"/>
      <c r="P35" s="309">
        <f t="shared" si="15"/>
        <v>101.8</v>
      </c>
      <c r="Q35" s="310">
        <f t="shared" si="24"/>
        <v>88.2</v>
      </c>
      <c r="R35" s="386">
        <f t="shared" si="16"/>
        <v>1.2698</v>
      </c>
      <c r="S35" s="193"/>
      <c r="T35" s="387">
        <v>2000</v>
      </c>
      <c r="U35" s="308">
        <f>VLOOKUP(T35,'Basisreihen Destatis 2019'!$B$7:$H$90,3,FALSE)</f>
        <v>82.4</v>
      </c>
      <c r="V35" s="309"/>
      <c r="W35" s="309">
        <f t="shared" si="25"/>
        <v>82.4</v>
      </c>
      <c r="X35" s="309">
        <f>VLOOKUP(T35,'Basisreihen Destatis 2019'!$B$7:$H$90,4,FALSE)</f>
        <v>101.8</v>
      </c>
      <c r="Y35" s="309"/>
      <c r="Z35" s="309">
        <f t="shared" si="17"/>
        <v>101.8</v>
      </c>
      <c r="AA35" s="309">
        <f>VLOOKUP(T35,'Basisreihen Destatis 2019'!$B$7:$H$90,5,FALSE)</f>
        <v>85</v>
      </c>
      <c r="AB35" s="309"/>
      <c r="AC35" s="309">
        <f t="shared" si="18"/>
        <v>85</v>
      </c>
      <c r="AD35" s="310">
        <f t="shared" si="29"/>
        <v>86.2</v>
      </c>
      <c r="AE35" s="386">
        <f t="shared" si="19"/>
        <v>1.2911999999999999</v>
      </c>
      <c r="AG35" s="387">
        <v>2000</v>
      </c>
      <c r="AH35" s="308">
        <f>VLOOKUP(AG35,'Basisreihen Destatis 2019'!$B$7:$H$90,3,FALSE)</f>
        <v>82.4</v>
      </c>
      <c r="AI35" s="309"/>
      <c r="AJ35" s="309">
        <f t="shared" si="20"/>
        <v>82.4</v>
      </c>
      <c r="AK35" s="309">
        <f>VLOOKUP(AG35,'Basisreihen Destatis 2019'!$B$7:$H$90,6,FALSE)</f>
        <v>80.099999999999994</v>
      </c>
      <c r="AL35" s="309"/>
      <c r="AM35" s="309">
        <f t="shared" si="26"/>
        <v>80.099999999999994</v>
      </c>
      <c r="AN35" s="310">
        <f t="shared" si="30"/>
        <v>80.900000000000006</v>
      </c>
      <c r="AO35" s="386">
        <f t="shared" si="21"/>
        <v>1.3511</v>
      </c>
      <c r="AP35" s="156"/>
      <c r="AQ35" s="387">
        <v>2000</v>
      </c>
      <c r="AR35" s="308">
        <f>VLOOKUP(AQ35,'Basisreihen Destatis 2019'!$B$7:$H$90,6,FALSE)</f>
        <v>80.099999999999994</v>
      </c>
      <c r="AS35" s="309"/>
      <c r="AT35" s="310">
        <f t="shared" si="27"/>
        <v>80.099999999999994</v>
      </c>
      <c r="AU35" s="386">
        <f t="shared" si="22"/>
        <v>1.3070999999999999</v>
      </c>
    </row>
    <row r="36" spans="2:47">
      <c r="B36" s="408">
        <v>1999</v>
      </c>
      <c r="C36" s="308">
        <f>VLOOKUP(B36,'Basisreihen Destatis 2019'!$B$7:$H$90,2,FALSE)</f>
        <v>75.3</v>
      </c>
      <c r="D36" s="309"/>
      <c r="E36" s="309">
        <f t="shared" si="23"/>
        <v>75.3</v>
      </c>
      <c r="F36" s="309"/>
      <c r="G36" s="310">
        <f t="shared" si="28"/>
        <v>75.3</v>
      </c>
      <c r="H36" s="386">
        <f t="shared" si="13"/>
        <v>1.5286</v>
      </c>
      <c r="J36" s="387">
        <v>1999</v>
      </c>
      <c r="K36" s="308">
        <f>VLOOKUP(J36,'Basisreihen Destatis 2019'!$B$7:$H$90,3,FALSE)</f>
        <v>82.2</v>
      </c>
      <c r="L36" s="309"/>
      <c r="M36" s="309">
        <f t="shared" si="14"/>
        <v>82.2</v>
      </c>
      <c r="N36" s="309">
        <f>VLOOKUP(J36,'Basisreihen Destatis 2019'!$B$7:$H$90,4,FALSE)</f>
        <v>94.4</v>
      </c>
      <c r="O36" s="309"/>
      <c r="P36" s="309">
        <f t="shared" si="15"/>
        <v>94.4</v>
      </c>
      <c r="Q36" s="310">
        <f t="shared" si="24"/>
        <v>85.9</v>
      </c>
      <c r="R36" s="386">
        <f t="shared" si="16"/>
        <v>1.3038000000000001</v>
      </c>
      <c r="S36" s="193"/>
      <c r="T36" s="387">
        <v>1999</v>
      </c>
      <c r="U36" s="308">
        <f>VLOOKUP(T36,'Basisreihen Destatis 2019'!$B$7:$H$90,3,FALSE)</f>
        <v>82.2</v>
      </c>
      <c r="V36" s="309"/>
      <c r="W36" s="309">
        <f t="shared" si="25"/>
        <v>82.2</v>
      </c>
      <c r="X36" s="309">
        <f>VLOOKUP(T36,'Basisreihen Destatis 2019'!$B$7:$H$90,4,FALSE)</f>
        <v>94.4</v>
      </c>
      <c r="Y36" s="309"/>
      <c r="Z36" s="309">
        <f t="shared" si="17"/>
        <v>94.4</v>
      </c>
      <c r="AA36" s="309">
        <f>VLOOKUP(T36,'Basisreihen Destatis 2019'!$B$7:$H$90,5,FALSE)</f>
        <v>81.400000000000006</v>
      </c>
      <c r="AB36" s="309"/>
      <c r="AC36" s="309">
        <f t="shared" si="18"/>
        <v>81.400000000000006</v>
      </c>
      <c r="AD36" s="310">
        <f t="shared" si="29"/>
        <v>83.8</v>
      </c>
      <c r="AE36" s="386">
        <f t="shared" si="19"/>
        <v>1.3282</v>
      </c>
      <c r="AG36" s="387">
        <v>1999</v>
      </c>
      <c r="AH36" s="308">
        <f>VLOOKUP(AG36,'Basisreihen Destatis 2019'!$B$7:$H$90,3,FALSE)</f>
        <v>82.2</v>
      </c>
      <c r="AI36" s="309"/>
      <c r="AJ36" s="309">
        <f t="shared" si="20"/>
        <v>82.2</v>
      </c>
      <c r="AK36" s="309">
        <f>VLOOKUP(AG36,'Basisreihen Destatis 2019'!$B$7:$H$90,6,FALSE)</f>
        <v>78.599999999999994</v>
      </c>
      <c r="AL36" s="309"/>
      <c r="AM36" s="309">
        <f t="shared" si="26"/>
        <v>78.599999999999994</v>
      </c>
      <c r="AN36" s="310">
        <f t="shared" si="30"/>
        <v>79.900000000000006</v>
      </c>
      <c r="AO36" s="386">
        <f t="shared" si="21"/>
        <v>1.3680000000000001</v>
      </c>
      <c r="AP36" s="156"/>
      <c r="AQ36" s="387">
        <v>1999</v>
      </c>
      <c r="AR36" s="308">
        <f>VLOOKUP(AQ36,'Basisreihen Destatis 2019'!$B$7:$H$90,6,FALSE)</f>
        <v>78.599999999999994</v>
      </c>
      <c r="AS36" s="309"/>
      <c r="AT36" s="310">
        <f t="shared" si="27"/>
        <v>78.599999999999994</v>
      </c>
      <c r="AU36" s="386">
        <f t="shared" si="22"/>
        <v>1.3321000000000001</v>
      </c>
    </row>
    <row r="37" spans="2:47">
      <c r="B37" s="408">
        <v>1998</v>
      </c>
      <c r="C37" s="308">
        <f>VLOOKUP(B37,'Basisreihen Destatis 2019'!$B$7:$H$90,2,FALSE)</f>
        <v>75.7</v>
      </c>
      <c r="D37" s="309"/>
      <c r="E37" s="309">
        <f t="shared" si="23"/>
        <v>75.7</v>
      </c>
      <c r="F37" s="309"/>
      <c r="G37" s="310">
        <f t="shared" si="28"/>
        <v>75.7</v>
      </c>
      <c r="H37" s="386">
        <f t="shared" si="13"/>
        <v>1.5205</v>
      </c>
      <c r="J37" s="387">
        <v>1998</v>
      </c>
      <c r="K37" s="308">
        <f>VLOOKUP(J37,'Basisreihen Destatis 2019'!$B$7:$H$90,3,FALSE)</f>
        <v>82.6</v>
      </c>
      <c r="L37" s="309"/>
      <c r="M37" s="309">
        <f t="shared" si="14"/>
        <v>82.6</v>
      </c>
      <c r="N37" s="309">
        <f>VLOOKUP(J37,'Basisreihen Destatis 2019'!$B$7:$H$90,4,FALSE)</f>
        <v>96</v>
      </c>
      <c r="O37" s="309"/>
      <c r="P37" s="309">
        <f t="shared" si="15"/>
        <v>96</v>
      </c>
      <c r="Q37" s="310">
        <f t="shared" si="24"/>
        <v>86.6</v>
      </c>
      <c r="R37" s="386">
        <f t="shared" si="16"/>
        <v>1.2932999999999999</v>
      </c>
      <c r="S37" s="193"/>
      <c r="T37" s="387">
        <v>1998</v>
      </c>
      <c r="U37" s="308">
        <f>VLOOKUP(T37,'Basisreihen Destatis 2019'!$B$7:$H$90,3,FALSE)</f>
        <v>82.6</v>
      </c>
      <c r="V37" s="309"/>
      <c r="W37" s="309">
        <f t="shared" si="25"/>
        <v>82.6</v>
      </c>
      <c r="X37" s="309">
        <f>VLOOKUP(T37,'Basisreihen Destatis 2019'!$B$7:$H$90,4,FALSE)</f>
        <v>96</v>
      </c>
      <c r="Y37" s="309"/>
      <c r="Z37" s="309">
        <f t="shared" si="17"/>
        <v>96</v>
      </c>
      <c r="AA37" s="309">
        <f>VLOOKUP(T37,'Basisreihen Destatis 2019'!$B$7:$H$90,5,FALSE)</f>
        <v>79.900000000000006</v>
      </c>
      <c r="AB37" s="309"/>
      <c r="AC37" s="309">
        <f t="shared" si="18"/>
        <v>79.900000000000006</v>
      </c>
      <c r="AD37" s="310">
        <f t="shared" si="29"/>
        <v>83.7</v>
      </c>
      <c r="AE37" s="386">
        <f t="shared" si="19"/>
        <v>1.3297000000000001</v>
      </c>
      <c r="AG37" s="387">
        <v>1998</v>
      </c>
      <c r="AH37" s="308">
        <f>VLOOKUP(AG37,'Basisreihen Destatis 2019'!$B$7:$H$90,3,FALSE)</f>
        <v>82.6</v>
      </c>
      <c r="AI37" s="309"/>
      <c r="AJ37" s="309">
        <f t="shared" si="20"/>
        <v>82.6</v>
      </c>
      <c r="AK37" s="309">
        <f>VLOOKUP(AG37,'Basisreihen Destatis 2019'!$B$7:$H$90,6,FALSE)</f>
        <v>79.8</v>
      </c>
      <c r="AL37" s="309"/>
      <c r="AM37" s="309">
        <f t="shared" si="26"/>
        <v>79.8</v>
      </c>
      <c r="AN37" s="310">
        <f t="shared" si="30"/>
        <v>80.8</v>
      </c>
      <c r="AO37" s="386">
        <f t="shared" si="21"/>
        <v>1.3527</v>
      </c>
      <c r="AP37" s="156"/>
      <c r="AQ37" s="387">
        <v>1998</v>
      </c>
      <c r="AR37" s="308">
        <f>VLOOKUP(AQ37,'Basisreihen Destatis 2019'!$B$7:$H$90,6,FALSE)</f>
        <v>79.8</v>
      </c>
      <c r="AS37" s="309"/>
      <c r="AT37" s="310">
        <f t="shared" si="27"/>
        <v>79.8</v>
      </c>
      <c r="AU37" s="386">
        <f t="shared" si="22"/>
        <v>1.3120000000000001</v>
      </c>
    </row>
    <row r="38" spans="2:47">
      <c r="B38" s="408">
        <v>1997</v>
      </c>
      <c r="C38" s="308">
        <f>VLOOKUP(B38,'Basisreihen Destatis 2019'!$B$7:$H$90,2,FALSE)</f>
        <v>76.099999999999994</v>
      </c>
      <c r="D38" s="309"/>
      <c r="E38" s="309">
        <f t="shared" si="23"/>
        <v>76.099999999999994</v>
      </c>
      <c r="F38" s="309"/>
      <c r="G38" s="310">
        <f t="shared" si="28"/>
        <v>76.099999999999994</v>
      </c>
      <c r="H38" s="386">
        <f t="shared" si="13"/>
        <v>1.5125</v>
      </c>
      <c r="J38" s="387">
        <v>1997</v>
      </c>
      <c r="K38" s="308">
        <f>VLOOKUP(J38,'Basisreihen Destatis 2019'!$B$7:$H$90,3,FALSE)</f>
        <v>84.1</v>
      </c>
      <c r="L38" s="309"/>
      <c r="M38" s="309">
        <f t="shared" si="14"/>
        <v>84.1</v>
      </c>
      <c r="N38" s="309">
        <f>VLOOKUP(J38,'Basisreihen Destatis 2019'!$B$7:$H$90,4,FALSE)</f>
        <v>98.5</v>
      </c>
      <c r="O38" s="309"/>
      <c r="P38" s="309">
        <f t="shared" si="15"/>
        <v>98.5</v>
      </c>
      <c r="Q38" s="310">
        <f t="shared" si="24"/>
        <v>88.4</v>
      </c>
      <c r="R38" s="386">
        <f t="shared" si="16"/>
        <v>1.2669999999999999</v>
      </c>
      <c r="S38" s="193"/>
      <c r="T38" s="387">
        <v>1997</v>
      </c>
      <c r="U38" s="308">
        <f>VLOOKUP(T38,'Basisreihen Destatis 2019'!$B$7:$H$90,3,FALSE)</f>
        <v>84.1</v>
      </c>
      <c r="V38" s="309"/>
      <c r="W38" s="309">
        <f t="shared" si="25"/>
        <v>84.1</v>
      </c>
      <c r="X38" s="309">
        <f>VLOOKUP(T38,'Basisreihen Destatis 2019'!$B$7:$H$90,4,FALSE)</f>
        <v>98.5</v>
      </c>
      <c r="Y38" s="309"/>
      <c r="Z38" s="309">
        <f t="shared" si="17"/>
        <v>98.5</v>
      </c>
      <c r="AA38" s="309">
        <f>VLOOKUP(T38,'Basisreihen Destatis 2019'!$B$7:$H$90,5,FALSE)</f>
        <v>77.7</v>
      </c>
      <c r="AB38" s="309"/>
      <c r="AC38" s="309">
        <f t="shared" si="18"/>
        <v>77.7</v>
      </c>
      <c r="AD38" s="310">
        <f t="shared" si="29"/>
        <v>84</v>
      </c>
      <c r="AE38" s="386">
        <f t="shared" si="19"/>
        <v>1.325</v>
      </c>
      <c r="AG38" s="387">
        <v>1997</v>
      </c>
      <c r="AH38" s="308">
        <f>VLOOKUP(AG38,'Basisreihen Destatis 2019'!$B$7:$H$90,3,FALSE)</f>
        <v>84.1</v>
      </c>
      <c r="AI38" s="309"/>
      <c r="AJ38" s="309">
        <f t="shared" si="20"/>
        <v>84.1</v>
      </c>
      <c r="AK38" s="309">
        <f>VLOOKUP(AG38,'Basisreihen Destatis 2019'!$B$7:$H$90,6,FALSE)</f>
        <v>79.8</v>
      </c>
      <c r="AL38" s="309"/>
      <c r="AM38" s="309">
        <f t="shared" si="26"/>
        <v>79.8</v>
      </c>
      <c r="AN38" s="310">
        <f t="shared" si="30"/>
        <v>81.3</v>
      </c>
      <c r="AO38" s="386">
        <f t="shared" si="21"/>
        <v>1.3444</v>
      </c>
      <c r="AP38" s="156"/>
      <c r="AQ38" s="387">
        <v>1997</v>
      </c>
      <c r="AR38" s="308">
        <f>VLOOKUP(AQ38,'Basisreihen Destatis 2019'!$B$7:$H$90,6,FALSE)</f>
        <v>79.8</v>
      </c>
      <c r="AS38" s="309"/>
      <c r="AT38" s="310">
        <f t="shared" si="27"/>
        <v>79.8</v>
      </c>
      <c r="AU38" s="386">
        <f t="shared" si="22"/>
        <v>1.3120000000000001</v>
      </c>
    </row>
    <row r="39" spans="2:47">
      <c r="B39" s="408">
        <v>1996</v>
      </c>
      <c r="C39" s="308">
        <f>VLOOKUP(B39,'Basisreihen Destatis 2019'!$B$7:$H$90,2,FALSE)</f>
        <v>76.5</v>
      </c>
      <c r="D39" s="309"/>
      <c r="E39" s="309">
        <f t="shared" si="23"/>
        <v>76.5</v>
      </c>
      <c r="F39" s="309"/>
      <c r="G39" s="310">
        <f t="shared" si="28"/>
        <v>76.5</v>
      </c>
      <c r="H39" s="386">
        <f t="shared" si="13"/>
        <v>1.5045999999999999</v>
      </c>
      <c r="J39" s="387">
        <v>1996</v>
      </c>
      <c r="K39" s="308">
        <f>VLOOKUP(J39,'Basisreihen Destatis 2019'!$B$7:$H$90,3,FALSE)</f>
        <v>85.6</v>
      </c>
      <c r="L39" s="309"/>
      <c r="M39" s="309">
        <f t="shared" si="14"/>
        <v>85.6</v>
      </c>
      <c r="N39" s="309">
        <f>VLOOKUP(J39,'Basisreihen Destatis 2019'!$B$7:$H$90,4,FALSE)</f>
        <v>107.8</v>
      </c>
      <c r="O39" s="309"/>
      <c r="P39" s="309">
        <f t="shared" si="15"/>
        <v>107.8</v>
      </c>
      <c r="Q39" s="310">
        <f t="shared" si="24"/>
        <v>92.3</v>
      </c>
      <c r="R39" s="386">
        <f t="shared" si="16"/>
        <v>1.2134</v>
      </c>
      <c r="S39" s="193"/>
      <c r="T39" s="387">
        <v>1996</v>
      </c>
      <c r="U39" s="308">
        <f>VLOOKUP(T39,'Basisreihen Destatis 2019'!$B$7:$H$90,3,FALSE)</f>
        <v>85.6</v>
      </c>
      <c r="V39" s="309"/>
      <c r="W39" s="309">
        <f t="shared" si="25"/>
        <v>85.6</v>
      </c>
      <c r="X39" s="309">
        <f>VLOOKUP(T39,'Basisreihen Destatis 2019'!$B$7:$H$90,4,FALSE)</f>
        <v>107.8</v>
      </c>
      <c r="Y39" s="309"/>
      <c r="Z39" s="309">
        <f t="shared" si="17"/>
        <v>107.8</v>
      </c>
      <c r="AA39" s="309">
        <f>VLOOKUP(T39,'Basisreihen Destatis 2019'!$B$7:$H$90,5,FALSE)</f>
        <v>75.900000000000006</v>
      </c>
      <c r="AB39" s="309"/>
      <c r="AC39" s="309">
        <f t="shared" si="18"/>
        <v>75.900000000000006</v>
      </c>
      <c r="AD39" s="310">
        <f t="shared" si="29"/>
        <v>85.5</v>
      </c>
      <c r="AE39" s="386">
        <f t="shared" si="19"/>
        <v>1.3018000000000001</v>
      </c>
      <c r="AG39" s="387">
        <v>1996</v>
      </c>
      <c r="AH39" s="308">
        <f>VLOOKUP(AG39,'Basisreihen Destatis 2019'!$B$7:$H$90,3,FALSE)</f>
        <v>85.6</v>
      </c>
      <c r="AI39" s="309"/>
      <c r="AJ39" s="309">
        <f t="shared" si="20"/>
        <v>85.6</v>
      </c>
      <c r="AK39" s="309">
        <f>VLOOKUP(AG39,'Basisreihen Destatis 2019'!$B$7:$H$90,6,FALSE)</f>
        <v>78.900000000000006</v>
      </c>
      <c r="AL39" s="309"/>
      <c r="AM39" s="309">
        <f t="shared" si="26"/>
        <v>78.900000000000006</v>
      </c>
      <c r="AN39" s="310">
        <f t="shared" si="30"/>
        <v>81.2</v>
      </c>
      <c r="AO39" s="386">
        <f t="shared" si="21"/>
        <v>1.3461000000000001</v>
      </c>
      <c r="AP39" s="156"/>
      <c r="AQ39" s="387">
        <v>1996</v>
      </c>
      <c r="AR39" s="308">
        <f>VLOOKUP(AQ39,'Basisreihen Destatis 2019'!$B$7:$H$90,6,FALSE)</f>
        <v>78.900000000000006</v>
      </c>
      <c r="AS39" s="309"/>
      <c r="AT39" s="310">
        <f t="shared" si="27"/>
        <v>78.900000000000006</v>
      </c>
      <c r="AU39" s="386">
        <f t="shared" si="22"/>
        <v>1.327</v>
      </c>
    </row>
    <row r="40" spans="2:47">
      <c r="B40" s="408">
        <v>1995</v>
      </c>
      <c r="C40" s="308">
        <f>VLOOKUP(B40,'Basisreihen Destatis 2019'!$B$7:$H$90,2,FALSE)</f>
        <v>76.3</v>
      </c>
      <c r="D40" s="309"/>
      <c r="E40" s="309">
        <f t="shared" si="23"/>
        <v>76.3</v>
      </c>
      <c r="F40" s="309"/>
      <c r="G40" s="310">
        <f t="shared" si="28"/>
        <v>76.3</v>
      </c>
      <c r="H40" s="386">
        <f t="shared" si="13"/>
        <v>1.5085</v>
      </c>
      <c r="J40" s="387">
        <v>1995</v>
      </c>
      <c r="K40" s="308">
        <f>VLOOKUP(J40,'Basisreihen Destatis 2019'!$B$7:$H$90,3,FALSE)</f>
        <v>87.1</v>
      </c>
      <c r="L40" s="309"/>
      <c r="M40" s="309">
        <f t="shared" si="14"/>
        <v>87.1</v>
      </c>
      <c r="N40" s="309">
        <f>VLOOKUP(J40,'Basisreihen Destatis 2019'!$B$7:$H$90,4,FALSE)</f>
        <v>118</v>
      </c>
      <c r="O40" s="309">
        <f>VLOOKUP(J40,'Basisreihen Destatis 2019'!$J$7:$Q$86,5,FALSE)</f>
        <v>82.7</v>
      </c>
      <c r="P40" s="309">
        <f>ROUND(IF(N40&gt;0,N40,O40*$N$40/$O$40),1)</f>
        <v>118</v>
      </c>
      <c r="Q40" s="310">
        <f t="shared" si="24"/>
        <v>96.4</v>
      </c>
      <c r="R40" s="386">
        <f t="shared" si="16"/>
        <v>1.1617999999999999</v>
      </c>
      <c r="S40" s="193"/>
      <c r="T40" s="387">
        <v>1995</v>
      </c>
      <c r="U40" s="308">
        <f>VLOOKUP(T40,'Basisreihen Destatis 2019'!$B$7:$H$90,3,FALSE)</f>
        <v>87.1</v>
      </c>
      <c r="V40" s="309"/>
      <c r="W40" s="309">
        <f t="shared" si="25"/>
        <v>87.1</v>
      </c>
      <c r="X40" s="309">
        <f>VLOOKUP(T40,'Basisreihen Destatis 2019'!$B$7:$H$90,4,FALSE)</f>
        <v>118</v>
      </c>
      <c r="Y40" s="309">
        <f>VLOOKUP(T40,'Basisreihen Destatis 2019'!$J$7:$Q$86,6,FALSE)</f>
        <v>99.2</v>
      </c>
      <c r="Z40" s="309">
        <f>ROUND(IF(X40&gt;0,X40,Y40*$X$40/$Y$40),1)</f>
        <v>118</v>
      </c>
      <c r="AA40" s="309">
        <f>VLOOKUP(T40,'Basisreihen Destatis 2019'!$B$7:$H$90,5,FALSE)</f>
        <v>75.900000000000006</v>
      </c>
      <c r="AB40" s="309"/>
      <c r="AC40" s="309">
        <f t="shared" si="18"/>
        <v>75.900000000000006</v>
      </c>
      <c r="AD40" s="310">
        <f t="shared" si="29"/>
        <v>87.8</v>
      </c>
      <c r="AE40" s="386">
        <f t="shared" si="19"/>
        <v>1.2677</v>
      </c>
      <c r="AG40" s="387">
        <v>1995</v>
      </c>
      <c r="AH40" s="308">
        <f>VLOOKUP(AG40,'Basisreihen Destatis 2019'!$B$7:$H$90,3,FALSE)</f>
        <v>87.1</v>
      </c>
      <c r="AI40" s="309"/>
      <c r="AJ40" s="309">
        <f t="shared" si="20"/>
        <v>87.1</v>
      </c>
      <c r="AK40" s="309">
        <f>VLOOKUP(AG40,'Basisreihen Destatis 2019'!$B$7:$H$90,6,FALSE)</f>
        <v>80.2</v>
      </c>
      <c r="AL40" s="309"/>
      <c r="AM40" s="309">
        <f t="shared" si="26"/>
        <v>80.2</v>
      </c>
      <c r="AN40" s="310">
        <f t="shared" si="30"/>
        <v>82.6</v>
      </c>
      <c r="AO40" s="386">
        <f t="shared" si="21"/>
        <v>1.3231999999999999</v>
      </c>
      <c r="AP40" s="156"/>
      <c r="AQ40" s="387">
        <v>1995</v>
      </c>
      <c r="AR40" s="308">
        <f>VLOOKUP(AQ40,'Basisreihen Destatis 2019'!$B$7:$H$90,6,FALSE)</f>
        <v>80.2</v>
      </c>
      <c r="AS40" s="309"/>
      <c r="AT40" s="310">
        <f t="shared" si="27"/>
        <v>80.2</v>
      </c>
      <c r="AU40" s="386">
        <f t="shared" si="22"/>
        <v>1.3055000000000001</v>
      </c>
    </row>
    <row r="41" spans="2:47">
      <c r="B41" s="408">
        <v>1994</v>
      </c>
      <c r="C41" s="308">
        <f>VLOOKUP(B41,'Basisreihen Destatis 2019'!$B$7:$H$90,2,FALSE)</f>
        <v>74.599999999999994</v>
      </c>
      <c r="D41" s="309"/>
      <c r="E41" s="309">
        <f t="shared" si="23"/>
        <v>74.599999999999994</v>
      </c>
      <c r="F41" s="309"/>
      <c r="G41" s="310">
        <f t="shared" si="28"/>
        <v>74.599999999999994</v>
      </c>
      <c r="H41" s="386">
        <f t="shared" si="13"/>
        <v>1.5428999999999999</v>
      </c>
      <c r="J41" s="387">
        <v>1994</v>
      </c>
      <c r="K41" s="308">
        <f>VLOOKUP(J41,'Basisreihen Destatis 2019'!$B$7:$H$90,3,FALSE)</f>
        <v>86.3</v>
      </c>
      <c r="L41" s="309"/>
      <c r="M41" s="309">
        <f t="shared" si="14"/>
        <v>86.3</v>
      </c>
      <c r="N41" s="309"/>
      <c r="O41" s="309">
        <f>VLOOKUP(J41,'Basisreihen Destatis 2019'!$J$7:$Q$86,5,FALSE)</f>
        <v>86.7</v>
      </c>
      <c r="P41" s="309">
        <f t="shared" ref="P41:P77" si="31">ROUND(IF(N41&gt;0,N41,O41*$N$40/$O$40),1)</f>
        <v>123.7</v>
      </c>
      <c r="Q41" s="310">
        <f t="shared" si="24"/>
        <v>97.5</v>
      </c>
      <c r="R41" s="386">
        <f t="shared" si="16"/>
        <v>1.1487000000000001</v>
      </c>
      <c r="S41" s="193"/>
      <c r="T41" s="387">
        <v>1994</v>
      </c>
      <c r="U41" s="308">
        <f>VLOOKUP(T41,'Basisreihen Destatis 2019'!$B$7:$H$90,3,FALSE)</f>
        <v>86.3</v>
      </c>
      <c r="V41" s="309"/>
      <c r="W41" s="309">
        <f t="shared" si="25"/>
        <v>86.3</v>
      </c>
      <c r="X41" s="309"/>
      <c r="Y41" s="309">
        <f>VLOOKUP(T41,'Basisreihen Destatis 2019'!$J$7:$Q$86,6,FALSE)</f>
        <v>96.6</v>
      </c>
      <c r="Z41" s="309">
        <f t="shared" ref="Z41:Z77" si="32">ROUND(IF(X41&gt;0,X41,Y41*$X$40/$Y$40),1)</f>
        <v>114.9</v>
      </c>
      <c r="AA41" s="309">
        <f>VLOOKUP(T41,'Basisreihen Destatis 2019'!$B$7:$H$90,5,FALSE)</f>
        <v>79.5</v>
      </c>
      <c r="AB41" s="309"/>
      <c r="AC41" s="309">
        <f t="shared" si="18"/>
        <v>79.5</v>
      </c>
      <c r="AD41" s="310">
        <f t="shared" si="29"/>
        <v>88.2</v>
      </c>
      <c r="AE41" s="386">
        <f t="shared" si="19"/>
        <v>1.2619</v>
      </c>
      <c r="AG41" s="387">
        <v>1994</v>
      </c>
      <c r="AH41" s="308">
        <f>VLOOKUP(AG41,'Basisreihen Destatis 2019'!$B$7:$H$90,3,FALSE)</f>
        <v>86.3</v>
      </c>
      <c r="AI41" s="309"/>
      <c r="AJ41" s="309">
        <f t="shared" si="20"/>
        <v>86.3</v>
      </c>
      <c r="AK41" s="309">
        <f>VLOOKUP(AG41,'Basisreihen Destatis 2019'!$B$7:$H$90,6,FALSE)</f>
        <v>78.8</v>
      </c>
      <c r="AL41" s="309"/>
      <c r="AM41" s="309">
        <f t="shared" si="26"/>
        <v>78.8</v>
      </c>
      <c r="AN41" s="310">
        <f t="shared" si="30"/>
        <v>81.400000000000006</v>
      </c>
      <c r="AO41" s="386">
        <f t="shared" si="21"/>
        <v>1.3428</v>
      </c>
      <c r="AP41" s="156"/>
      <c r="AQ41" s="387">
        <v>1994</v>
      </c>
      <c r="AR41" s="308">
        <f>VLOOKUP(AQ41,'Basisreihen Destatis 2019'!$B$7:$H$90,6,FALSE)</f>
        <v>78.8</v>
      </c>
      <c r="AS41" s="309"/>
      <c r="AT41" s="310">
        <f t="shared" si="27"/>
        <v>78.8</v>
      </c>
      <c r="AU41" s="386">
        <f t="shared" si="22"/>
        <v>1.3287</v>
      </c>
    </row>
    <row r="42" spans="2:47">
      <c r="B42" s="408">
        <v>1993</v>
      </c>
      <c r="C42" s="308">
        <f>VLOOKUP(B42,'Basisreihen Destatis 2019'!$B$7:$H$90,2,FALSE)</f>
        <v>73.099999999999994</v>
      </c>
      <c r="D42" s="309"/>
      <c r="E42" s="309">
        <f t="shared" si="23"/>
        <v>73.099999999999994</v>
      </c>
      <c r="F42" s="309"/>
      <c r="G42" s="310">
        <f t="shared" si="28"/>
        <v>73.099999999999994</v>
      </c>
      <c r="H42" s="386">
        <f t="shared" si="13"/>
        <v>1.5746</v>
      </c>
      <c r="J42" s="387">
        <v>1993</v>
      </c>
      <c r="K42" s="308">
        <f>VLOOKUP(J42,'Basisreihen Destatis 2019'!$B$7:$H$90,3,FALSE)</f>
        <v>85.3</v>
      </c>
      <c r="L42" s="309"/>
      <c r="M42" s="309">
        <f t="shared" si="14"/>
        <v>85.3</v>
      </c>
      <c r="N42" s="309"/>
      <c r="O42" s="309">
        <f>VLOOKUP(J42,'Basisreihen Destatis 2019'!$J$7:$Q$86,5,FALSE)</f>
        <v>90.2</v>
      </c>
      <c r="P42" s="309">
        <f t="shared" si="31"/>
        <v>128.69999999999999</v>
      </c>
      <c r="Q42" s="310">
        <f t="shared" si="24"/>
        <v>98.3</v>
      </c>
      <c r="R42" s="386">
        <f t="shared" si="16"/>
        <v>1.1394</v>
      </c>
      <c r="S42" s="193"/>
      <c r="T42" s="387">
        <v>1993</v>
      </c>
      <c r="U42" s="308">
        <f>VLOOKUP(T42,'Basisreihen Destatis 2019'!$B$7:$H$90,3,FALSE)</f>
        <v>85.3</v>
      </c>
      <c r="V42" s="309"/>
      <c r="W42" s="309">
        <f t="shared" si="25"/>
        <v>85.3</v>
      </c>
      <c r="X42" s="309"/>
      <c r="Y42" s="309">
        <f>VLOOKUP(T42,'Basisreihen Destatis 2019'!$J$7:$Q$86,6,FALSE)</f>
        <v>96.5</v>
      </c>
      <c r="Z42" s="309">
        <f t="shared" si="32"/>
        <v>114.8</v>
      </c>
      <c r="AA42" s="309">
        <f>VLOOKUP(T42,'Basisreihen Destatis 2019'!$B$7:$H$90,5,FALSE)</f>
        <v>81.2</v>
      </c>
      <c r="AB42" s="309"/>
      <c r="AC42" s="309">
        <f t="shared" si="18"/>
        <v>81.2</v>
      </c>
      <c r="AD42" s="310">
        <f t="shared" si="29"/>
        <v>88.3</v>
      </c>
      <c r="AE42" s="386">
        <f t="shared" si="19"/>
        <v>1.2605</v>
      </c>
      <c r="AG42" s="387">
        <v>1993</v>
      </c>
      <c r="AH42" s="308">
        <f>VLOOKUP(AG42,'Basisreihen Destatis 2019'!$B$7:$H$90,3,FALSE)</f>
        <v>85.3</v>
      </c>
      <c r="AI42" s="309"/>
      <c r="AJ42" s="309">
        <f t="shared" si="20"/>
        <v>85.3</v>
      </c>
      <c r="AK42" s="309">
        <f>VLOOKUP(AG42,'Basisreihen Destatis 2019'!$B$7:$H$90,6,FALSE)</f>
        <v>78.599999999999994</v>
      </c>
      <c r="AL42" s="309"/>
      <c r="AM42" s="309">
        <f t="shared" si="26"/>
        <v>78.599999999999994</v>
      </c>
      <c r="AN42" s="310">
        <f t="shared" si="30"/>
        <v>80.900000000000006</v>
      </c>
      <c r="AO42" s="386">
        <f t="shared" si="21"/>
        <v>1.3511</v>
      </c>
      <c r="AP42" s="156"/>
      <c r="AQ42" s="387">
        <v>1993</v>
      </c>
      <c r="AR42" s="308">
        <f>VLOOKUP(AQ42,'Basisreihen Destatis 2019'!$B$7:$H$90,6,FALSE)</f>
        <v>78.599999999999994</v>
      </c>
      <c r="AS42" s="309"/>
      <c r="AT42" s="310">
        <f>ROUND(IF(AR42&gt;0,AR42,AS42*$AR$59/$AS$59),1)</f>
        <v>78.599999999999994</v>
      </c>
      <c r="AU42" s="386">
        <f t="shared" si="22"/>
        <v>1.3321000000000001</v>
      </c>
    </row>
    <row r="43" spans="2:47">
      <c r="B43" s="408">
        <v>1992</v>
      </c>
      <c r="C43" s="308">
        <f>VLOOKUP(B43,'Basisreihen Destatis 2019'!$B$7:$H$90,2,FALSE)</f>
        <v>70.7</v>
      </c>
      <c r="D43" s="309"/>
      <c r="E43" s="309">
        <f t="shared" si="23"/>
        <v>70.7</v>
      </c>
      <c r="F43" s="309"/>
      <c r="G43" s="310">
        <f t="shared" si="28"/>
        <v>70.7</v>
      </c>
      <c r="H43" s="386">
        <f t="shared" si="13"/>
        <v>1.6279999999999999</v>
      </c>
      <c r="J43" s="387">
        <v>1992</v>
      </c>
      <c r="K43" s="308">
        <f>VLOOKUP(J43,'Basisreihen Destatis 2019'!$B$7:$H$90,3,FALSE)</f>
        <v>82.9</v>
      </c>
      <c r="L43" s="309"/>
      <c r="M43" s="309">
        <f t="shared" si="14"/>
        <v>82.9</v>
      </c>
      <c r="N43" s="309"/>
      <c r="O43" s="309">
        <f>VLOOKUP(J43,'Basisreihen Destatis 2019'!$J$7:$Q$86,5,FALSE)</f>
        <v>96.2</v>
      </c>
      <c r="P43" s="309">
        <f t="shared" si="31"/>
        <v>137.30000000000001</v>
      </c>
      <c r="Q43" s="310">
        <f t="shared" si="24"/>
        <v>99.2</v>
      </c>
      <c r="R43" s="386">
        <f t="shared" si="16"/>
        <v>1.129</v>
      </c>
      <c r="S43" s="193"/>
      <c r="T43" s="387">
        <v>1992</v>
      </c>
      <c r="U43" s="308">
        <f>VLOOKUP(T43,'Basisreihen Destatis 2019'!$B$7:$H$90,3,FALSE)</f>
        <v>82.9</v>
      </c>
      <c r="V43" s="309"/>
      <c r="W43" s="309">
        <f t="shared" si="25"/>
        <v>82.9</v>
      </c>
      <c r="X43" s="309"/>
      <c r="Y43" s="309">
        <f>VLOOKUP(T43,'Basisreihen Destatis 2019'!$J$7:$Q$86,6,FALSE)</f>
        <v>99.2</v>
      </c>
      <c r="Z43" s="309">
        <f t="shared" si="32"/>
        <v>118</v>
      </c>
      <c r="AA43" s="309">
        <f>VLOOKUP(T43,'Basisreihen Destatis 2019'!$B$7:$H$90,5,FALSE)</f>
        <v>82.4</v>
      </c>
      <c r="AB43" s="309"/>
      <c r="AC43" s="309">
        <f t="shared" si="18"/>
        <v>82.4</v>
      </c>
      <c r="AD43" s="310">
        <f t="shared" si="29"/>
        <v>88</v>
      </c>
      <c r="AE43" s="386">
        <f t="shared" si="19"/>
        <v>1.2647999999999999</v>
      </c>
      <c r="AG43" s="387">
        <v>1992</v>
      </c>
      <c r="AH43" s="308">
        <f>VLOOKUP(AG43,'Basisreihen Destatis 2019'!$B$7:$H$90,3,FALSE)</f>
        <v>82.9</v>
      </c>
      <c r="AI43" s="309"/>
      <c r="AJ43" s="309">
        <f t="shared" si="20"/>
        <v>82.9</v>
      </c>
      <c r="AK43" s="309">
        <f>VLOOKUP(AG43,'Basisreihen Destatis 2019'!$B$7:$H$90,6,FALSE)</f>
        <v>78.5</v>
      </c>
      <c r="AL43" s="309"/>
      <c r="AM43" s="309">
        <f t="shared" si="26"/>
        <v>78.5</v>
      </c>
      <c r="AN43" s="310">
        <f t="shared" si="30"/>
        <v>80</v>
      </c>
      <c r="AO43" s="386">
        <f t="shared" si="21"/>
        <v>1.3663000000000001</v>
      </c>
      <c r="AP43" s="156"/>
      <c r="AQ43" s="387">
        <v>1992</v>
      </c>
      <c r="AR43" s="308">
        <f>VLOOKUP(AQ43,'Basisreihen Destatis 2019'!$B$7:$H$90,6,FALSE)</f>
        <v>78.5</v>
      </c>
      <c r="AS43" s="309"/>
      <c r="AT43" s="310">
        <f t="shared" si="27"/>
        <v>78.5</v>
      </c>
      <c r="AU43" s="386">
        <f t="shared" si="22"/>
        <v>1.3338000000000001</v>
      </c>
    </row>
    <row r="44" spans="2:47">
      <c r="B44" s="408">
        <v>1991</v>
      </c>
      <c r="C44" s="308">
        <f>VLOOKUP(B44,'Basisreihen Destatis 2019'!$B$7:$H$90,2,FALSE)</f>
        <v>66.5</v>
      </c>
      <c r="D44" s="309"/>
      <c r="E44" s="309">
        <f t="shared" si="23"/>
        <v>66.5</v>
      </c>
      <c r="F44" s="309"/>
      <c r="G44" s="310">
        <f t="shared" si="28"/>
        <v>66.5</v>
      </c>
      <c r="H44" s="386">
        <f t="shared" si="13"/>
        <v>1.7307999999999999</v>
      </c>
      <c r="J44" s="387">
        <v>1991</v>
      </c>
      <c r="K44" s="308">
        <f>VLOOKUP(J44,'Basisreihen Destatis 2019'!$B$7:$H$90,3,FALSE)</f>
        <v>77.900000000000006</v>
      </c>
      <c r="L44" s="309"/>
      <c r="M44" s="309">
        <f t="shared" si="14"/>
        <v>77.900000000000006</v>
      </c>
      <c r="N44" s="309"/>
      <c r="O44" s="309">
        <f>VLOOKUP(J44,'Basisreihen Destatis 2019'!$J$7:$Q$86,5,FALSE)</f>
        <v>100</v>
      </c>
      <c r="P44" s="309">
        <f t="shared" si="31"/>
        <v>142.69999999999999</v>
      </c>
      <c r="Q44" s="310">
        <f t="shared" si="24"/>
        <v>97.3</v>
      </c>
      <c r="R44" s="386">
        <f t="shared" si="16"/>
        <v>1.1511</v>
      </c>
      <c r="S44" s="193"/>
      <c r="T44" s="387">
        <v>1991</v>
      </c>
      <c r="U44" s="308">
        <f>VLOOKUP(T44,'Basisreihen Destatis 2019'!$B$7:$H$90,3,FALSE)</f>
        <v>77.900000000000006</v>
      </c>
      <c r="V44" s="309"/>
      <c r="W44" s="309">
        <f t="shared" si="25"/>
        <v>77.900000000000006</v>
      </c>
      <c r="X44" s="309"/>
      <c r="Y44" s="309">
        <f>VLOOKUP(T44,'Basisreihen Destatis 2019'!$J$7:$Q$86,6,FALSE)</f>
        <v>100</v>
      </c>
      <c r="Z44" s="309">
        <f t="shared" si="32"/>
        <v>119</v>
      </c>
      <c r="AA44" s="309">
        <f>VLOOKUP(T44,'Basisreihen Destatis 2019'!$B$7:$H$90,5,FALSE)</f>
        <v>81.7</v>
      </c>
      <c r="AB44" s="309"/>
      <c r="AC44" s="309">
        <f t="shared" si="18"/>
        <v>81.7</v>
      </c>
      <c r="AD44" s="310">
        <f t="shared" si="29"/>
        <v>85.4</v>
      </c>
      <c r="AE44" s="386">
        <f t="shared" si="19"/>
        <v>1.3032999999999999</v>
      </c>
      <c r="AG44" s="387">
        <v>1991</v>
      </c>
      <c r="AH44" s="308">
        <f>VLOOKUP(AG44,'Basisreihen Destatis 2019'!$B$7:$H$90,3,FALSE)</f>
        <v>77.900000000000006</v>
      </c>
      <c r="AI44" s="309"/>
      <c r="AJ44" s="309">
        <f t="shared" si="20"/>
        <v>77.900000000000006</v>
      </c>
      <c r="AK44" s="309">
        <f>VLOOKUP(AG44,'Basisreihen Destatis 2019'!$B$7:$H$90,6,FALSE)</f>
        <v>77.400000000000006</v>
      </c>
      <c r="AL44" s="309"/>
      <c r="AM44" s="309">
        <f t="shared" si="26"/>
        <v>77.400000000000006</v>
      </c>
      <c r="AN44" s="310">
        <f t="shared" si="30"/>
        <v>77.599999999999994</v>
      </c>
      <c r="AO44" s="386">
        <f t="shared" si="21"/>
        <v>1.4085000000000001</v>
      </c>
      <c r="AP44" s="156"/>
      <c r="AQ44" s="387">
        <v>1991</v>
      </c>
      <c r="AR44" s="308">
        <f>VLOOKUP(AQ44,'Basisreihen Destatis 2019'!$B$7:$H$90,6,FALSE)</f>
        <v>77.400000000000006</v>
      </c>
      <c r="AS44" s="309"/>
      <c r="AT44" s="310">
        <f t="shared" si="27"/>
        <v>77.400000000000006</v>
      </c>
      <c r="AU44" s="386">
        <f t="shared" si="22"/>
        <v>1.3527</v>
      </c>
    </row>
    <row r="45" spans="2:47">
      <c r="B45" s="408">
        <v>1990</v>
      </c>
      <c r="C45" s="308">
        <f>VLOOKUP(B45,'Basisreihen Destatis 2019'!$B$7:$H$90,2,FALSE)</f>
        <v>62.7</v>
      </c>
      <c r="D45" s="309"/>
      <c r="E45" s="309">
        <f t="shared" si="23"/>
        <v>62.7</v>
      </c>
      <c r="F45" s="309"/>
      <c r="G45" s="310">
        <f t="shared" si="28"/>
        <v>62.7</v>
      </c>
      <c r="H45" s="386">
        <f t="shared" si="13"/>
        <v>1.8357000000000001</v>
      </c>
      <c r="J45" s="387">
        <v>1990</v>
      </c>
      <c r="K45" s="308">
        <f>VLOOKUP(J45,'Basisreihen Destatis 2019'!$B$7:$H$90,3,FALSE)</f>
        <v>72.599999999999994</v>
      </c>
      <c r="L45" s="309"/>
      <c r="M45" s="309">
        <f t="shared" si="14"/>
        <v>72.599999999999994</v>
      </c>
      <c r="N45" s="309"/>
      <c r="O45" s="309">
        <f>VLOOKUP(J45,'Basisreihen Destatis 2019'!$J$7:$Q$86,5,FALSE)</f>
        <v>102</v>
      </c>
      <c r="P45" s="309">
        <f t="shared" si="31"/>
        <v>145.5</v>
      </c>
      <c r="Q45" s="310">
        <f t="shared" si="24"/>
        <v>94.5</v>
      </c>
      <c r="R45" s="386">
        <f t="shared" si="16"/>
        <v>1.1852</v>
      </c>
      <c r="S45" s="193"/>
      <c r="T45" s="387">
        <v>1990</v>
      </c>
      <c r="U45" s="308">
        <f>VLOOKUP(T45,'Basisreihen Destatis 2019'!$B$7:$H$90,3,FALSE)</f>
        <v>72.599999999999994</v>
      </c>
      <c r="V45" s="309"/>
      <c r="W45" s="309">
        <f t="shared" si="25"/>
        <v>72.599999999999994</v>
      </c>
      <c r="X45" s="309"/>
      <c r="Y45" s="309">
        <f>VLOOKUP(T45,'Basisreihen Destatis 2019'!$J$7:$Q$86,6,FALSE)</f>
        <v>100</v>
      </c>
      <c r="Z45" s="309">
        <f t="shared" si="32"/>
        <v>119</v>
      </c>
      <c r="AA45" s="309">
        <f>VLOOKUP(T45,'Basisreihen Destatis 2019'!$B$7:$H$90,5,FALSE)</f>
        <v>80.400000000000006</v>
      </c>
      <c r="AB45" s="309"/>
      <c r="AC45" s="309">
        <f t="shared" si="18"/>
        <v>80.400000000000006</v>
      </c>
      <c r="AD45" s="310">
        <f t="shared" si="29"/>
        <v>82.3</v>
      </c>
      <c r="AE45" s="386">
        <f t="shared" si="19"/>
        <v>1.3524</v>
      </c>
      <c r="AG45" s="387">
        <v>1990</v>
      </c>
      <c r="AH45" s="308">
        <f>VLOOKUP(AG45,'Basisreihen Destatis 2019'!$B$7:$H$90,3,FALSE)</f>
        <v>72.599999999999994</v>
      </c>
      <c r="AI45" s="309"/>
      <c r="AJ45" s="309">
        <f t="shared" si="20"/>
        <v>72.599999999999994</v>
      </c>
      <c r="AK45" s="309">
        <f>VLOOKUP(AG45,'Basisreihen Destatis 2019'!$B$7:$H$90,6,FALSE)</f>
        <v>75.8</v>
      </c>
      <c r="AL45" s="309"/>
      <c r="AM45" s="309">
        <f t="shared" si="26"/>
        <v>75.8</v>
      </c>
      <c r="AN45" s="310">
        <f t="shared" si="30"/>
        <v>74.7</v>
      </c>
      <c r="AO45" s="386">
        <f t="shared" si="21"/>
        <v>1.4632000000000001</v>
      </c>
      <c r="AP45" s="156"/>
      <c r="AQ45" s="387">
        <v>1990</v>
      </c>
      <c r="AR45" s="308">
        <f>VLOOKUP(AQ45,'Basisreihen Destatis 2019'!$B$7:$H$90,6,FALSE)</f>
        <v>75.8</v>
      </c>
      <c r="AS45" s="309"/>
      <c r="AT45" s="310">
        <f t="shared" si="27"/>
        <v>75.8</v>
      </c>
      <c r="AU45" s="386">
        <f t="shared" si="22"/>
        <v>1.3813</v>
      </c>
    </row>
    <row r="46" spans="2:47">
      <c r="B46" s="408">
        <v>1989</v>
      </c>
      <c r="C46" s="308">
        <f>VLOOKUP(B46,'Basisreihen Destatis 2019'!$B$7:$H$90,2,FALSE)</f>
        <v>59.1</v>
      </c>
      <c r="D46" s="309"/>
      <c r="E46" s="309">
        <f t="shared" si="23"/>
        <v>59.1</v>
      </c>
      <c r="F46" s="309"/>
      <c r="G46" s="310">
        <f t="shared" si="28"/>
        <v>59.1</v>
      </c>
      <c r="H46" s="386">
        <f t="shared" si="13"/>
        <v>1.9475</v>
      </c>
      <c r="J46" s="387">
        <v>1989</v>
      </c>
      <c r="K46" s="308">
        <f>VLOOKUP(J46,'Basisreihen Destatis 2019'!$B$7:$H$90,3,FALSE)</f>
        <v>68</v>
      </c>
      <c r="L46" s="309"/>
      <c r="M46" s="309">
        <f t="shared" si="14"/>
        <v>68</v>
      </c>
      <c r="N46" s="309"/>
      <c r="O46" s="309">
        <f>VLOOKUP(J46,'Basisreihen Destatis 2019'!$J$7:$Q$86,5,FALSE)</f>
        <v>109.4</v>
      </c>
      <c r="P46" s="309">
        <f t="shared" si="31"/>
        <v>156.1</v>
      </c>
      <c r="Q46" s="310">
        <f t="shared" si="24"/>
        <v>94.4</v>
      </c>
      <c r="R46" s="386">
        <f t="shared" si="16"/>
        <v>1.1863999999999999</v>
      </c>
      <c r="S46" s="193"/>
      <c r="T46" s="387">
        <v>1989</v>
      </c>
      <c r="U46" s="308">
        <f>VLOOKUP(T46,'Basisreihen Destatis 2019'!$B$7:$H$90,3,FALSE)</f>
        <v>68</v>
      </c>
      <c r="V46" s="309"/>
      <c r="W46" s="309">
        <f t="shared" si="25"/>
        <v>68</v>
      </c>
      <c r="X46" s="309"/>
      <c r="Y46" s="309">
        <f>VLOOKUP(T46,'Basisreihen Destatis 2019'!$J$7:$Q$86,6,FALSE)</f>
        <v>101.5</v>
      </c>
      <c r="Z46" s="309">
        <f t="shared" si="32"/>
        <v>120.7</v>
      </c>
      <c r="AA46" s="309">
        <f>VLOOKUP(T46,'Basisreihen Destatis 2019'!$B$7:$H$90,5,FALSE)</f>
        <v>79.599999999999994</v>
      </c>
      <c r="AB46" s="309"/>
      <c r="AC46" s="309">
        <f t="shared" si="18"/>
        <v>79.599999999999994</v>
      </c>
      <c r="AD46" s="310">
        <f t="shared" si="29"/>
        <v>80</v>
      </c>
      <c r="AE46" s="386">
        <f t="shared" si="19"/>
        <v>1.3913</v>
      </c>
      <c r="AG46" s="387">
        <v>1989</v>
      </c>
      <c r="AH46" s="308">
        <f>VLOOKUP(AG46,'Basisreihen Destatis 2019'!$B$7:$H$90,3,FALSE)</f>
        <v>68</v>
      </c>
      <c r="AI46" s="309"/>
      <c r="AJ46" s="309">
        <f t="shared" si="20"/>
        <v>68</v>
      </c>
      <c r="AK46" s="309">
        <f>VLOOKUP(AG46,'Basisreihen Destatis 2019'!$B$7:$H$90,6,FALSE)</f>
        <v>74.599999999999994</v>
      </c>
      <c r="AL46" s="309"/>
      <c r="AM46" s="309">
        <f t="shared" si="26"/>
        <v>74.599999999999994</v>
      </c>
      <c r="AN46" s="310">
        <f t="shared" si="30"/>
        <v>72.3</v>
      </c>
      <c r="AO46" s="386">
        <f t="shared" si="21"/>
        <v>1.5118</v>
      </c>
      <c r="AP46" s="156"/>
      <c r="AQ46" s="387">
        <v>1989</v>
      </c>
      <c r="AR46" s="308">
        <f>VLOOKUP(AQ46,'Basisreihen Destatis 2019'!$B$7:$H$90,6,FALSE)</f>
        <v>74.599999999999994</v>
      </c>
      <c r="AS46" s="309"/>
      <c r="AT46" s="310">
        <f t="shared" si="27"/>
        <v>74.599999999999994</v>
      </c>
      <c r="AU46" s="386">
        <f t="shared" si="22"/>
        <v>1.4035</v>
      </c>
    </row>
    <row r="47" spans="2:47">
      <c r="B47" s="408">
        <v>1988</v>
      </c>
      <c r="C47" s="308">
        <f>VLOOKUP(B47,'Basisreihen Destatis 2019'!$B$7:$H$90,2,FALSE)</f>
        <v>57.1</v>
      </c>
      <c r="D47" s="309"/>
      <c r="E47" s="309">
        <f t="shared" si="23"/>
        <v>57.1</v>
      </c>
      <c r="F47" s="309"/>
      <c r="G47" s="310">
        <f t="shared" si="28"/>
        <v>57.1</v>
      </c>
      <c r="H47" s="386">
        <f t="shared" si="13"/>
        <v>2.0158</v>
      </c>
      <c r="J47" s="387">
        <v>1988</v>
      </c>
      <c r="K47" s="308">
        <f>VLOOKUP(J47,'Basisreihen Destatis 2019'!$B$7:$H$90,3,FALSE)</f>
        <v>66</v>
      </c>
      <c r="L47" s="309"/>
      <c r="M47" s="309">
        <f t="shared" si="14"/>
        <v>66</v>
      </c>
      <c r="N47" s="309"/>
      <c r="O47" s="309">
        <f>VLOOKUP(J47,'Basisreihen Destatis 2019'!$J$7:$Q$86,5,FALSE)</f>
        <v>106.1</v>
      </c>
      <c r="P47" s="309">
        <f t="shared" si="31"/>
        <v>151.4</v>
      </c>
      <c r="Q47" s="310">
        <f t="shared" si="24"/>
        <v>91.6</v>
      </c>
      <c r="R47" s="386">
        <f t="shared" si="16"/>
        <v>1.2226999999999999</v>
      </c>
      <c r="S47" s="193"/>
      <c r="T47" s="387">
        <v>1988</v>
      </c>
      <c r="U47" s="308">
        <f>VLOOKUP(T47,'Basisreihen Destatis 2019'!$B$7:$H$90,3,FALSE)</f>
        <v>66</v>
      </c>
      <c r="V47" s="309"/>
      <c r="W47" s="309">
        <f t="shared" si="25"/>
        <v>66</v>
      </c>
      <c r="X47" s="309"/>
      <c r="Y47" s="309">
        <f>VLOOKUP(T47,'Basisreihen Destatis 2019'!$J$7:$Q$86,6,FALSE)</f>
        <v>97.3</v>
      </c>
      <c r="Z47" s="309">
        <f t="shared" si="32"/>
        <v>115.7</v>
      </c>
      <c r="AA47" s="309">
        <f>VLOOKUP(T47,'Basisreihen Destatis 2019'!$B$7:$H$90,5,FALSE)</f>
        <v>78.7</v>
      </c>
      <c r="AB47" s="309"/>
      <c r="AC47" s="309">
        <f t="shared" si="18"/>
        <v>78.7</v>
      </c>
      <c r="AD47" s="310">
        <f t="shared" si="29"/>
        <v>77.900000000000006</v>
      </c>
      <c r="AE47" s="386">
        <f t="shared" si="19"/>
        <v>1.4288000000000001</v>
      </c>
      <c r="AG47" s="387">
        <v>1988</v>
      </c>
      <c r="AH47" s="308">
        <f>VLOOKUP(AG47,'Basisreihen Destatis 2019'!$B$7:$H$90,3,FALSE)</f>
        <v>66</v>
      </c>
      <c r="AI47" s="309"/>
      <c r="AJ47" s="309">
        <f t="shared" si="20"/>
        <v>66</v>
      </c>
      <c r="AK47" s="309">
        <f>VLOOKUP(AG47,'Basisreihen Destatis 2019'!$B$7:$H$90,6,FALSE)</f>
        <v>72.7</v>
      </c>
      <c r="AL47" s="309"/>
      <c r="AM47" s="309">
        <f t="shared" si="26"/>
        <v>72.7</v>
      </c>
      <c r="AN47" s="310">
        <f t="shared" si="30"/>
        <v>70.400000000000006</v>
      </c>
      <c r="AO47" s="386">
        <f t="shared" si="21"/>
        <v>1.5526</v>
      </c>
      <c r="AP47" s="156"/>
      <c r="AQ47" s="387">
        <v>1988</v>
      </c>
      <c r="AR47" s="308">
        <f>VLOOKUP(AQ47,'Basisreihen Destatis 2019'!$B$7:$H$90,6,FALSE)</f>
        <v>72.7</v>
      </c>
      <c r="AS47" s="309"/>
      <c r="AT47" s="310">
        <f t="shared" si="27"/>
        <v>72.7</v>
      </c>
      <c r="AU47" s="386">
        <f t="shared" si="22"/>
        <v>1.4401999999999999</v>
      </c>
    </row>
    <row r="48" spans="2:47">
      <c r="B48" s="408">
        <v>1987</v>
      </c>
      <c r="C48" s="308">
        <f>VLOOKUP(B48,'Basisreihen Destatis 2019'!$B$7:$H$90,2,FALSE)</f>
        <v>55.8</v>
      </c>
      <c r="D48" s="309"/>
      <c r="E48" s="309">
        <f t="shared" si="23"/>
        <v>55.8</v>
      </c>
      <c r="F48" s="309"/>
      <c r="G48" s="310">
        <f t="shared" si="28"/>
        <v>55.8</v>
      </c>
      <c r="H48" s="386">
        <f t="shared" si="13"/>
        <v>2.0627</v>
      </c>
      <c r="J48" s="387">
        <v>1987</v>
      </c>
      <c r="K48" s="308">
        <f>VLOOKUP(J48,'Basisreihen Destatis 2019'!$B$7:$H$90,3,FALSE)</f>
        <v>65.099999999999994</v>
      </c>
      <c r="L48" s="309"/>
      <c r="M48" s="309">
        <f t="shared" si="14"/>
        <v>65.099999999999994</v>
      </c>
      <c r="N48" s="309"/>
      <c r="O48" s="309">
        <f>VLOOKUP(J48,'Basisreihen Destatis 2019'!$J$7:$Q$86,5,FALSE)</f>
        <v>99</v>
      </c>
      <c r="P48" s="309">
        <f t="shared" si="31"/>
        <v>141.30000000000001</v>
      </c>
      <c r="Q48" s="310">
        <f t="shared" si="24"/>
        <v>88</v>
      </c>
      <c r="R48" s="386">
        <f t="shared" si="16"/>
        <v>1.2726999999999999</v>
      </c>
      <c r="S48" s="193"/>
      <c r="T48" s="387">
        <v>1987</v>
      </c>
      <c r="U48" s="308">
        <f>VLOOKUP(T48,'Basisreihen Destatis 2019'!$B$7:$H$90,3,FALSE)</f>
        <v>65.099999999999994</v>
      </c>
      <c r="V48" s="309"/>
      <c r="W48" s="309">
        <f t="shared" si="25"/>
        <v>65.099999999999994</v>
      </c>
      <c r="X48" s="309"/>
      <c r="Y48" s="309">
        <f>VLOOKUP(T48,'Basisreihen Destatis 2019'!$J$7:$Q$86,6,FALSE)</f>
        <v>91.8</v>
      </c>
      <c r="Z48" s="309">
        <f t="shared" si="32"/>
        <v>109.2</v>
      </c>
      <c r="AA48" s="309">
        <f>VLOOKUP(T48,'Basisreihen Destatis 2019'!$B$7:$H$90,5,FALSE)</f>
        <v>78.099999999999994</v>
      </c>
      <c r="AB48" s="309"/>
      <c r="AC48" s="309">
        <f t="shared" si="18"/>
        <v>78.099999999999994</v>
      </c>
      <c r="AD48" s="310">
        <f t="shared" si="29"/>
        <v>76.3</v>
      </c>
      <c r="AE48" s="386">
        <f t="shared" si="19"/>
        <v>1.4587000000000001</v>
      </c>
      <c r="AG48" s="387">
        <v>1987</v>
      </c>
      <c r="AH48" s="308">
        <f>VLOOKUP(AG48,'Basisreihen Destatis 2019'!$B$7:$H$90,3,FALSE)</f>
        <v>65.099999999999994</v>
      </c>
      <c r="AI48" s="309"/>
      <c r="AJ48" s="309">
        <f t="shared" si="20"/>
        <v>65.099999999999994</v>
      </c>
      <c r="AK48" s="309">
        <f>VLOOKUP(AG48,'Basisreihen Destatis 2019'!$B$7:$H$90,6,FALSE)</f>
        <v>71.599999999999994</v>
      </c>
      <c r="AL48" s="309"/>
      <c r="AM48" s="309">
        <f t="shared" si="26"/>
        <v>71.599999999999994</v>
      </c>
      <c r="AN48" s="310">
        <f t="shared" si="30"/>
        <v>69.3</v>
      </c>
      <c r="AO48" s="386">
        <f t="shared" si="21"/>
        <v>1.5771999999999999</v>
      </c>
      <c r="AP48" s="156"/>
      <c r="AQ48" s="387">
        <v>1987</v>
      </c>
      <c r="AR48" s="308">
        <f>VLOOKUP(AQ48,'Basisreihen Destatis 2019'!$B$7:$H$90,6,FALSE)</f>
        <v>71.599999999999994</v>
      </c>
      <c r="AS48" s="309"/>
      <c r="AT48" s="310">
        <f t="shared" si="27"/>
        <v>71.599999999999994</v>
      </c>
      <c r="AU48" s="386">
        <f t="shared" si="22"/>
        <v>1.4622999999999999</v>
      </c>
    </row>
    <row r="49" spans="2:47">
      <c r="B49" s="408">
        <v>1986</v>
      </c>
      <c r="C49" s="308">
        <f>VLOOKUP(B49,'Basisreihen Destatis 2019'!$B$7:$H$90,2,FALSE)</f>
        <v>54.6</v>
      </c>
      <c r="D49" s="309"/>
      <c r="E49" s="309">
        <f t="shared" si="23"/>
        <v>54.6</v>
      </c>
      <c r="F49" s="309"/>
      <c r="G49" s="310">
        <f t="shared" si="28"/>
        <v>54.6</v>
      </c>
      <c r="H49" s="386">
        <f t="shared" si="13"/>
        <v>2.1080999999999999</v>
      </c>
      <c r="J49" s="387">
        <v>1986</v>
      </c>
      <c r="K49" s="308">
        <f>VLOOKUP(J49,'Basisreihen Destatis 2019'!$B$7:$H$90,3,FALSE)</f>
        <v>63.9</v>
      </c>
      <c r="L49" s="309"/>
      <c r="M49" s="309">
        <f t="shared" si="14"/>
        <v>63.9</v>
      </c>
      <c r="N49" s="309"/>
      <c r="O49" s="309">
        <f>VLOOKUP(J49,'Basisreihen Destatis 2019'!$J$7:$Q$86,5,FALSE)</f>
        <v>98.3</v>
      </c>
      <c r="P49" s="309">
        <f t="shared" si="31"/>
        <v>140.30000000000001</v>
      </c>
      <c r="Q49" s="310">
        <f t="shared" si="24"/>
        <v>86.8</v>
      </c>
      <c r="R49" s="386">
        <f t="shared" si="16"/>
        <v>1.2903</v>
      </c>
      <c r="S49" s="193"/>
      <c r="T49" s="387">
        <v>1986</v>
      </c>
      <c r="U49" s="308">
        <f>VLOOKUP(T49,'Basisreihen Destatis 2019'!$B$7:$H$90,3,FALSE)</f>
        <v>63.9</v>
      </c>
      <c r="V49" s="309"/>
      <c r="W49" s="309">
        <f t="shared" si="25"/>
        <v>63.9</v>
      </c>
      <c r="X49" s="309"/>
      <c r="Y49" s="309">
        <f>VLOOKUP(T49,'Basisreihen Destatis 2019'!$J$7:$Q$86,6,FALSE)</f>
        <v>90.3</v>
      </c>
      <c r="Z49" s="309">
        <f t="shared" si="32"/>
        <v>107.4</v>
      </c>
      <c r="AA49" s="309">
        <f>VLOOKUP(T49,'Basisreihen Destatis 2019'!$B$7:$H$90,5,FALSE)</f>
        <v>77</v>
      </c>
      <c r="AB49" s="309"/>
      <c r="AC49" s="309">
        <f t="shared" si="18"/>
        <v>77</v>
      </c>
      <c r="AD49" s="310">
        <f t="shared" si="29"/>
        <v>75</v>
      </c>
      <c r="AE49" s="386">
        <f t="shared" si="19"/>
        <v>1.484</v>
      </c>
      <c r="AG49" s="387">
        <v>1986</v>
      </c>
      <c r="AH49" s="308">
        <f>VLOOKUP(AG49,'Basisreihen Destatis 2019'!$B$7:$H$90,3,FALSE)</f>
        <v>63.9</v>
      </c>
      <c r="AI49" s="309"/>
      <c r="AJ49" s="309">
        <f t="shared" si="20"/>
        <v>63.9</v>
      </c>
      <c r="AK49" s="309">
        <f>VLOOKUP(AG49,'Basisreihen Destatis 2019'!$B$7:$H$90,6,FALSE)</f>
        <v>73.3</v>
      </c>
      <c r="AL49" s="309"/>
      <c r="AM49" s="309">
        <f t="shared" si="26"/>
        <v>73.3</v>
      </c>
      <c r="AN49" s="310">
        <f t="shared" si="30"/>
        <v>70</v>
      </c>
      <c r="AO49" s="386">
        <f t="shared" si="21"/>
        <v>1.5613999999999999</v>
      </c>
      <c r="AP49" s="156"/>
      <c r="AQ49" s="387">
        <v>1986</v>
      </c>
      <c r="AR49" s="308">
        <f>VLOOKUP(AQ49,'Basisreihen Destatis 2019'!$B$7:$H$90,6,FALSE)</f>
        <v>73.3</v>
      </c>
      <c r="AS49" s="309"/>
      <c r="AT49" s="310">
        <f t="shared" si="27"/>
        <v>73.3</v>
      </c>
      <c r="AU49" s="386">
        <f t="shared" si="22"/>
        <v>1.4283999999999999</v>
      </c>
    </row>
    <row r="50" spans="2:47">
      <c r="B50" s="408">
        <v>1985</v>
      </c>
      <c r="C50" s="308">
        <f>VLOOKUP(B50,'Basisreihen Destatis 2019'!$B$7:$H$90,2,FALSE)</f>
        <v>53.5</v>
      </c>
      <c r="D50" s="309"/>
      <c r="E50" s="309">
        <f t="shared" si="23"/>
        <v>53.5</v>
      </c>
      <c r="F50" s="309"/>
      <c r="G50" s="310">
        <f t="shared" si="28"/>
        <v>53.5</v>
      </c>
      <c r="H50" s="386">
        <f t="shared" si="13"/>
        <v>2.1514000000000002</v>
      </c>
      <c r="J50" s="387">
        <v>1985</v>
      </c>
      <c r="K50" s="308">
        <f>VLOOKUP(J50,'Basisreihen Destatis 2019'!$B$7:$H$90,3,FALSE)</f>
        <v>62.5</v>
      </c>
      <c r="L50" s="309"/>
      <c r="M50" s="309">
        <f t="shared" si="14"/>
        <v>62.5</v>
      </c>
      <c r="N50" s="309"/>
      <c r="O50" s="309">
        <f>VLOOKUP(J50,'Basisreihen Destatis 2019'!$J$7:$Q$86,5,FALSE)</f>
        <v>102.9</v>
      </c>
      <c r="P50" s="309">
        <f t="shared" si="31"/>
        <v>146.80000000000001</v>
      </c>
      <c r="Q50" s="310">
        <f t="shared" si="24"/>
        <v>87.8</v>
      </c>
      <c r="R50" s="386">
        <f t="shared" si="16"/>
        <v>1.2756000000000001</v>
      </c>
      <c r="S50" s="193"/>
      <c r="T50" s="387">
        <v>1985</v>
      </c>
      <c r="U50" s="308">
        <f>VLOOKUP(T50,'Basisreihen Destatis 2019'!$B$7:$H$90,3,FALSE)</f>
        <v>62.5</v>
      </c>
      <c r="V50" s="309"/>
      <c r="W50" s="309">
        <f t="shared" si="25"/>
        <v>62.5</v>
      </c>
      <c r="X50" s="309"/>
      <c r="Y50" s="309">
        <f>VLOOKUP(T50,'Basisreihen Destatis 2019'!$J$7:$Q$86,6,FALSE)</f>
        <v>93.2</v>
      </c>
      <c r="Z50" s="309">
        <f t="shared" si="32"/>
        <v>110.9</v>
      </c>
      <c r="AA50" s="309">
        <f>VLOOKUP(T50,'Basisreihen Destatis 2019'!$B$7:$H$90,5,FALSE)</f>
        <v>74.2</v>
      </c>
      <c r="AB50" s="309"/>
      <c r="AC50" s="309">
        <f t="shared" si="18"/>
        <v>74.2</v>
      </c>
      <c r="AD50" s="310">
        <f t="shared" si="29"/>
        <v>73.900000000000006</v>
      </c>
      <c r="AE50" s="386">
        <f t="shared" si="19"/>
        <v>1.5061</v>
      </c>
      <c r="AG50" s="387">
        <v>1985</v>
      </c>
      <c r="AH50" s="308">
        <f>VLOOKUP(AG50,'Basisreihen Destatis 2019'!$B$7:$H$90,3,FALSE)</f>
        <v>62.5</v>
      </c>
      <c r="AI50" s="309"/>
      <c r="AJ50" s="309">
        <f t="shared" si="20"/>
        <v>62.5</v>
      </c>
      <c r="AK50" s="309">
        <f>VLOOKUP(AG50,'Basisreihen Destatis 2019'!$B$7:$H$90,6,FALSE)</f>
        <v>73.900000000000006</v>
      </c>
      <c r="AL50" s="309"/>
      <c r="AM50" s="309">
        <f t="shared" si="26"/>
        <v>73.900000000000006</v>
      </c>
      <c r="AN50" s="310">
        <f t="shared" si="30"/>
        <v>69.900000000000006</v>
      </c>
      <c r="AO50" s="386">
        <f t="shared" si="21"/>
        <v>1.5637000000000001</v>
      </c>
      <c r="AP50" s="156"/>
      <c r="AQ50" s="387">
        <v>1985</v>
      </c>
      <c r="AR50" s="308">
        <f>VLOOKUP(AQ50,'Basisreihen Destatis 2019'!$B$7:$H$90,6,FALSE)</f>
        <v>73.900000000000006</v>
      </c>
      <c r="AS50" s="309"/>
      <c r="AT50" s="310">
        <f t="shared" si="27"/>
        <v>73.900000000000006</v>
      </c>
      <c r="AU50" s="386">
        <f t="shared" si="22"/>
        <v>1.4168000000000001</v>
      </c>
    </row>
    <row r="51" spans="2:47">
      <c r="B51" s="408">
        <v>1984</v>
      </c>
      <c r="C51" s="308">
        <f>VLOOKUP(B51,'Basisreihen Destatis 2019'!$B$7:$H$90,2,FALSE)</f>
        <v>53.2</v>
      </c>
      <c r="D51" s="309"/>
      <c r="E51" s="309">
        <f t="shared" si="23"/>
        <v>53.2</v>
      </c>
      <c r="F51" s="309"/>
      <c r="G51" s="310">
        <f t="shared" si="28"/>
        <v>53.2</v>
      </c>
      <c r="H51" s="386">
        <f t="shared" si="13"/>
        <v>2.1635</v>
      </c>
      <c r="J51" s="387">
        <v>1984</v>
      </c>
      <c r="K51" s="308">
        <f>VLOOKUP(J51,'Basisreihen Destatis 2019'!$B$7:$H$90,3,FALSE)</f>
        <v>62.4</v>
      </c>
      <c r="L51" s="309"/>
      <c r="M51" s="309">
        <f t="shared" si="14"/>
        <v>62.4</v>
      </c>
      <c r="N51" s="309"/>
      <c r="O51" s="309">
        <f>VLOOKUP(J51,'Basisreihen Destatis 2019'!$J$7:$Q$86,5,FALSE)</f>
        <v>100.3</v>
      </c>
      <c r="P51" s="309">
        <f t="shared" si="31"/>
        <v>143.1</v>
      </c>
      <c r="Q51" s="310">
        <f t="shared" ref="Q51:Q77" si="33">ROUND(0.7*M51+0.3*P51,1)</f>
        <v>86.6</v>
      </c>
      <c r="R51" s="386">
        <f t="shared" si="16"/>
        <v>1.2932999999999999</v>
      </c>
      <c r="S51" s="193"/>
      <c r="T51" s="387">
        <v>1984</v>
      </c>
      <c r="U51" s="308">
        <f>VLOOKUP(T51,'Basisreihen Destatis 2019'!$B$7:$H$90,3,FALSE)</f>
        <v>62.4</v>
      </c>
      <c r="V51" s="309"/>
      <c r="W51" s="309">
        <f t="shared" si="25"/>
        <v>62.4</v>
      </c>
      <c r="X51" s="309"/>
      <c r="Y51" s="309">
        <f>VLOOKUP(T51,'Basisreihen Destatis 2019'!$J$7:$Q$86,6,FALSE)</f>
        <v>92.3</v>
      </c>
      <c r="Z51" s="309">
        <f t="shared" si="32"/>
        <v>109.8</v>
      </c>
      <c r="AA51" s="309">
        <f>VLOOKUP(T51,'Basisreihen Destatis 2019'!$B$7:$H$90,5,FALSE)</f>
        <v>73.5</v>
      </c>
      <c r="AB51" s="309"/>
      <c r="AC51" s="309">
        <f t="shared" si="18"/>
        <v>73.5</v>
      </c>
      <c r="AD51" s="310">
        <f>ROUND(0.5*W51+0.15*Z51+0.35*AC51,1)</f>
        <v>73.400000000000006</v>
      </c>
      <c r="AE51" s="386">
        <f t="shared" si="19"/>
        <v>1.5163</v>
      </c>
      <c r="AG51" s="387">
        <v>1984</v>
      </c>
      <c r="AH51" s="308">
        <f>VLOOKUP(AG51,'Basisreihen Destatis 2019'!$B$7:$H$90,3,FALSE)</f>
        <v>62.4</v>
      </c>
      <c r="AI51" s="309"/>
      <c r="AJ51" s="309">
        <f t="shared" si="20"/>
        <v>62.4</v>
      </c>
      <c r="AK51" s="309">
        <f>VLOOKUP(AG51,'Basisreihen Destatis 2019'!$B$7:$H$90,6,FALSE)</f>
        <v>72.3</v>
      </c>
      <c r="AL51" s="309"/>
      <c r="AM51" s="309">
        <f t="shared" si="26"/>
        <v>72.3</v>
      </c>
      <c r="AN51" s="310">
        <f t="shared" si="30"/>
        <v>68.8</v>
      </c>
      <c r="AO51" s="386">
        <f t="shared" si="21"/>
        <v>1.5887</v>
      </c>
      <c r="AP51" s="156"/>
      <c r="AQ51" s="387">
        <v>1984</v>
      </c>
      <c r="AR51" s="308">
        <f>VLOOKUP(AQ51,'Basisreihen Destatis 2019'!$B$7:$H$90,6,FALSE)</f>
        <v>72.3</v>
      </c>
      <c r="AS51" s="309"/>
      <c r="AT51" s="310">
        <f t="shared" si="27"/>
        <v>72.3</v>
      </c>
      <c r="AU51" s="386">
        <f t="shared" si="22"/>
        <v>1.4480999999999999</v>
      </c>
    </row>
    <row r="52" spans="2:47">
      <c r="B52" s="408">
        <v>1983</v>
      </c>
      <c r="C52" s="308">
        <f>VLOOKUP(B52,'Basisreihen Destatis 2019'!$B$7:$H$90,2,FALSE)</f>
        <v>52.1</v>
      </c>
      <c r="D52" s="309"/>
      <c r="E52" s="309">
        <f t="shared" si="23"/>
        <v>52.1</v>
      </c>
      <c r="F52" s="309"/>
      <c r="G52" s="310">
        <f t="shared" si="28"/>
        <v>52.1</v>
      </c>
      <c r="H52" s="386">
        <f t="shared" si="13"/>
        <v>2.2092000000000001</v>
      </c>
      <c r="J52" s="387">
        <v>1983</v>
      </c>
      <c r="K52" s="308">
        <f>VLOOKUP(J52,'Basisreihen Destatis 2019'!$B$7:$H$90,3,FALSE)</f>
        <v>61.6</v>
      </c>
      <c r="L52" s="309"/>
      <c r="M52" s="309">
        <f t="shared" si="14"/>
        <v>61.6</v>
      </c>
      <c r="N52" s="309"/>
      <c r="O52" s="309">
        <f>VLOOKUP(J52,'Basisreihen Destatis 2019'!$J$7:$Q$86,5,FALSE)</f>
        <v>97.4</v>
      </c>
      <c r="P52" s="309">
        <f t="shared" si="31"/>
        <v>139</v>
      </c>
      <c r="Q52" s="310">
        <f t="shared" si="33"/>
        <v>84.8</v>
      </c>
      <c r="R52" s="386">
        <f t="shared" si="16"/>
        <v>1.3208</v>
      </c>
      <c r="S52" s="193"/>
      <c r="T52" s="387">
        <v>1983</v>
      </c>
      <c r="U52" s="308">
        <f>VLOOKUP(T52,'Basisreihen Destatis 2019'!$B$7:$H$90,3,FALSE)</f>
        <v>61.6</v>
      </c>
      <c r="V52" s="309"/>
      <c r="W52" s="309">
        <f t="shared" si="25"/>
        <v>61.6</v>
      </c>
      <c r="X52" s="309"/>
      <c r="Y52" s="309">
        <f>VLOOKUP(T52,'Basisreihen Destatis 2019'!$J$7:$Q$86,6,FALSE)</f>
        <v>93.2</v>
      </c>
      <c r="Z52" s="309">
        <f t="shared" si="32"/>
        <v>110.9</v>
      </c>
      <c r="AA52" s="309">
        <f>VLOOKUP(T52,'Basisreihen Destatis 2019'!$B$7:$H$90,5,FALSE)</f>
        <v>73.400000000000006</v>
      </c>
      <c r="AB52" s="309"/>
      <c r="AC52" s="309">
        <f t="shared" si="18"/>
        <v>73.400000000000006</v>
      </c>
      <c r="AD52" s="310">
        <f t="shared" si="29"/>
        <v>73.099999999999994</v>
      </c>
      <c r="AE52" s="386">
        <f t="shared" si="19"/>
        <v>1.5226</v>
      </c>
      <c r="AG52" s="387">
        <v>1983</v>
      </c>
      <c r="AH52" s="308">
        <f>VLOOKUP(AG52,'Basisreihen Destatis 2019'!$B$7:$H$90,3,FALSE)</f>
        <v>61.6</v>
      </c>
      <c r="AI52" s="309"/>
      <c r="AJ52" s="309">
        <f t="shared" si="20"/>
        <v>61.6</v>
      </c>
      <c r="AK52" s="309">
        <f>VLOOKUP(AG52,'Basisreihen Destatis 2019'!$B$7:$H$90,6,FALSE)</f>
        <v>70.3</v>
      </c>
      <c r="AL52" s="309"/>
      <c r="AM52" s="309">
        <f t="shared" si="26"/>
        <v>70.3</v>
      </c>
      <c r="AN52" s="310">
        <f t="shared" si="30"/>
        <v>67.3</v>
      </c>
      <c r="AO52" s="386">
        <f t="shared" si="21"/>
        <v>1.6241000000000001</v>
      </c>
      <c r="AP52" s="156"/>
      <c r="AQ52" s="387">
        <v>1983</v>
      </c>
      <c r="AR52" s="308">
        <f>VLOOKUP(AQ52,'Basisreihen Destatis 2019'!$B$7:$H$90,6,FALSE)</f>
        <v>70.3</v>
      </c>
      <c r="AS52" s="309"/>
      <c r="AT52" s="310">
        <f t="shared" si="27"/>
        <v>70.3</v>
      </c>
      <c r="AU52" s="386">
        <f t="shared" si="22"/>
        <v>1.4893000000000001</v>
      </c>
    </row>
    <row r="53" spans="2:47">
      <c r="B53" s="408">
        <v>1982</v>
      </c>
      <c r="C53" s="308">
        <f>VLOOKUP(B53,'Basisreihen Destatis 2019'!$B$7:$H$90,2,FALSE)</f>
        <v>51.2</v>
      </c>
      <c r="D53" s="309"/>
      <c r="E53" s="309">
        <f t="shared" si="23"/>
        <v>51.2</v>
      </c>
      <c r="F53" s="309"/>
      <c r="G53" s="310">
        <f t="shared" si="28"/>
        <v>51.2</v>
      </c>
      <c r="H53" s="386">
        <f t="shared" si="13"/>
        <v>2.2480000000000002</v>
      </c>
      <c r="J53" s="387">
        <v>1982</v>
      </c>
      <c r="K53" s="308">
        <f>VLOOKUP(J53,'Basisreihen Destatis 2019'!$B$7:$H$90,3,FALSE)</f>
        <v>61.9</v>
      </c>
      <c r="L53" s="309"/>
      <c r="M53" s="309">
        <f t="shared" si="14"/>
        <v>61.9</v>
      </c>
      <c r="N53" s="309"/>
      <c r="O53" s="309">
        <f>VLOOKUP(J53,'Basisreihen Destatis 2019'!$J$7:$Q$86,5,FALSE)</f>
        <v>92</v>
      </c>
      <c r="P53" s="309">
        <f t="shared" si="31"/>
        <v>131.30000000000001</v>
      </c>
      <c r="Q53" s="310">
        <f t="shared" si="33"/>
        <v>82.7</v>
      </c>
      <c r="R53" s="386">
        <f t="shared" si="16"/>
        <v>1.3543000000000001</v>
      </c>
      <c r="S53" s="193"/>
      <c r="T53" s="387">
        <v>1982</v>
      </c>
      <c r="U53" s="308">
        <f>VLOOKUP(T53,'Basisreihen Destatis 2019'!$B$7:$H$90,3,FALSE)</f>
        <v>61.9</v>
      </c>
      <c r="V53" s="309"/>
      <c r="W53" s="309">
        <f t="shared" si="25"/>
        <v>61.9</v>
      </c>
      <c r="X53" s="309"/>
      <c r="Y53" s="309">
        <f>VLOOKUP(T53,'Basisreihen Destatis 2019'!$J$7:$Q$86,6,FALSE)</f>
        <v>93.9</v>
      </c>
      <c r="Z53" s="309">
        <f t="shared" si="32"/>
        <v>111.7</v>
      </c>
      <c r="AA53" s="309">
        <f>VLOOKUP(T53,'Basisreihen Destatis 2019'!$B$7:$H$90,5,FALSE)</f>
        <v>72.900000000000006</v>
      </c>
      <c r="AB53" s="309"/>
      <c r="AC53" s="309">
        <f t="shared" si="18"/>
        <v>72.900000000000006</v>
      </c>
      <c r="AD53" s="310">
        <f t="shared" si="29"/>
        <v>73.2</v>
      </c>
      <c r="AE53" s="386">
        <f t="shared" si="19"/>
        <v>1.5205</v>
      </c>
      <c r="AG53" s="387">
        <v>1982</v>
      </c>
      <c r="AH53" s="308">
        <f>VLOOKUP(AG53,'Basisreihen Destatis 2019'!$B$7:$H$90,3,FALSE)</f>
        <v>61.9</v>
      </c>
      <c r="AI53" s="309"/>
      <c r="AJ53" s="309">
        <f t="shared" si="20"/>
        <v>61.9</v>
      </c>
      <c r="AK53" s="309">
        <f>VLOOKUP(AG53,'Basisreihen Destatis 2019'!$B$7:$H$90,6,FALSE)</f>
        <v>69.099999999999994</v>
      </c>
      <c r="AL53" s="309"/>
      <c r="AM53" s="309">
        <f t="shared" si="26"/>
        <v>69.099999999999994</v>
      </c>
      <c r="AN53" s="310">
        <f t="shared" si="30"/>
        <v>66.599999999999994</v>
      </c>
      <c r="AO53" s="386">
        <f t="shared" si="21"/>
        <v>1.6411</v>
      </c>
      <c r="AP53" s="156"/>
      <c r="AQ53" s="387">
        <v>1982</v>
      </c>
      <c r="AR53" s="308">
        <f>VLOOKUP(AQ53,'Basisreihen Destatis 2019'!$B$7:$H$90,6,FALSE)</f>
        <v>69.099999999999994</v>
      </c>
      <c r="AS53" s="309"/>
      <c r="AT53" s="310">
        <f t="shared" si="27"/>
        <v>69.099999999999994</v>
      </c>
      <c r="AU53" s="386">
        <f t="shared" si="22"/>
        <v>1.5152000000000001</v>
      </c>
    </row>
    <row r="54" spans="2:47">
      <c r="B54" s="408">
        <v>1981</v>
      </c>
      <c r="C54" s="308">
        <f>VLOOKUP(B54,'Basisreihen Destatis 2019'!$B$7:$H$90,2,FALSE)</f>
        <v>49.2</v>
      </c>
      <c r="D54" s="309"/>
      <c r="E54" s="309">
        <f t="shared" si="23"/>
        <v>49.2</v>
      </c>
      <c r="F54" s="309"/>
      <c r="G54" s="310">
        <f t="shared" si="28"/>
        <v>49.2</v>
      </c>
      <c r="H54" s="386">
        <f t="shared" si="13"/>
        <v>2.3393999999999999</v>
      </c>
      <c r="J54" s="387">
        <v>1981</v>
      </c>
      <c r="K54" s="308">
        <f>VLOOKUP(J54,'Basisreihen Destatis 2019'!$B$7:$H$90,3,FALSE)</f>
        <v>63.1</v>
      </c>
      <c r="L54" s="309"/>
      <c r="M54" s="309">
        <f t="shared" si="14"/>
        <v>63.1</v>
      </c>
      <c r="N54" s="309"/>
      <c r="O54" s="309">
        <f>VLOOKUP(J54,'Basisreihen Destatis 2019'!$J$7:$Q$86,5,FALSE)</f>
        <v>89.9</v>
      </c>
      <c r="P54" s="309">
        <f t="shared" si="31"/>
        <v>128.30000000000001</v>
      </c>
      <c r="Q54" s="310">
        <f t="shared" si="33"/>
        <v>82.7</v>
      </c>
      <c r="R54" s="386">
        <f t="shared" si="16"/>
        <v>1.3543000000000001</v>
      </c>
      <c r="S54" s="193"/>
      <c r="T54" s="387">
        <v>1981</v>
      </c>
      <c r="U54" s="308">
        <f>VLOOKUP(T54,'Basisreihen Destatis 2019'!$B$7:$H$90,3,FALSE)</f>
        <v>63.1</v>
      </c>
      <c r="V54" s="309"/>
      <c r="W54" s="309">
        <f t="shared" si="25"/>
        <v>63.1</v>
      </c>
      <c r="X54" s="309"/>
      <c r="Y54" s="309">
        <f>VLOOKUP(T54,'Basisreihen Destatis 2019'!$J$7:$Q$86,6,FALSE)</f>
        <v>94.3</v>
      </c>
      <c r="Z54" s="309">
        <f t="shared" si="32"/>
        <v>112.2</v>
      </c>
      <c r="AA54" s="309">
        <f>VLOOKUP(T54,'Basisreihen Destatis 2019'!$B$7:$H$90,5,FALSE)</f>
        <v>65.5</v>
      </c>
      <c r="AB54" s="309"/>
      <c r="AC54" s="309">
        <f t="shared" si="18"/>
        <v>65.5</v>
      </c>
      <c r="AD54" s="310">
        <f t="shared" si="29"/>
        <v>71.3</v>
      </c>
      <c r="AE54" s="386">
        <f t="shared" si="19"/>
        <v>1.5609999999999999</v>
      </c>
      <c r="AG54" s="387">
        <v>1981</v>
      </c>
      <c r="AH54" s="308">
        <f>VLOOKUP(AG54,'Basisreihen Destatis 2019'!$B$7:$H$90,3,FALSE)</f>
        <v>63.1</v>
      </c>
      <c r="AI54" s="309"/>
      <c r="AJ54" s="309">
        <f t="shared" si="20"/>
        <v>63.1</v>
      </c>
      <c r="AK54" s="309">
        <f>VLOOKUP(AG54,'Basisreihen Destatis 2019'!$B$7:$H$90,6,FALSE)</f>
        <v>65</v>
      </c>
      <c r="AL54" s="309"/>
      <c r="AM54" s="309">
        <f t="shared" si="26"/>
        <v>65</v>
      </c>
      <c r="AN54" s="310">
        <f t="shared" si="30"/>
        <v>64.3</v>
      </c>
      <c r="AO54" s="386">
        <f t="shared" si="21"/>
        <v>1.6998</v>
      </c>
      <c r="AP54" s="156"/>
      <c r="AQ54" s="387">
        <v>1981</v>
      </c>
      <c r="AR54" s="308">
        <f>VLOOKUP(AQ54,'Basisreihen Destatis 2019'!$B$7:$H$90,6,FALSE)</f>
        <v>65</v>
      </c>
      <c r="AS54" s="309"/>
      <c r="AT54" s="310">
        <f t="shared" si="27"/>
        <v>65</v>
      </c>
      <c r="AU54" s="386">
        <f t="shared" si="22"/>
        <v>1.6108</v>
      </c>
    </row>
    <row r="55" spans="2:47">
      <c r="B55" s="408">
        <v>1980</v>
      </c>
      <c r="C55" s="308">
        <f>VLOOKUP(B55,'Basisreihen Destatis 2019'!$B$7:$H$90,2,FALSE)</f>
        <v>46.4</v>
      </c>
      <c r="D55" s="309"/>
      <c r="E55" s="309">
        <f t="shared" si="23"/>
        <v>46.4</v>
      </c>
      <c r="F55" s="309"/>
      <c r="G55" s="310">
        <f t="shared" si="28"/>
        <v>46.4</v>
      </c>
      <c r="H55" s="386">
        <f t="shared" si="13"/>
        <v>2.4805999999999999</v>
      </c>
      <c r="J55" s="387">
        <v>1980</v>
      </c>
      <c r="K55" s="308">
        <f>VLOOKUP(J55,'Basisreihen Destatis 2019'!$B$7:$H$90,3,FALSE)</f>
        <v>61.4</v>
      </c>
      <c r="L55" s="309"/>
      <c r="M55" s="309">
        <f t="shared" si="14"/>
        <v>61.4</v>
      </c>
      <c r="N55" s="309"/>
      <c r="O55" s="309">
        <f>VLOOKUP(J55,'Basisreihen Destatis 2019'!$J$7:$Q$86,5,FALSE)</f>
        <v>86.1</v>
      </c>
      <c r="P55" s="309">
        <f t="shared" si="31"/>
        <v>122.9</v>
      </c>
      <c r="Q55" s="310">
        <f t="shared" si="33"/>
        <v>79.900000000000006</v>
      </c>
      <c r="R55" s="386">
        <f t="shared" si="16"/>
        <v>1.4017999999999999</v>
      </c>
      <c r="S55" s="193"/>
      <c r="T55" s="387">
        <v>1980</v>
      </c>
      <c r="U55" s="308">
        <f>VLOOKUP(T55,'Basisreihen Destatis 2019'!$B$7:$H$90,3,FALSE)</f>
        <v>61.4</v>
      </c>
      <c r="V55" s="309"/>
      <c r="W55" s="309">
        <f t="shared" si="25"/>
        <v>61.4</v>
      </c>
      <c r="X55" s="309"/>
      <c r="Y55" s="309">
        <f>VLOOKUP(T55,'Basisreihen Destatis 2019'!$J$7:$Q$86,6,FALSE)</f>
        <v>89</v>
      </c>
      <c r="Z55" s="309">
        <f t="shared" si="32"/>
        <v>105.9</v>
      </c>
      <c r="AA55" s="309">
        <f>VLOOKUP(T55,'Basisreihen Destatis 2019'!$B$7:$H$90,5,FALSE)</f>
        <v>60.6</v>
      </c>
      <c r="AB55" s="309"/>
      <c r="AC55" s="309">
        <f t="shared" si="18"/>
        <v>60.6</v>
      </c>
      <c r="AD55" s="310">
        <f t="shared" si="29"/>
        <v>67.8</v>
      </c>
      <c r="AE55" s="386">
        <f t="shared" si="19"/>
        <v>1.6415999999999999</v>
      </c>
      <c r="AG55" s="387">
        <v>1980</v>
      </c>
      <c r="AH55" s="308">
        <f>VLOOKUP(AG55,'Basisreihen Destatis 2019'!$B$7:$H$90,3,FALSE)</f>
        <v>61.4</v>
      </c>
      <c r="AI55" s="309"/>
      <c r="AJ55" s="309">
        <f t="shared" si="20"/>
        <v>61.4</v>
      </c>
      <c r="AK55" s="309">
        <f>VLOOKUP(AG55,'Basisreihen Destatis 2019'!$B$7:$H$90,6,FALSE)</f>
        <v>60.9</v>
      </c>
      <c r="AL55" s="309"/>
      <c r="AM55" s="309">
        <f t="shared" si="26"/>
        <v>60.9</v>
      </c>
      <c r="AN55" s="310">
        <f t="shared" si="30"/>
        <v>61.1</v>
      </c>
      <c r="AO55" s="386">
        <f t="shared" si="21"/>
        <v>1.7888999999999999</v>
      </c>
      <c r="AP55" s="156"/>
      <c r="AQ55" s="387">
        <v>1980</v>
      </c>
      <c r="AR55" s="308">
        <f>VLOOKUP(AQ55,'Basisreihen Destatis 2019'!$B$7:$H$90,6,FALSE)</f>
        <v>60.9</v>
      </c>
      <c r="AS55" s="309"/>
      <c r="AT55" s="310">
        <f t="shared" si="27"/>
        <v>60.9</v>
      </c>
      <c r="AU55" s="386">
        <f t="shared" si="22"/>
        <v>1.7192000000000001</v>
      </c>
    </row>
    <row r="56" spans="2:47">
      <c r="B56" s="408">
        <v>1979</v>
      </c>
      <c r="C56" s="308">
        <f>VLOOKUP(B56,'Basisreihen Destatis 2019'!$B$7:$H$90,2,FALSE)</f>
        <v>42.1</v>
      </c>
      <c r="D56" s="309"/>
      <c r="E56" s="309">
        <f t="shared" si="23"/>
        <v>42.1</v>
      </c>
      <c r="F56" s="309"/>
      <c r="G56" s="310">
        <f t="shared" si="28"/>
        <v>42.1</v>
      </c>
      <c r="H56" s="386">
        <f t="shared" si="13"/>
        <v>2.734</v>
      </c>
      <c r="J56" s="387">
        <v>1979</v>
      </c>
      <c r="K56" s="308">
        <f>VLOOKUP(J56,'Basisreihen Destatis 2019'!$B$7:$H$90,3,FALSE)</f>
        <v>55.5</v>
      </c>
      <c r="L56" s="309"/>
      <c r="M56" s="309">
        <f t="shared" si="14"/>
        <v>55.5</v>
      </c>
      <c r="N56" s="309"/>
      <c r="O56" s="309">
        <f>VLOOKUP(J56,'Basisreihen Destatis 2019'!$J$7:$Q$86,5,FALSE)</f>
        <v>80</v>
      </c>
      <c r="P56" s="309">
        <f t="shared" si="31"/>
        <v>114.1</v>
      </c>
      <c r="Q56" s="310">
        <f t="shared" si="33"/>
        <v>73.099999999999994</v>
      </c>
      <c r="R56" s="386">
        <f t="shared" si="16"/>
        <v>1.5321</v>
      </c>
      <c r="S56" s="193"/>
      <c r="T56" s="387">
        <v>1979</v>
      </c>
      <c r="U56" s="308">
        <f>VLOOKUP(T56,'Basisreihen Destatis 2019'!$B$7:$H$90,3,FALSE)</f>
        <v>55.5</v>
      </c>
      <c r="V56" s="309"/>
      <c r="W56" s="309">
        <f t="shared" si="25"/>
        <v>55.5</v>
      </c>
      <c r="X56" s="309"/>
      <c r="Y56" s="309">
        <f>VLOOKUP(T56,'Basisreihen Destatis 2019'!$J$7:$Q$86,6,FALSE)</f>
        <v>77.2</v>
      </c>
      <c r="Z56" s="309">
        <f t="shared" si="32"/>
        <v>91.8</v>
      </c>
      <c r="AA56" s="309">
        <f>VLOOKUP(T56,'Basisreihen Destatis 2019'!$B$7:$H$90,5,FALSE)</f>
        <v>57.1</v>
      </c>
      <c r="AB56" s="309"/>
      <c r="AC56" s="309">
        <f t="shared" si="18"/>
        <v>57.1</v>
      </c>
      <c r="AD56" s="310">
        <f t="shared" si="29"/>
        <v>61.5</v>
      </c>
      <c r="AE56" s="386">
        <f t="shared" si="19"/>
        <v>1.8098000000000001</v>
      </c>
      <c r="AG56" s="387">
        <v>1979</v>
      </c>
      <c r="AH56" s="308">
        <f>VLOOKUP(AG56,'Basisreihen Destatis 2019'!$B$7:$H$90,3,FALSE)</f>
        <v>55.5</v>
      </c>
      <c r="AI56" s="309"/>
      <c r="AJ56" s="309">
        <f t="shared" si="20"/>
        <v>55.5</v>
      </c>
      <c r="AK56" s="309">
        <f>VLOOKUP(AG56,'Basisreihen Destatis 2019'!$B$7:$H$90,6,FALSE)</f>
        <v>57.1</v>
      </c>
      <c r="AL56" s="309"/>
      <c r="AM56" s="309">
        <f t="shared" si="26"/>
        <v>57.1</v>
      </c>
      <c r="AN56" s="310">
        <f t="shared" si="30"/>
        <v>56.5</v>
      </c>
      <c r="AO56" s="386">
        <f t="shared" si="21"/>
        <v>1.9345000000000001</v>
      </c>
      <c r="AP56" s="156"/>
      <c r="AQ56" s="387">
        <v>1979</v>
      </c>
      <c r="AR56" s="308">
        <f>VLOOKUP(AQ56,'Basisreihen Destatis 2019'!$B$7:$H$90,6,FALSE)</f>
        <v>57.1</v>
      </c>
      <c r="AS56" s="309"/>
      <c r="AT56" s="310">
        <f t="shared" si="27"/>
        <v>57.1</v>
      </c>
      <c r="AU56" s="386">
        <f t="shared" si="22"/>
        <v>1.8335999999999999</v>
      </c>
    </row>
    <row r="57" spans="2:47">
      <c r="B57" s="408">
        <v>1978</v>
      </c>
      <c r="C57" s="308">
        <f>VLOOKUP(B57,'Basisreihen Destatis 2019'!$B$7:$H$90,2,FALSE)</f>
        <v>39.200000000000003</v>
      </c>
      <c r="D57" s="309"/>
      <c r="E57" s="309">
        <f t="shared" si="23"/>
        <v>39.200000000000003</v>
      </c>
      <c r="F57" s="309"/>
      <c r="G57" s="310">
        <f t="shared" si="28"/>
        <v>39.200000000000003</v>
      </c>
      <c r="H57" s="386">
        <f t="shared" si="13"/>
        <v>2.9361999999999999</v>
      </c>
      <c r="J57" s="387">
        <v>1978</v>
      </c>
      <c r="K57" s="308">
        <f>VLOOKUP(J57,'Basisreihen Destatis 2019'!$B$7:$H$90,3,FALSE)</f>
        <v>50.5</v>
      </c>
      <c r="L57" s="309"/>
      <c r="M57" s="309">
        <f t="shared" si="14"/>
        <v>50.5</v>
      </c>
      <c r="N57" s="309"/>
      <c r="O57" s="309">
        <f>VLOOKUP(J57,'Basisreihen Destatis 2019'!$J$7:$Q$86,5,FALSE)</f>
        <v>74.3</v>
      </c>
      <c r="P57" s="309">
        <f t="shared" si="31"/>
        <v>106</v>
      </c>
      <c r="Q57" s="310">
        <f t="shared" si="33"/>
        <v>67.2</v>
      </c>
      <c r="R57" s="386">
        <f t="shared" si="16"/>
        <v>1.6667000000000001</v>
      </c>
      <c r="S57" s="193"/>
      <c r="T57" s="387">
        <v>1978</v>
      </c>
      <c r="U57" s="308">
        <f>VLOOKUP(T57,'Basisreihen Destatis 2019'!$B$7:$H$90,3,FALSE)</f>
        <v>50.5</v>
      </c>
      <c r="V57" s="309"/>
      <c r="W57" s="309">
        <f t="shared" si="25"/>
        <v>50.5</v>
      </c>
      <c r="X57" s="309"/>
      <c r="Y57" s="309">
        <f>VLOOKUP(T57,'Basisreihen Destatis 2019'!$J$7:$Q$86,6,FALSE)</f>
        <v>70.3</v>
      </c>
      <c r="Z57" s="309">
        <f t="shared" si="32"/>
        <v>83.6</v>
      </c>
      <c r="AA57" s="309">
        <f>VLOOKUP(T57,'Basisreihen Destatis 2019'!$B$7:$H$90,5,FALSE)</f>
        <v>55.3</v>
      </c>
      <c r="AB57" s="309"/>
      <c r="AC57" s="309">
        <f t="shared" si="18"/>
        <v>55.3</v>
      </c>
      <c r="AD57" s="310">
        <f t="shared" si="29"/>
        <v>57.1</v>
      </c>
      <c r="AE57" s="386">
        <f t="shared" si="19"/>
        <v>1.9492</v>
      </c>
      <c r="AG57" s="387">
        <v>1978</v>
      </c>
      <c r="AH57" s="308">
        <f>VLOOKUP(AG57,'Basisreihen Destatis 2019'!$B$7:$H$90,3,FALSE)</f>
        <v>50.5</v>
      </c>
      <c r="AI57" s="309"/>
      <c r="AJ57" s="309">
        <f t="shared" si="20"/>
        <v>50.5</v>
      </c>
      <c r="AK57" s="309">
        <f>VLOOKUP(AG57,'Basisreihen Destatis 2019'!$B$7:$H$90,6,FALSE)</f>
        <v>55.1</v>
      </c>
      <c r="AL57" s="309"/>
      <c r="AM57" s="309">
        <f t="shared" si="26"/>
        <v>55.1</v>
      </c>
      <c r="AN57" s="310">
        <f t="shared" si="30"/>
        <v>53.5</v>
      </c>
      <c r="AO57" s="386">
        <f t="shared" si="21"/>
        <v>2.0430000000000001</v>
      </c>
      <c r="AP57" s="156"/>
      <c r="AQ57" s="387">
        <v>1978</v>
      </c>
      <c r="AR57" s="308">
        <f>VLOOKUP(AQ57,'Basisreihen Destatis 2019'!$B$7:$H$90,6,FALSE)</f>
        <v>55.1</v>
      </c>
      <c r="AS57" s="309"/>
      <c r="AT57" s="310">
        <f t="shared" si="27"/>
        <v>55.1</v>
      </c>
      <c r="AU57" s="386">
        <f t="shared" si="22"/>
        <v>1.9001999999999999</v>
      </c>
    </row>
    <row r="58" spans="2:47">
      <c r="B58" s="408">
        <v>1977</v>
      </c>
      <c r="C58" s="308">
        <f>VLOOKUP(B58,'Basisreihen Destatis 2019'!$B$7:$H$90,2,FALSE)</f>
        <v>37.5</v>
      </c>
      <c r="D58" s="309"/>
      <c r="E58" s="309">
        <f t="shared" si="23"/>
        <v>37.5</v>
      </c>
      <c r="F58" s="309"/>
      <c r="G58" s="310">
        <f t="shared" si="28"/>
        <v>37.5</v>
      </c>
      <c r="H58" s="386">
        <f t="shared" si="13"/>
        <v>3.0693000000000001</v>
      </c>
      <c r="J58" s="387">
        <v>1977</v>
      </c>
      <c r="K58" s="308">
        <f>VLOOKUP(J58,'Basisreihen Destatis 2019'!$B$7:$H$90,3,FALSE)</f>
        <v>47.8</v>
      </c>
      <c r="L58" s="309"/>
      <c r="M58" s="309">
        <f t="shared" si="14"/>
        <v>47.8</v>
      </c>
      <c r="N58" s="309"/>
      <c r="O58" s="309">
        <f>VLOOKUP(J58,'Basisreihen Destatis 2019'!$J$7:$Q$86,5,FALSE)</f>
        <v>75.2</v>
      </c>
      <c r="P58" s="309">
        <f t="shared" si="31"/>
        <v>107.3</v>
      </c>
      <c r="Q58" s="310">
        <f t="shared" si="33"/>
        <v>65.7</v>
      </c>
      <c r="R58" s="386">
        <f t="shared" si="16"/>
        <v>1.7047000000000001</v>
      </c>
      <c r="S58" s="193"/>
      <c r="T58" s="387">
        <v>1977</v>
      </c>
      <c r="U58" s="308">
        <f>VLOOKUP(T58,'Basisreihen Destatis 2019'!$B$7:$H$90,3,FALSE)</f>
        <v>47.8</v>
      </c>
      <c r="V58" s="309"/>
      <c r="W58" s="309">
        <f t="shared" si="25"/>
        <v>47.8</v>
      </c>
      <c r="X58" s="309"/>
      <c r="Y58" s="309">
        <f>VLOOKUP(T58,'Basisreihen Destatis 2019'!$J$7:$Q$86,6,FALSE)</f>
        <v>74.599999999999994</v>
      </c>
      <c r="Z58" s="309">
        <f t="shared" si="32"/>
        <v>88.7</v>
      </c>
      <c r="AA58" s="309">
        <f>VLOOKUP(T58,'Basisreihen Destatis 2019'!$B$7:$H$90,5,FALSE)</f>
        <v>58</v>
      </c>
      <c r="AB58" s="309"/>
      <c r="AC58" s="309">
        <f t="shared" si="18"/>
        <v>58</v>
      </c>
      <c r="AD58" s="310">
        <f t="shared" si="29"/>
        <v>57.5</v>
      </c>
      <c r="AE58" s="386">
        <f t="shared" si="19"/>
        <v>1.9357</v>
      </c>
      <c r="AG58" s="387">
        <v>1977</v>
      </c>
      <c r="AH58" s="308">
        <f>VLOOKUP(AG58,'Basisreihen Destatis 2019'!$B$7:$H$90,3,FALSE)</f>
        <v>47.8</v>
      </c>
      <c r="AI58" s="309"/>
      <c r="AJ58" s="309">
        <f t="shared" si="20"/>
        <v>47.8</v>
      </c>
      <c r="AK58" s="309">
        <f>VLOOKUP(AG58,'Basisreihen Destatis 2019'!$B$7:$H$90,6,FALSE)</f>
        <v>54.5</v>
      </c>
      <c r="AL58" s="309"/>
      <c r="AM58" s="309">
        <f t="shared" si="26"/>
        <v>54.5</v>
      </c>
      <c r="AN58" s="310">
        <f t="shared" si="30"/>
        <v>52.2</v>
      </c>
      <c r="AO58" s="386">
        <f t="shared" si="21"/>
        <v>2.0939000000000001</v>
      </c>
      <c r="AP58" s="156"/>
      <c r="AQ58" s="387">
        <v>1977</v>
      </c>
      <c r="AR58" s="308">
        <f>VLOOKUP(AQ58,'Basisreihen Destatis 2019'!$B$7:$H$90,6,FALSE)</f>
        <v>54.5</v>
      </c>
      <c r="AS58" s="309"/>
      <c r="AT58" s="310">
        <f t="shared" si="27"/>
        <v>54.5</v>
      </c>
      <c r="AU58" s="386">
        <f t="shared" si="22"/>
        <v>1.9211</v>
      </c>
    </row>
    <row r="59" spans="2:47">
      <c r="B59" s="408">
        <v>1976</v>
      </c>
      <c r="C59" s="308">
        <f>VLOOKUP(B59,'Basisreihen Destatis 2019'!$B$7:$H$90,2,FALSE)</f>
        <v>36</v>
      </c>
      <c r="D59" s="309"/>
      <c r="E59" s="309">
        <f t="shared" si="23"/>
        <v>36</v>
      </c>
      <c r="F59" s="309"/>
      <c r="G59" s="310">
        <f t="shared" si="28"/>
        <v>36</v>
      </c>
      <c r="H59" s="386">
        <f t="shared" si="13"/>
        <v>3.1972</v>
      </c>
      <c r="J59" s="387">
        <v>1976</v>
      </c>
      <c r="K59" s="308">
        <f>VLOOKUP(J59,'Basisreihen Destatis 2019'!$B$7:$H$90,3,FALSE)</f>
        <v>46.2</v>
      </c>
      <c r="L59" s="309"/>
      <c r="M59" s="309">
        <f t="shared" si="14"/>
        <v>46.2</v>
      </c>
      <c r="N59" s="309"/>
      <c r="O59" s="309">
        <f>VLOOKUP(J59,'Basisreihen Destatis 2019'!$J$7:$Q$86,5,FALSE)</f>
        <v>76.400000000000006</v>
      </c>
      <c r="P59" s="309">
        <f t="shared" si="31"/>
        <v>109</v>
      </c>
      <c r="Q59" s="310">
        <f t="shared" si="33"/>
        <v>65</v>
      </c>
      <c r="R59" s="386">
        <f t="shared" si="16"/>
        <v>1.7231000000000001</v>
      </c>
      <c r="S59" s="193"/>
      <c r="T59" s="387">
        <v>1976</v>
      </c>
      <c r="U59" s="308">
        <f>VLOOKUP(T59,'Basisreihen Destatis 2019'!$B$7:$H$90,3,FALSE)</f>
        <v>46.2</v>
      </c>
      <c r="V59" s="309"/>
      <c r="W59" s="309">
        <f t="shared" si="25"/>
        <v>46.2</v>
      </c>
      <c r="X59" s="309"/>
      <c r="Y59" s="309">
        <f>VLOOKUP(T59,'Basisreihen Destatis 2019'!$J$7:$Q$86,6,FALSE)</f>
        <v>79.8</v>
      </c>
      <c r="Z59" s="309">
        <f t="shared" si="32"/>
        <v>94.9</v>
      </c>
      <c r="AA59" s="309">
        <f>VLOOKUP(T59,'Basisreihen Destatis 2019'!$B$7:$H$90,5,FALSE)</f>
        <v>55.3</v>
      </c>
      <c r="AB59" s="309">
        <f>VLOOKUP(T59,'Basisreihen Destatis 2019'!$J$7:$Q$86,7,FALSE)</f>
        <v>60.8</v>
      </c>
      <c r="AC59" s="309">
        <f>ROUND(IF(AA59&gt;0,AA59,AB59*$AA$59/$AB$59),1)</f>
        <v>55.3</v>
      </c>
      <c r="AD59" s="310">
        <f t="shared" si="29"/>
        <v>56.7</v>
      </c>
      <c r="AE59" s="386">
        <f t="shared" si="19"/>
        <v>1.9630000000000001</v>
      </c>
      <c r="AG59" s="387">
        <v>1976</v>
      </c>
      <c r="AH59" s="308">
        <f>VLOOKUP(AG59,'Basisreihen Destatis 2019'!$B$7:$H$90,3,FALSE)</f>
        <v>46.2</v>
      </c>
      <c r="AI59" s="309"/>
      <c r="AJ59" s="309">
        <f t="shared" si="20"/>
        <v>46.2</v>
      </c>
      <c r="AK59" s="309">
        <f>VLOOKUP(AG59,'Basisreihen Destatis 2019'!$B$7:$H$90,6,FALSE)</f>
        <v>52.9</v>
      </c>
      <c r="AL59" s="471">
        <f>VLOOKUP(AG59,'Basisreihen Destatis 2019'!$J$7:$Q$86,8,FALSE)</f>
        <v>51.1</v>
      </c>
      <c r="AM59" s="309">
        <f>ROUND(IF(AK59&gt;0,AK59,AL59*$AK$59/$AL$59),1)</f>
        <v>52.9</v>
      </c>
      <c r="AN59" s="310">
        <f t="shared" si="30"/>
        <v>50.6</v>
      </c>
      <c r="AO59" s="386">
        <f t="shared" si="21"/>
        <v>2.1600999999999999</v>
      </c>
      <c r="AP59" s="156"/>
      <c r="AQ59" s="387">
        <v>1976</v>
      </c>
      <c r="AR59" s="308">
        <f>VLOOKUP(AQ59,'Basisreihen Destatis 2019'!$B$7:$H$90,6,FALSE)</f>
        <v>52.9</v>
      </c>
      <c r="AS59" s="309">
        <f>VLOOKUP(AQ59,'Basisreihen Destatis 2019'!$J$7:$Q$86,8,FALSE)</f>
        <v>51.1</v>
      </c>
      <c r="AT59" s="310">
        <f>ROUND(IF(AR59&gt;0,AR59,AS59*$AR$59/$AS$59),1)</f>
        <v>52.9</v>
      </c>
      <c r="AU59" s="386">
        <f t="shared" si="22"/>
        <v>1.9792000000000001</v>
      </c>
    </row>
    <row r="60" spans="2:47">
      <c r="B60" s="408">
        <v>1975</v>
      </c>
      <c r="C60" s="308">
        <f>VLOOKUP(B60,'Basisreihen Destatis 2019'!$B$7:$H$90,2,FALSE)</f>
        <v>34.700000000000003</v>
      </c>
      <c r="D60" s="309"/>
      <c r="E60" s="309">
        <f t="shared" si="23"/>
        <v>34.700000000000003</v>
      </c>
      <c r="F60" s="309"/>
      <c r="G60" s="310">
        <f t="shared" si="28"/>
        <v>34.700000000000003</v>
      </c>
      <c r="H60" s="386">
        <f t="shared" si="13"/>
        <v>3.3170000000000002</v>
      </c>
      <c r="J60" s="387">
        <v>1975</v>
      </c>
      <c r="K60" s="308">
        <f>VLOOKUP(J60,'Basisreihen Destatis 2019'!$B$7:$H$90,3,FALSE)</f>
        <v>45.2</v>
      </c>
      <c r="L60" s="309"/>
      <c r="M60" s="309">
        <f t="shared" si="14"/>
        <v>45.2</v>
      </c>
      <c r="N60" s="309"/>
      <c r="O60" s="309">
        <f>VLOOKUP(J60,'Basisreihen Destatis 2019'!$J$7:$Q$86,5,FALSE)</f>
        <v>74.5</v>
      </c>
      <c r="P60" s="309">
        <f t="shared" si="31"/>
        <v>106.3</v>
      </c>
      <c r="Q60" s="310">
        <f t="shared" si="33"/>
        <v>63.5</v>
      </c>
      <c r="R60" s="386">
        <f t="shared" si="16"/>
        <v>1.7638</v>
      </c>
      <c r="S60" s="193"/>
      <c r="T60" s="387">
        <v>1975</v>
      </c>
      <c r="U60" s="308">
        <f>VLOOKUP(T60,'Basisreihen Destatis 2019'!$B$7:$H$90,3,FALSE)</f>
        <v>45.2</v>
      </c>
      <c r="V60" s="309"/>
      <c r="W60" s="309">
        <f t="shared" si="25"/>
        <v>45.2</v>
      </c>
      <c r="X60" s="309"/>
      <c r="Y60" s="309">
        <f>VLOOKUP(T60,'Basisreihen Destatis 2019'!$J$7:$Q$86,6,FALSE)</f>
        <v>75.8</v>
      </c>
      <c r="Z60" s="309">
        <f t="shared" si="32"/>
        <v>90.2</v>
      </c>
      <c r="AA60" s="309"/>
      <c r="AB60" s="309">
        <f>VLOOKUP(T60,'Basisreihen Destatis 2019'!$J$7:$Q$86,7,FALSE)</f>
        <v>58.6</v>
      </c>
      <c r="AC60" s="309">
        <f t="shared" ref="AC60:AC77" si="34">ROUND(IF(AA60&gt;0,AA60,AB60*$AA$59/$AB$59),1)</f>
        <v>53.3</v>
      </c>
      <c r="AD60" s="310">
        <f t="shared" si="29"/>
        <v>54.8</v>
      </c>
      <c r="AE60" s="386">
        <f t="shared" si="19"/>
        <v>2.0310000000000001</v>
      </c>
      <c r="AG60" s="387">
        <v>1975</v>
      </c>
      <c r="AH60" s="308">
        <f>VLOOKUP(AG60,'Basisreihen Destatis 2019'!$B$7:$H$90,3,FALSE)</f>
        <v>45.2</v>
      </c>
      <c r="AI60" s="309"/>
      <c r="AJ60" s="309">
        <f t="shared" si="20"/>
        <v>45.2</v>
      </c>
      <c r="AK60" s="309"/>
      <c r="AL60" s="471">
        <f>VLOOKUP(AG60,'Basisreihen Destatis 2019'!$J$7:$Q$86,8,FALSE)</f>
        <v>49.3</v>
      </c>
      <c r="AM60" s="309">
        <f>ROUND(IF(AK60&gt;0,AK60,AL60*$AK$59/$AL$59),1)</f>
        <v>51</v>
      </c>
      <c r="AN60" s="310">
        <f>ROUND(0.35*AJ60+0.65*AM60,1)</f>
        <v>49</v>
      </c>
      <c r="AO60" s="386">
        <f t="shared" si="21"/>
        <v>2.2305999999999999</v>
      </c>
      <c r="AP60" s="156"/>
      <c r="AQ60" s="387">
        <v>1975</v>
      </c>
      <c r="AR60" s="308"/>
      <c r="AS60" s="309">
        <f>VLOOKUP(AQ60,'Basisreihen Destatis 2019'!$J$7:$Q$86,8,FALSE)</f>
        <v>49.3</v>
      </c>
      <c r="AT60" s="310">
        <f t="shared" ref="AT60:AT86" si="35">ROUND(IF(AR60&gt;0,AR60,AS60*$AR$59/$AS$59),1)</f>
        <v>51</v>
      </c>
      <c r="AU60" s="386">
        <f t="shared" si="22"/>
        <v>2.0529000000000002</v>
      </c>
    </row>
    <row r="61" spans="2:47">
      <c r="B61" s="408">
        <v>1974</v>
      </c>
      <c r="C61" s="308">
        <f>VLOOKUP(B61,'Basisreihen Destatis 2019'!$B$7:$H$90,2,FALSE)</f>
        <v>33.799999999999997</v>
      </c>
      <c r="D61" s="309"/>
      <c r="E61" s="309">
        <f t="shared" si="23"/>
        <v>33.799999999999997</v>
      </c>
      <c r="F61" s="309"/>
      <c r="G61" s="310">
        <f t="shared" si="28"/>
        <v>33.799999999999997</v>
      </c>
      <c r="H61" s="386">
        <f t="shared" si="13"/>
        <v>3.4053</v>
      </c>
      <c r="J61" s="387">
        <v>1974</v>
      </c>
      <c r="K61" s="308">
        <f>VLOOKUP(J61,'Basisreihen Destatis 2019'!$B$7:$H$90,3,FALSE)</f>
        <v>44.4</v>
      </c>
      <c r="L61" s="309"/>
      <c r="M61" s="309">
        <f t="shared" si="14"/>
        <v>44.4</v>
      </c>
      <c r="N61" s="309"/>
      <c r="O61" s="309">
        <f>VLOOKUP(J61,'Basisreihen Destatis 2019'!$J$7:$Q$86,5,FALSE)</f>
        <v>83.1</v>
      </c>
      <c r="P61" s="309">
        <f t="shared" si="31"/>
        <v>118.6</v>
      </c>
      <c r="Q61" s="310">
        <f t="shared" si="33"/>
        <v>66.7</v>
      </c>
      <c r="R61" s="386">
        <f t="shared" si="16"/>
        <v>1.6792</v>
      </c>
      <c r="S61" s="193"/>
      <c r="T61" s="387">
        <v>1974</v>
      </c>
      <c r="U61" s="308">
        <f>VLOOKUP(T61,'Basisreihen Destatis 2019'!$B$7:$H$90,3,FALSE)</f>
        <v>44.4</v>
      </c>
      <c r="V61" s="309"/>
      <c r="W61" s="309">
        <f t="shared" si="25"/>
        <v>44.4</v>
      </c>
      <c r="X61" s="309"/>
      <c r="Y61" s="309">
        <f>VLOOKUP(T61,'Basisreihen Destatis 2019'!$J$7:$Q$86,6,FALSE)</f>
        <v>97.3</v>
      </c>
      <c r="Z61" s="309">
        <f t="shared" si="32"/>
        <v>115.7</v>
      </c>
      <c r="AA61" s="309"/>
      <c r="AB61" s="309">
        <f>VLOOKUP(T61,'Basisreihen Destatis 2019'!$J$7:$Q$86,7,FALSE)</f>
        <v>55</v>
      </c>
      <c r="AC61" s="309">
        <f t="shared" si="34"/>
        <v>50</v>
      </c>
      <c r="AD61" s="310">
        <f t="shared" si="29"/>
        <v>57.1</v>
      </c>
      <c r="AE61" s="386">
        <f t="shared" si="19"/>
        <v>1.9492</v>
      </c>
      <c r="AG61" s="387">
        <v>1974</v>
      </c>
      <c r="AH61" s="308">
        <f>VLOOKUP(AG61,'Basisreihen Destatis 2019'!$B$7:$H$90,3,FALSE)</f>
        <v>44.4</v>
      </c>
      <c r="AI61" s="309"/>
      <c r="AJ61" s="309">
        <f t="shared" si="20"/>
        <v>44.4</v>
      </c>
      <c r="AK61" s="309"/>
      <c r="AL61" s="471">
        <f>VLOOKUP(AG61,'Basisreihen Destatis 2019'!$J$7:$Q$86,8,FALSE)</f>
        <v>47.1</v>
      </c>
      <c r="AM61" s="309">
        <f t="shared" ref="AM61:AM77" si="36">ROUND(IF(AK61&gt;0,AK61,AL61*$AK$59/$AL$59),1)</f>
        <v>48.8</v>
      </c>
      <c r="AN61" s="310">
        <f t="shared" si="30"/>
        <v>47.3</v>
      </c>
      <c r="AO61" s="386">
        <f t="shared" si="21"/>
        <v>2.3108</v>
      </c>
      <c r="AP61" s="156"/>
      <c r="AQ61" s="387">
        <v>1974</v>
      </c>
      <c r="AR61" s="308"/>
      <c r="AS61" s="309">
        <f>VLOOKUP(AQ61,'Basisreihen Destatis 2019'!$J$7:$Q$86,8,FALSE)</f>
        <v>47.1</v>
      </c>
      <c r="AT61" s="310">
        <f t="shared" si="35"/>
        <v>48.8</v>
      </c>
      <c r="AU61" s="386">
        <f t="shared" si="22"/>
        <v>2.1455000000000002</v>
      </c>
    </row>
    <row r="62" spans="2:47">
      <c r="B62" s="408">
        <v>1973</v>
      </c>
      <c r="C62" s="308">
        <f>VLOOKUP(B62,'Basisreihen Destatis 2019'!$B$7:$H$90,2,FALSE)</f>
        <v>31.9</v>
      </c>
      <c r="D62" s="309"/>
      <c r="E62" s="309">
        <f t="shared" si="23"/>
        <v>31.9</v>
      </c>
      <c r="F62" s="309"/>
      <c r="G62" s="310">
        <f t="shared" si="28"/>
        <v>31.9</v>
      </c>
      <c r="H62" s="386">
        <f t="shared" si="13"/>
        <v>3.6082000000000001</v>
      </c>
      <c r="J62" s="387">
        <v>1973</v>
      </c>
      <c r="K62" s="308">
        <f>VLOOKUP(J62,'Basisreihen Destatis 2019'!$B$7:$H$90,3,FALSE)</f>
        <v>41.6</v>
      </c>
      <c r="L62" s="309"/>
      <c r="M62" s="309">
        <f t="shared" si="14"/>
        <v>41.6</v>
      </c>
      <c r="N62" s="309"/>
      <c r="O62" s="309">
        <f>VLOOKUP(J62,'Basisreihen Destatis 2019'!$J$7:$Q$86,5,FALSE)</f>
        <v>78.599999999999994</v>
      </c>
      <c r="P62" s="309">
        <f t="shared" si="31"/>
        <v>112.1</v>
      </c>
      <c r="Q62" s="310">
        <f t="shared" si="33"/>
        <v>62.8</v>
      </c>
      <c r="R62" s="386">
        <f t="shared" si="16"/>
        <v>1.7834000000000001</v>
      </c>
      <c r="S62" s="193"/>
      <c r="T62" s="387">
        <v>1973</v>
      </c>
      <c r="U62" s="308">
        <f>VLOOKUP(T62,'Basisreihen Destatis 2019'!$B$7:$H$90,3,FALSE)</f>
        <v>41.6</v>
      </c>
      <c r="V62" s="309"/>
      <c r="W62" s="309">
        <f t="shared" si="25"/>
        <v>41.6</v>
      </c>
      <c r="X62" s="309"/>
      <c r="Y62" s="309">
        <f>VLOOKUP(T62,'Basisreihen Destatis 2019'!$J$7:$Q$86,6,FALSE)</f>
        <v>90.3</v>
      </c>
      <c r="Z62" s="309">
        <f t="shared" si="32"/>
        <v>107.4</v>
      </c>
      <c r="AA62" s="309"/>
      <c r="AB62" s="309">
        <f>VLOOKUP(T62,'Basisreihen Destatis 2019'!$J$7:$Q$86,7,FALSE)</f>
        <v>51.9</v>
      </c>
      <c r="AC62" s="309">
        <f t="shared" si="34"/>
        <v>47.2</v>
      </c>
      <c r="AD62" s="310">
        <f t="shared" si="29"/>
        <v>53.4</v>
      </c>
      <c r="AE62" s="386">
        <f t="shared" si="19"/>
        <v>2.0842999999999998</v>
      </c>
      <c r="AG62" s="387">
        <v>1973</v>
      </c>
      <c r="AH62" s="308">
        <f>VLOOKUP(AG62,'Basisreihen Destatis 2019'!$B$7:$H$90,3,FALSE)</f>
        <v>41.6</v>
      </c>
      <c r="AI62" s="309"/>
      <c r="AJ62" s="309">
        <f t="shared" si="20"/>
        <v>41.6</v>
      </c>
      <c r="AK62" s="309"/>
      <c r="AL62" s="471">
        <f>VLOOKUP(AG62,'Basisreihen Destatis 2019'!$J$7:$Q$86,8,FALSE)</f>
        <v>41.5</v>
      </c>
      <c r="AM62" s="309">
        <f t="shared" si="36"/>
        <v>43</v>
      </c>
      <c r="AN62" s="310">
        <f t="shared" si="30"/>
        <v>42.5</v>
      </c>
      <c r="AO62" s="386">
        <f t="shared" si="21"/>
        <v>2.5718000000000001</v>
      </c>
      <c r="AP62" s="156"/>
      <c r="AQ62" s="387">
        <v>1973</v>
      </c>
      <c r="AR62" s="308"/>
      <c r="AS62" s="309">
        <f>VLOOKUP(AQ62,'Basisreihen Destatis 2019'!$J$7:$Q$86,8,FALSE)</f>
        <v>41.5</v>
      </c>
      <c r="AT62" s="310">
        <f t="shared" si="35"/>
        <v>43</v>
      </c>
      <c r="AU62" s="386">
        <f t="shared" si="22"/>
        <v>2.4348999999999998</v>
      </c>
    </row>
    <row r="63" spans="2:47">
      <c r="B63" s="408">
        <v>1972</v>
      </c>
      <c r="C63" s="308">
        <f>VLOOKUP(B63,'Basisreihen Destatis 2019'!$B$7:$H$90,2,FALSE)</f>
        <v>30</v>
      </c>
      <c r="D63" s="309"/>
      <c r="E63" s="309">
        <f t="shared" si="23"/>
        <v>30</v>
      </c>
      <c r="F63" s="309"/>
      <c r="G63" s="310">
        <f t="shared" si="28"/>
        <v>30</v>
      </c>
      <c r="H63" s="386">
        <f t="shared" si="13"/>
        <v>3.8367</v>
      </c>
      <c r="J63" s="387">
        <v>1972</v>
      </c>
      <c r="K63" s="308">
        <f>VLOOKUP(J63,'Basisreihen Destatis 2019'!$B$7:$H$90,3,FALSE)</f>
        <v>40</v>
      </c>
      <c r="L63" s="309"/>
      <c r="M63" s="309">
        <f t="shared" si="14"/>
        <v>40</v>
      </c>
      <c r="N63" s="309"/>
      <c r="O63" s="309">
        <f>VLOOKUP(J63,'Basisreihen Destatis 2019'!$J$7:$Q$86,5,FALSE)</f>
        <v>74</v>
      </c>
      <c r="P63" s="309">
        <f t="shared" si="31"/>
        <v>105.6</v>
      </c>
      <c r="Q63" s="310">
        <f t="shared" si="33"/>
        <v>59.7</v>
      </c>
      <c r="R63" s="386">
        <f t="shared" si="16"/>
        <v>1.8759999999999999</v>
      </c>
      <c r="S63" s="193"/>
      <c r="T63" s="387">
        <v>1972</v>
      </c>
      <c r="U63" s="308">
        <f>VLOOKUP(T63,'Basisreihen Destatis 2019'!$B$7:$H$90,3,FALSE)</f>
        <v>40</v>
      </c>
      <c r="V63" s="309"/>
      <c r="W63" s="309">
        <f t="shared" si="25"/>
        <v>40</v>
      </c>
      <c r="X63" s="309"/>
      <c r="Y63" s="309">
        <f>VLOOKUP(T63,'Basisreihen Destatis 2019'!$J$7:$Q$86,6,FALSE)</f>
        <v>84.4</v>
      </c>
      <c r="Z63" s="309">
        <f t="shared" si="32"/>
        <v>100.4</v>
      </c>
      <c r="AA63" s="309"/>
      <c r="AB63" s="309">
        <f>VLOOKUP(T63,'Basisreihen Destatis 2019'!$J$7:$Q$86,7,FALSE)</f>
        <v>50.8</v>
      </c>
      <c r="AC63" s="309">
        <f t="shared" si="34"/>
        <v>46.2</v>
      </c>
      <c r="AD63" s="310">
        <f t="shared" si="29"/>
        <v>51.2</v>
      </c>
      <c r="AE63" s="386">
        <f t="shared" si="19"/>
        <v>2.1738</v>
      </c>
      <c r="AG63" s="387">
        <v>1972</v>
      </c>
      <c r="AH63" s="308">
        <f>VLOOKUP(AG63,'Basisreihen Destatis 2019'!$B$7:$H$90,3,FALSE)</f>
        <v>40</v>
      </c>
      <c r="AI63" s="309"/>
      <c r="AJ63" s="309">
        <f t="shared" si="20"/>
        <v>40</v>
      </c>
      <c r="AK63" s="309"/>
      <c r="AL63" s="471">
        <f>VLOOKUP(AG63,'Basisreihen Destatis 2019'!$J$7:$Q$86,8,FALSE)</f>
        <v>39</v>
      </c>
      <c r="AM63" s="309">
        <f t="shared" si="36"/>
        <v>40.4</v>
      </c>
      <c r="AN63" s="310">
        <f t="shared" si="30"/>
        <v>40.299999999999997</v>
      </c>
      <c r="AO63" s="386">
        <f t="shared" si="21"/>
        <v>2.7122000000000002</v>
      </c>
      <c r="AP63" s="156"/>
      <c r="AQ63" s="387">
        <v>1972</v>
      </c>
      <c r="AR63" s="308"/>
      <c r="AS63" s="309">
        <f>VLOOKUP(AQ63,'Basisreihen Destatis 2019'!$J$7:$Q$86,8,FALSE)</f>
        <v>39</v>
      </c>
      <c r="AT63" s="310">
        <f t="shared" si="35"/>
        <v>40.4</v>
      </c>
      <c r="AU63" s="386">
        <f t="shared" si="22"/>
        <v>2.5916000000000001</v>
      </c>
    </row>
    <row r="64" spans="2:47">
      <c r="B64" s="408">
        <v>1971</v>
      </c>
      <c r="C64" s="308">
        <f>VLOOKUP(B64,'Basisreihen Destatis 2019'!$B$7:$H$90,2,FALSE)</f>
        <v>28.6</v>
      </c>
      <c r="D64" s="309"/>
      <c r="E64" s="309">
        <f>ROUND(IF(C64&gt;0,C64,D64*$C$67/$D$67),1)</f>
        <v>28.6</v>
      </c>
      <c r="F64" s="309"/>
      <c r="G64" s="310">
        <f t="shared" si="28"/>
        <v>28.6</v>
      </c>
      <c r="H64" s="386">
        <f t="shared" si="13"/>
        <v>4.0244999999999997</v>
      </c>
      <c r="J64" s="387">
        <v>1971</v>
      </c>
      <c r="K64" s="308">
        <f>VLOOKUP(J64,'Basisreihen Destatis 2019'!$B$7:$H$90,3,FALSE)</f>
        <v>38.700000000000003</v>
      </c>
      <c r="L64" s="309"/>
      <c r="M64" s="309">
        <f t="shared" si="14"/>
        <v>38.700000000000003</v>
      </c>
      <c r="N64" s="309"/>
      <c r="O64" s="309">
        <f>VLOOKUP(J64,'Basisreihen Destatis 2019'!$J$7:$Q$86,5,FALSE)</f>
        <v>75.3</v>
      </c>
      <c r="P64" s="309">
        <f t="shared" si="31"/>
        <v>107.4</v>
      </c>
      <c r="Q64" s="310">
        <f t="shared" si="33"/>
        <v>59.3</v>
      </c>
      <c r="R64" s="386">
        <f t="shared" si="16"/>
        <v>1.8887</v>
      </c>
      <c r="S64" s="193"/>
      <c r="T64" s="387">
        <v>1971</v>
      </c>
      <c r="U64" s="308">
        <f>VLOOKUP(T64,'Basisreihen Destatis 2019'!$B$7:$H$90,3,FALSE)</f>
        <v>38.700000000000003</v>
      </c>
      <c r="V64" s="309"/>
      <c r="W64" s="309">
        <f t="shared" si="25"/>
        <v>38.700000000000003</v>
      </c>
      <c r="X64" s="309"/>
      <c r="Y64" s="309">
        <f>VLOOKUP(T64,'Basisreihen Destatis 2019'!$J$7:$Q$86,6,FALSE)</f>
        <v>89.5</v>
      </c>
      <c r="Z64" s="309">
        <f t="shared" si="32"/>
        <v>106.5</v>
      </c>
      <c r="AA64" s="309"/>
      <c r="AB64" s="309">
        <f>VLOOKUP(T64,'Basisreihen Destatis 2019'!$J$7:$Q$86,7,FALSE)</f>
        <v>50.8</v>
      </c>
      <c r="AC64" s="309">
        <f t="shared" si="34"/>
        <v>46.2</v>
      </c>
      <c r="AD64" s="310">
        <f t="shared" si="29"/>
        <v>51.5</v>
      </c>
      <c r="AE64" s="386">
        <f t="shared" si="19"/>
        <v>2.1612</v>
      </c>
      <c r="AG64" s="387">
        <v>1971</v>
      </c>
      <c r="AH64" s="308">
        <f>VLOOKUP(AG64,'Basisreihen Destatis 2019'!$B$7:$H$90,3,FALSE)</f>
        <v>38.700000000000003</v>
      </c>
      <c r="AI64" s="309"/>
      <c r="AJ64" s="309">
        <f t="shared" si="20"/>
        <v>38.700000000000003</v>
      </c>
      <c r="AK64" s="309"/>
      <c r="AL64" s="471">
        <f>VLOOKUP(AG64,'Basisreihen Destatis 2019'!$J$7:$Q$86,8,FALSE)</f>
        <v>37.9</v>
      </c>
      <c r="AM64" s="309">
        <f t="shared" si="36"/>
        <v>39.200000000000003</v>
      </c>
      <c r="AN64" s="310">
        <f t="shared" si="30"/>
        <v>39</v>
      </c>
      <c r="AO64" s="386">
        <f t="shared" si="21"/>
        <v>2.8026</v>
      </c>
      <c r="AP64" s="156"/>
      <c r="AQ64" s="387">
        <v>1971</v>
      </c>
      <c r="AR64" s="308"/>
      <c r="AS64" s="309">
        <f>VLOOKUP(AQ64,'Basisreihen Destatis 2019'!$J$7:$Q$86,8,FALSE)</f>
        <v>37.9</v>
      </c>
      <c r="AT64" s="310">
        <f t="shared" si="35"/>
        <v>39.200000000000003</v>
      </c>
      <c r="AU64" s="386">
        <f t="shared" si="22"/>
        <v>2.6709000000000001</v>
      </c>
    </row>
    <row r="65" spans="2:47">
      <c r="B65" s="408">
        <v>1970</v>
      </c>
      <c r="C65" s="308">
        <f>VLOOKUP(B65,'Basisreihen Destatis 2019'!$B$7:$H$90,2,FALSE)</f>
        <v>25.8</v>
      </c>
      <c r="D65" s="309"/>
      <c r="E65" s="309">
        <f t="shared" si="23"/>
        <v>25.8</v>
      </c>
      <c r="F65" s="309"/>
      <c r="G65" s="310">
        <f t="shared" si="28"/>
        <v>25.8</v>
      </c>
      <c r="H65" s="386">
        <f t="shared" si="13"/>
        <v>4.4611999999999998</v>
      </c>
      <c r="J65" s="387">
        <v>1970</v>
      </c>
      <c r="K65" s="308">
        <f>VLOOKUP(J65,'Basisreihen Destatis 2019'!$B$7:$H$90,3,FALSE)</f>
        <v>35.799999999999997</v>
      </c>
      <c r="L65" s="309"/>
      <c r="M65" s="309">
        <f t="shared" si="14"/>
        <v>35.799999999999997</v>
      </c>
      <c r="N65" s="309"/>
      <c r="O65" s="309">
        <f>VLOOKUP(J65,'Basisreihen Destatis 2019'!$J$7:$Q$86,5,FALSE)</f>
        <v>83.8</v>
      </c>
      <c r="P65" s="309">
        <f t="shared" si="31"/>
        <v>119.6</v>
      </c>
      <c r="Q65" s="310">
        <f t="shared" si="33"/>
        <v>60.9</v>
      </c>
      <c r="R65" s="386">
        <f t="shared" si="16"/>
        <v>1.8391</v>
      </c>
      <c r="S65" s="193"/>
      <c r="T65" s="387">
        <v>1970</v>
      </c>
      <c r="U65" s="308">
        <f>VLOOKUP(T65,'Basisreihen Destatis 2019'!$B$7:$H$90,3,FALSE)</f>
        <v>35.799999999999997</v>
      </c>
      <c r="V65" s="309"/>
      <c r="W65" s="309">
        <f t="shared" si="25"/>
        <v>35.799999999999997</v>
      </c>
      <c r="X65" s="309"/>
      <c r="Y65" s="309">
        <f>VLOOKUP(T65,'Basisreihen Destatis 2019'!$J$7:$Q$86,6,FALSE)</f>
        <v>105.3</v>
      </c>
      <c r="Z65" s="309">
        <f t="shared" si="32"/>
        <v>125.3</v>
      </c>
      <c r="AA65" s="309"/>
      <c r="AB65" s="309">
        <f>VLOOKUP(T65,'Basisreihen Destatis 2019'!$J$7:$Q$86,7,FALSE)</f>
        <v>47.6</v>
      </c>
      <c r="AC65" s="309">
        <f t="shared" si="34"/>
        <v>43.3</v>
      </c>
      <c r="AD65" s="310">
        <f t="shared" si="29"/>
        <v>51.9</v>
      </c>
      <c r="AE65" s="386">
        <f t="shared" si="19"/>
        <v>2.1444999999999999</v>
      </c>
      <c r="AG65" s="387">
        <v>1970</v>
      </c>
      <c r="AH65" s="308">
        <f>VLOOKUP(AG65,'Basisreihen Destatis 2019'!$B$7:$H$90,3,FALSE)</f>
        <v>35.799999999999997</v>
      </c>
      <c r="AI65" s="309"/>
      <c r="AJ65" s="309">
        <f t="shared" si="20"/>
        <v>35.799999999999997</v>
      </c>
      <c r="AK65" s="309"/>
      <c r="AL65" s="471">
        <f>VLOOKUP(AG65,'Basisreihen Destatis 2019'!$J$7:$Q$86,8,FALSE)</f>
        <v>36.4</v>
      </c>
      <c r="AM65" s="309">
        <f t="shared" si="36"/>
        <v>37.700000000000003</v>
      </c>
      <c r="AN65" s="310">
        <f t="shared" si="30"/>
        <v>37</v>
      </c>
      <c r="AO65" s="386">
        <f t="shared" si="21"/>
        <v>2.9540999999999999</v>
      </c>
      <c r="AP65" s="156"/>
      <c r="AQ65" s="387">
        <v>1970</v>
      </c>
      <c r="AR65" s="308"/>
      <c r="AS65" s="309">
        <f>VLOOKUP(AQ65,'Basisreihen Destatis 2019'!$J$7:$Q$86,8,FALSE)</f>
        <v>36.4</v>
      </c>
      <c r="AT65" s="310">
        <f t="shared" si="35"/>
        <v>37.700000000000003</v>
      </c>
      <c r="AU65" s="386">
        <f t="shared" si="22"/>
        <v>2.7772000000000001</v>
      </c>
    </row>
    <row r="66" spans="2:47">
      <c r="B66" s="408">
        <v>1969</v>
      </c>
      <c r="C66" s="308">
        <f>VLOOKUP(B66,'Basisreihen Destatis 2019'!$B$7:$H$90,2,FALSE)</f>
        <v>21.8</v>
      </c>
      <c r="D66" s="309"/>
      <c r="E66" s="309">
        <f t="shared" si="23"/>
        <v>21.8</v>
      </c>
      <c r="F66" s="309"/>
      <c r="G66" s="310">
        <f t="shared" si="28"/>
        <v>21.8</v>
      </c>
      <c r="H66" s="386">
        <f t="shared" si="13"/>
        <v>5.2797999999999998</v>
      </c>
      <c r="J66" s="387">
        <v>1969</v>
      </c>
      <c r="K66" s="308">
        <f>VLOOKUP(J66,'Basisreihen Destatis 2019'!$B$7:$H$90,3,FALSE)</f>
        <v>30.6</v>
      </c>
      <c r="L66" s="309"/>
      <c r="M66" s="309">
        <f t="shared" si="14"/>
        <v>30.6</v>
      </c>
      <c r="N66" s="309"/>
      <c r="O66" s="309">
        <f>VLOOKUP(J66,'Basisreihen Destatis 2019'!$J$7:$Q$86,5,FALSE)</f>
        <v>82.1</v>
      </c>
      <c r="P66" s="309">
        <f t="shared" si="31"/>
        <v>117.1</v>
      </c>
      <c r="Q66" s="310">
        <f t="shared" si="33"/>
        <v>56.6</v>
      </c>
      <c r="R66" s="386">
        <f t="shared" si="16"/>
        <v>1.9787999999999999</v>
      </c>
      <c r="S66" s="193"/>
      <c r="T66" s="387">
        <v>1969</v>
      </c>
      <c r="U66" s="308">
        <f>VLOOKUP(T66,'Basisreihen Destatis 2019'!$B$7:$H$90,3,FALSE)</f>
        <v>30.6</v>
      </c>
      <c r="V66" s="309"/>
      <c r="W66" s="309">
        <f t="shared" si="25"/>
        <v>30.6</v>
      </c>
      <c r="X66" s="309"/>
      <c r="Y66" s="309">
        <f>VLOOKUP(T66,'Basisreihen Destatis 2019'!$J$7:$Q$86,6,FALSE)</f>
        <v>101.6</v>
      </c>
      <c r="Z66" s="309">
        <f t="shared" si="32"/>
        <v>120.9</v>
      </c>
      <c r="AA66" s="309"/>
      <c r="AB66" s="309">
        <f>VLOOKUP(T66,'Basisreihen Destatis 2019'!$J$7:$Q$86,7,FALSE)</f>
        <v>40.799999999999997</v>
      </c>
      <c r="AC66" s="309">
        <f t="shared" si="34"/>
        <v>37.1</v>
      </c>
      <c r="AD66" s="310">
        <f t="shared" si="29"/>
        <v>46.4</v>
      </c>
      <c r="AE66" s="386">
        <f t="shared" si="19"/>
        <v>2.3986999999999998</v>
      </c>
      <c r="AG66" s="387">
        <v>1969</v>
      </c>
      <c r="AH66" s="308">
        <f>VLOOKUP(AG66,'Basisreihen Destatis 2019'!$B$7:$H$90,3,FALSE)</f>
        <v>30.6</v>
      </c>
      <c r="AI66" s="309"/>
      <c r="AJ66" s="309">
        <f t="shared" si="20"/>
        <v>30.6</v>
      </c>
      <c r="AK66" s="309"/>
      <c r="AL66" s="471">
        <f>VLOOKUP(AG66,'Basisreihen Destatis 2019'!$J$7:$Q$86,8,FALSE)</f>
        <v>34.700000000000003</v>
      </c>
      <c r="AM66" s="309">
        <f t="shared" si="36"/>
        <v>35.9</v>
      </c>
      <c r="AN66" s="310">
        <f t="shared" si="30"/>
        <v>34</v>
      </c>
      <c r="AO66" s="386">
        <f t="shared" si="21"/>
        <v>3.2147000000000001</v>
      </c>
      <c r="AP66" s="156"/>
      <c r="AQ66" s="387">
        <v>1969</v>
      </c>
      <c r="AR66" s="308"/>
      <c r="AS66" s="309">
        <f>VLOOKUP(AQ66,'Basisreihen Destatis 2019'!$J$7:$Q$86,8,FALSE)</f>
        <v>34.700000000000003</v>
      </c>
      <c r="AT66" s="310">
        <f t="shared" si="35"/>
        <v>35.9</v>
      </c>
      <c r="AU66" s="386">
        <f t="shared" si="22"/>
        <v>2.9163999999999999</v>
      </c>
    </row>
    <row r="67" spans="2:47">
      <c r="B67" s="408">
        <v>1968</v>
      </c>
      <c r="C67" s="308">
        <f>VLOOKUP(B67,'Basisreihen Destatis 2019'!$B$7:$H$90,2,FALSE)</f>
        <v>20.3</v>
      </c>
      <c r="D67" s="311">
        <f>VLOOKUP(B67,'Basisreihen Destatis 2019'!$S$7:$V$120,2,FALSE)</f>
        <v>24.2</v>
      </c>
      <c r="E67" s="309">
        <f>ROUND(IF(C67&gt;0,C67,D67*$C$67/$D$67),1)</f>
        <v>20.3</v>
      </c>
      <c r="F67" s="309"/>
      <c r="G67" s="310">
        <f t="shared" si="28"/>
        <v>20.3</v>
      </c>
      <c r="H67" s="386">
        <f t="shared" si="13"/>
        <v>5.67</v>
      </c>
      <c r="J67" s="387">
        <v>1968</v>
      </c>
      <c r="K67" s="308">
        <f>VLOOKUP(J67,'Basisreihen Destatis 2019'!$B$7:$H$90,3,FALSE)</f>
        <v>29.3</v>
      </c>
      <c r="L67" s="311">
        <f>VLOOKUP(J67,'Basisreihen Destatis 2019'!$S$7:$V$120,3,FALSE)</f>
        <v>34.1</v>
      </c>
      <c r="M67" s="309">
        <f>ROUND(IF(K67&gt;0,K67,L67*$K$67/$L$67),1)</f>
        <v>29.3</v>
      </c>
      <c r="N67" s="309"/>
      <c r="O67" s="309">
        <f>VLOOKUP(J67,'Basisreihen Destatis 2019'!$J$7:$Q$86,5,FALSE)</f>
        <v>78.5</v>
      </c>
      <c r="P67" s="309">
        <f t="shared" si="31"/>
        <v>112</v>
      </c>
      <c r="Q67" s="310">
        <f t="shared" si="33"/>
        <v>54.1</v>
      </c>
      <c r="R67" s="386">
        <f t="shared" si="16"/>
        <v>2.0701999999999998</v>
      </c>
      <c r="S67" s="193"/>
      <c r="T67" s="387">
        <v>1968</v>
      </c>
      <c r="U67" s="308">
        <f>VLOOKUP(T67,'Basisreihen Destatis 2019'!$B$7:$H$90,3,FALSE)</f>
        <v>29.3</v>
      </c>
      <c r="V67" s="311">
        <f>VLOOKUP(T67,'Basisreihen Destatis 2019'!$S$7:$V$120,3,FALSE)</f>
        <v>34.1</v>
      </c>
      <c r="W67" s="309">
        <f>ROUND(IF(U67&gt;0,U67,V67*$U$67/$V$67),1)</f>
        <v>29.3</v>
      </c>
      <c r="X67" s="309"/>
      <c r="Y67" s="309">
        <f>VLOOKUP(T67,'Basisreihen Destatis 2019'!$J$7:$Q$86,6,FALSE)</f>
        <v>93.9</v>
      </c>
      <c r="Z67" s="309">
        <f t="shared" si="32"/>
        <v>111.7</v>
      </c>
      <c r="AA67" s="309"/>
      <c r="AB67" s="309">
        <f>VLOOKUP(T67,'Basisreihen Destatis 2019'!$J$7:$Q$86,7,FALSE)</f>
        <v>36.1</v>
      </c>
      <c r="AC67" s="309">
        <f t="shared" si="34"/>
        <v>32.799999999999997</v>
      </c>
      <c r="AD67" s="310">
        <f t="shared" si="29"/>
        <v>42.9</v>
      </c>
      <c r="AE67" s="386">
        <f t="shared" si="19"/>
        <v>2.5943999999999998</v>
      </c>
      <c r="AG67" s="387">
        <v>1968</v>
      </c>
      <c r="AH67" s="308">
        <f>VLOOKUP(AG67,'Basisreihen Destatis 2019'!$B$7:$H$90,3,FALSE)</f>
        <v>29.3</v>
      </c>
      <c r="AI67" s="311">
        <f>VLOOKUP(AG67,'Basisreihen Destatis 2019'!$S$7:$V$120,3,FALSE)</f>
        <v>34.1</v>
      </c>
      <c r="AJ67" s="309">
        <f>ROUND(IF(AH67&gt;0,AH67,AI67*$AH$67/$AI$67),1)</f>
        <v>29.3</v>
      </c>
      <c r="AK67" s="309"/>
      <c r="AL67" s="471">
        <f>VLOOKUP(AG67,'Basisreihen Destatis 2019'!$J$7:$Q$86,8,FALSE)</f>
        <v>34.1</v>
      </c>
      <c r="AM67" s="309">
        <f t="shared" si="36"/>
        <v>35.299999999999997</v>
      </c>
      <c r="AN67" s="310">
        <f t="shared" si="30"/>
        <v>33.200000000000003</v>
      </c>
      <c r="AO67" s="386">
        <f t="shared" si="21"/>
        <v>3.2921999999999998</v>
      </c>
      <c r="AP67" s="156"/>
      <c r="AQ67" s="387">
        <v>1968</v>
      </c>
      <c r="AR67" s="308"/>
      <c r="AS67" s="309">
        <f>VLOOKUP(AQ67,'Basisreihen Destatis 2019'!$J$7:$Q$86,8,FALSE)</f>
        <v>34.1</v>
      </c>
      <c r="AT67" s="310">
        <f t="shared" si="35"/>
        <v>35.299999999999997</v>
      </c>
      <c r="AU67" s="386">
        <f t="shared" si="22"/>
        <v>2.9660000000000002</v>
      </c>
    </row>
    <row r="68" spans="2:47">
      <c r="B68" s="408">
        <v>1967</v>
      </c>
      <c r="C68" s="308"/>
      <c r="D68" s="311">
        <f>VLOOKUP(B68,'Basisreihen Destatis 2019'!$S$7:$V$120,2,FALSE)</f>
        <v>23</v>
      </c>
      <c r="E68" s="309">
        <f>ROUND(IF(C68&gt;0,C68,D68*$C$67/$D$67),1)</f>
        <v>19.3</v>
      </c>
      <c r="F68" s="309"/>
      <c r="G68" s="310">
        <f t="shared" si="28"/>
        <v>19.3</v>
      </c>
      <c r="H68" s="386">
        <f t="shared" si="13"/>
        <v>5.9637000000000002</v>
      </c>
      <c r="J68" s="387">
        <v>1967</v>
      </c>
      <c r="K68" s="308"/>
      <c r="L68" s="311">
        <f>VLOOKUP(J68,'Basisreihen Destatis 2019'!$S$7:$V$120,3,FALSE)</f>
        <v>32.4</v>
      </c>
      <c r="M68" s="309">
        <f t="shared" ref="M68:M77" si="37">ROUND(IF(K68&gt;0,K68,L68*$K$67/$L$67),1)</f>
        <v>27.8</v>
      </c>
      <c r="N68" s="309"/>
      <c r="O68" s="309">
        <f>VLOOKUP(J68,'Basisreihen Destatis 2019'!$J$7:$Q$86,5,FALSE)</f>
        <v>80.599999999999994</v>
      </c>
      <c r="P68" s="309">
        <f t="shared" si="31"/>
        <v>115</v>
      </c>
      <c r="Q68" s="310">
        <f t="shared" si="33"/>
        <v>54</v>
      </c>
      <c r="R68" s="386">
        <f t="shared" si="16"/>
        <v>2.0741000000000001</v>
      </c>
      <c r="S68" s="193"/>
      <c r="T68" s="387">
        <v>1967</v>
      </c>
      <c r="U68" s="308"/>
      <c r="V68" s="311">
        <f>VLOOKUP(T68,'Basisreihen Destatis 2019'!$S$7:$V$120,3,FALSE)</f>
        <v>32.4</v>
      </c>
      <c r="W68" s="309">
        <f>ROUND(IF(U68&gt;0,U68,V68*$U$67/$V$67),1)</f>
        <v>27.8</v>
      </c>
      <c r="X68" s="309"/>
      <c r="Y68" s="309">
        <f>VLOOKUP(T68,'Basisreihen Destatis 2019'!$J$7:$Q$86,6,FALSE)</f>
        <v>101.4</v>
      </c>
      <c r="Z68" s="309">
        <f t="shared" si="32"/>
        <v>120.6</v>
      </c>
      <c r="AA68" s="309"/>
      <c r="AB68" s="309">
        <f>VLOOKUP(T68,'Basisreihen Destatis 2019'!$J$7:$Q$86,7,FALSE)</f>
        <v>36.200000000000003</v>
      </c>
      <c r="AC68" s="309">
        <f t="shared" si="34"/>
        <v>32.9</v>
      </c>
      <c r="AD68" s="310">
        <f t="shared" si="29"/>
        <v>43.5</v>
      </c>
      <c r="AE68" s="386">
        <f t="shared" si="19"/>
        <v>2.5586000000000002</v>
      </c>
      <c r="AG68" s="387">
        <v>1967</v>
      </c>
      <c r="AH68" s="308"/>
      <c r="AI68" s="311">
        <f>VLOOKUP(AG68,'Basisreihen Destatis 2019'!$S$7:$V$120,3,FALSE)</f>
        <v>32.4</v>
      </c>
      <c r="AJ68" s="309">
        <f t="shared" ref="AJ68:AJ77" si="38">ROUND(IF(AH68&gt;0,AH68,AI68*$AH$67/$AI$67),1)</f>
        <v>27.8</v>
      </c>
      <c r="AK68" s="309"/>
      <c r="AL68" s="471">
        <f>VLOOKUP(AG68,'Basisreihen Destatis 2019'!$J$7:$Q$86,8,FALSE)</f>
        <v>34.200000000000003</v>
      </c>
      <c r="AM68" s="309">
        <f t="shared" si="36"/>
        <v>35.4</v>
      </c>
      <c r="AN68" s="310">
        <f t="shared" si="30"/>
        <v>32.700000000000003</v>
      </c>
      <c r="AO68" s="386">
        <f t="shared" si="21"/>
        <v>3.3424999999999998</v>
      </c>
      <c r="AP68" s="156"/>
      <c r="AQ68" s="387">
        <v>1967</v>
      </c>
      <c r="AR68" s="308"/>
      <c r="AS68" s="309">
        <f>VLOOKUP(AQ68,'Basisreihen Destatis 2019'!$J$7:$Q$86,8,FALSE)</f>
        <v>34.200000000000003</v>
      </c>
      <c r="AT68" s="310">
        <f t="shared" si="35"/>
        <v>35.4</v>
      </c>
      <c r="AU68" s="386">
        <f t="shared" si="22"/>
        <v>2.9575999999999998</v>
      </c>
    </row>
    <row r="69" spans="2:47">
      <c r="B69" s="408">
        <v>1966</v>
      </c>
      <c r="C69" s="308"/>
      <c r="D69" s="311">
        <f>VLOOKUP(B69,'Basisreihen Destatis 2019'!$S$7:$V$120,2,FALSE)</f>
        <v>24.2</v>
      </c>
      <c r="E69" s="309">
        <f t="shared" ref="E69:E77" si="39">ROUND(IF(C69&gt;0,C69,D69*$C$67/$D$67),1)</f>
        <v>20.3</v>
      </c>
      <c r="F69" s="309"/>
      <c r="G69" s="310">
        <f t="shared" si="28"/>
        <v>20.3</v>
      </c>
      <c r="H69" s="386">
        <f t="shared" si="13"/>
        <v>5.67</v>
      </c>
      <c r="J69" s="387">
        <v>1966</v>
      </c>
      <c r="K69" s="308"/>
      <c r="L69" s="311">
        <f>VLOOKUP(J69,'Basisreihen Destatis 2019'!$S$7:$V$120,3,FALSE)</f>
        <v>33.799999999999997</v>
      </c>
      <c r="M69" s="309">
        <f t="shared" si="37"/>
        <v>29</v>
      </c>
      <c r="N69" s="309"/>
      <c r="O69" s="309">
        <f>VLOOKUP(J69,'Basisreihen Destatis 2019'!$J$7:$Q$86,5,FALSE)</f>
        <v>90.8</v>
      </c>
      <c r="P69" s="309">
        <f t="shared" si="31"/>
        <v>129.6</v>
      </c>
      <c r="Q69" s="310">
        <f t="shared" si="33"/>
        <v>59.2</v>
      </c>
      <c r="R69" s="386">
        <f t="shared" si="16"/>
        <v>1.8918999999999999</v>
      </c>
      <c r="S69" s="193"/>
      <c r="T69" s="387">
        <v>1966</v>
      </c>
      <c r="U69" s="308"/>
      <c r="V69" s="311">
        <f>VLOOKUP(T69,'Basisreihen Destatis 2019'!$S$7:$V$120,3,FALSE)</f>
        <v>33.799999999999997</v>
      </c>
      <c r="W69" s="309">
        <f t="shared" ref="W69:W76" si="40">ROUND(IF(U69&gt;0,U69,V69*$U$67/$V$67),1)</f>
        <v>29</v>
      </c>
      <c r="X69" s="309"/>
      <c r="Y69" s="309">
        <f>VLOOKUP(T69,'Basisreihen Destatis 2019'!$J$7:$Q$86,6,FALSE)</f>
        <v>115.2</v>
      </c>
      <c r="Z69" s="309">
        <f t="shared" si="32"/>
        <v>137</v>
      </c>
      <c r="AA69" s="309"/>
      <c r="AB69" s="309">
        <f>VLOOKUP(T69,'Basisreihen Destatis 2019'!$J$7:$Q$86,7,FALSE)</f>
        <v>40.5</v>
      </c>
      <c r="AC69" s="309">
        <f t="shared" si="34"/>
        <v>36.799999999999997</v>
      </c>
      <c r="AD69" s="310">
        <f t="shared" si="29"/>
        <v>47.9</v>
      </c>
      <c r="AE69" s="386">
        <f t="shared" si="19"/>
        <v>2.3235999999999999</v>
      </c>
      <c r="AG69" s="387">
        <v>1966</v>
      </c>
      <c r="AH69" s="308"/>
      <c r="AI69" s="311">
        <f>VLOOKUP(AG69,'Basisreihen Destatis 2019'!$S$7:$V$120,3,FALSE)</f>
        <v>33.799999999999997</v>
      </c>
      <c r="AJ69" s="309">
        <f>ROUND(IF(AH69&gt;0,AH69,AI69*$AH$67/$AI$67),1)</f>
        <v>29</v>
      </c>
      <c r="AK69" s="309"/>
      <c r="AL69" s="471">
        <f>VLOOKUP(AG69,'Basisreihen Destatis 2019'!$J$7:$Q$86,8,FALSE)</f>
        <v>34.6</v>
      </c>
      <c r="AM69" s="309">
        <f t="shared" si="36"/>
        <v>35.799999999999997</v>
      </c>
      <c r="AN69" s="310">
        <f t="shared" si="30"/>
        <v>33.4</v>
      </c>
      <c r="AO69" s="386">
        <f t="shared" si="21"/>
        <v>3.2725</v>
      </c>
      <c r="AP69" s="156"/>
      <c r="AQ69" s="387">
        <v>1966</v>
      </c>
      <c r="AR69" s="308"/>
      <c r="AS69" s="309">
        <f>VLOOKUP(AQ69,'Basisreihen Destatis 2019'!$J$7:$Q$86,8,FALSE)</f>
        <v>34.6</v>
      </c>
      <c r="AT69" s="310">
        <f t="shared" si="35"/>
        <v>35.799999999999997</v>
      </c>
      <c r="AU69" s="386">
        <f t="shared" si="22"/>
        <v>2.9245999999999999</v>
      </c>
    </row>
    <row r="70" spans="2:47">
      <c r="B70" s="408">
        <v>1965</v>
      </c>
      <c r="C70" s="308"/>
      <c r="D70" s="311">
        <f>VLOOKUP(B70,'Basisreihen Destatis 2019'!$S$7:$V$120,2,FALSE)</f>
        <v>23.5</v>
      </c>
      <c r="E70" s="309">
        <f t="shared" si="39"/>
        <v>19.7</v>
      </c>
      <c r="F70" s="309"/>
      <c r="G70" s="310">
        <f t="shared" si="28"/>
        <v>19.7</v>
      </c>
      <c r="H70" s="386">
        <f t="shared" si="13"/>
        <v>5.8426</v>
      </c>
      <c r="J70" s="387">
        <v>1965</v>
      </c>
      <c r="K70" s="308"/>
      <c r="L70" s="311">
        <f>VLOOKUP(J70,'Basisreihen Destatis 2019'!$S$7:$V$120,3,FALSE)</f>
        <v>33.6</v>
      </c>
      <c r="M70" s="309">
        <f t="shared" si="37"/>
        <v>28.9</v>
      </c>
      <c r="N70" s="309"/>
      <c r="O70" s="309">
        <f>VLOOKUP(J70,'Basisreihen Destatis 2019'!$J$7:$Q$86,5,FALSE)</f>
        <v>82.4</v>
      </c>
      <c r="P70" s="309">
        <f t="shared" si="31"/>
        <v>117.6</v>
      </c>
      <c r="Q70" s="310">
        <f t="shared" si="33"/>
        <v>55.5</v>
      </c>
      <c r="R70" s="386">
        <f t="shared" si="16"/>
        <v>2.0179999999999998</v>
      </c>
      <c r="S70" s="193"/>
      <c r="T70" s="387">
        <v>1965</v>
      </c>
      <c r="U70" s="308"/>
      <c r="V70" s="311">
        <f>VLOOKUP(T70,'Basisreihen Destatis 2019'!$S$7:$V$120,3,FALSE)</f>
        <v>33.6</v>
      </c>
      <c r="W70" s="309">
        <f t="shared" si="40"/>
        <v>28.9</v>
      </c>
      <c r="X70" s="309"/>
      <c r="Y70" s="309">
        <f>VLOOKUP(T70,'Basisreihen Destatis 2019'!$J$7:$Q$86,6,FALSE)</f>
        <v>101.3</v>
      </c>
      <c r="Z70" s="309">
        <f t="shared" si="32"/>
        <v>120.5</v>
      </c>
      <c r="AA70" s="309"/>
      <c r="AB70" s="309">
        <f>VLOOKUP(T70,'Basisreihen Destatis 2019'!$J$7:$Q$86,7,FALSE)</f>
        <v>40</v>
      </c>
      <c r="AC70" s="309">
        <f t="shared" si="34"/>
        <v>36.4</v>
      </c>
      <c r="AD70" s="310">
        <f t="shared" si="29"/>
        <v>45.3</v>
      </c>
      <c r="AE70" s="386">
        <f t="shared" si="19"/>
        <v>2.4569999999999999</v>
      </c>
      <c r="AG70" s="387">
        <v>1965</v>
      </c>
      <c r="AH70" s="308"/>
      <c r="AI70" s="311">
        <f>VLOOKUP(AG70,'Basisreihen Destatis 2019'!$S$7:$V$120,3,FALSE)</f>
        <v>33.6</v>
      </c>
      <c r="AJ70" s="309">
        <f t="shared" si="38"/>
        <v>28.9</v>
      </c>
      <c r="AK70" s="309"/>
      <c r="AL70" s="471">
        <f>VLOOKUP(AG70,'Basisreihen Destatis 2019'!$J$7:$Q$86,8,FALSE)</f>
        <v>34.1</v>
      </c>
      <c r="AM70" s="309">
        <f t="shared" si="36"/>
        <v>35.299999999999997</v>
      </c>
      <c r="AN70" s="310">
        <f t="shared" si="30"/>
        <v>33.1</v>
      </c>
      <c r="AO70" s="386">
        <f t="shared" si="21"/>
        <v>3.3020999999999998</v>
      </c>
      <c r="AP70" s="156"/>
      <c r="AQ70" s="387">
        <v>1965</v>
      </c>
      <c r="AR70" s="308"/>
      <c r="AS70" s="309">
        <f>VLOOKUP(AQ70,'Basisreihen Destatis 2019'!$J$7:$Q$86,8,FALSE)</f>
        <v>34.1</v>
      </c>
      <c r="AT70" s="310">
        <f t="shared" si="35"/>
        <v>35.299999999999997</v>
      </c>
      <c r="AU70" s="386">
        <f t="shared" si="22"/>
        <v>2.9660000000000002</v>
      </c>
    </row>
    <row r="71" spans="2:47">
      <c r="B71" s="408">
        <v>1964</v>
      </c>
      <c r="C71" s="308"/>
      <c r="D71" s="311">
        <f>VLOOKUP(B71,'Basisreihen Destatis 2019'!$S$7:$V$120,2,FALSE)</f>
        <v>22.7</v>
      </c>
      <c r="E71" s="309">
        <f t="shared" si="39"/>
        <v>19</v>
      </c>
      <c r="F71" s="309"/>
      <c r="G71" s="310">
        <f t="shared" si="28"/>
        <v>19</v>
      </c>
      <c r="H71" s="386">
        <f t="shared" si="13"/>
        <v>6.0579000000000001</v>
      </c>
      <c r="J71" s="387">
        <v>1964</v>
      </c>
      <c r="K71" s="308"/>
      <c r="L71" s="311">
        <f>VLOOKUP(J71,'Basisreihen Destatis 2019'!$S$7:$V$120,3,FALSE)</f>
        <v>34.4</v>
      </c>
      <c r="M71" s="309">
        <f t="shared" si="37"/>
        <v>29.6</v>
      </c>
      <c r="N71" s="309"/>
      <c r="O71" s="309">
        <f>VLOOKUP(J71,'Basisreihen Destatis 2019'!$J$7:$Q$86,5,FALSE)</f>
        <v>74</v>
      </c>
      <c r="P71" s="309">
        <f t="shared" si="31"/>
        <v>105.6</v>
      </c>
      <c r="Q71" s="310">
        <f t="shared" si="33"/>
        <v>52.4</v>
      </c>
      <c r="R71" s="386">
        <f t="shared" si="16"/>
        <v>2.1374</v>
      </c>
      <c r="S71" s="193"/>
      <c r="T71" s="387">
        <v>1964</v>
      </c>
      <c r="U71" s="308"/>
      <c r="V71" s="311">
        <f>VLOOKUP(T71,'Basisreihen Destatis 2019'!$S$7:$V$120,3,FALSE)</f>
        <v>34.4</v>
      </c>
      <c r="W71" s="309">
        <f>ROUND(IF(U71&gt;0,U71,V71*$U$67/$V$67),1)</f>
        <v>29.6</v>
      </c>
      <c r="X71" s="309"/>
      <c r="Y71" s="309">
        <f>VLOOKUP(T71,'Basisreihen Destatis 2019'!$J$7:$Q$86,6,FALSE)</f>
        <v>92.4</v>
      </c>
      <c r="Z71" s="309">
        <f t="shared" si="32"/>
        <v>109.9</v>
      </c>
      <c r="AA71" s="309"/>
      <c r="AB71" s="309">
        <f>VLOOKUP(T71,'Basisreihen Destatis 2019'!$J$7:$Q$86,7,FALSE)</f>
        <v>38.6</v>
      </c>
      <c r="AC71" s="309">
        <f t="shared" si="34"/>
        <v>35.1</v>
      </c>
      <c r="AD71" s="310">
        <f t="shared" si="29"/>
        <v>43.6</v>
      </c>
      <c r="AE71" s="386">
        <f t="shared" si="19"/>
        <v>2.5528</v>
      </c>
      <c r="AG71" s="387">
        <v>1964</v>
      </c>
      <c r="AH71" s="308"/>
      <c r="AI71" s="311">
        <f>VLOOKUP(AG71,'Basisreihen Destatis 2019'!$S$7:$V$120,3,FALSE)</f>
        <v>34.4</v>
      </c>
      <c r="AJ71" s="309">
        <f t="shared" si="38"/>
        <v>29.6</v>
      </c>
      <c r="AK71" s="309"/>
      <c r="AL71" s="471">
        <f>VLOOKUP(AG71,'Basisreihen Destatis 2019'!$J$7:$Q$86,8,FALSE)</f>
        <v>33.299999999999997</v>
      </c>
      <c r="AM71" s="309">
        <f t="shared" si="36"/>
        <v>34.5</v>
      </c>
      <c r="AN71" s="310">
        <f t="shared" si="30"/>
        <v>32.799999999999997</v>
      </c>
      <c r="AO71" s="386">
        <f t="shared" si="21"/>
        <v>3.3323</v>
      </c>
      <c r="AP71" s="156"/>
      <c r="AQ71" s="387">
        <v>1964</v>
      </c>
      <c r="AR71" s="308"/>
      <c r="AS71" s="309">
        <f>VLOOKUP(AQ71,'Basisreihen Destatis 2019'!$J$7:$Q$86,8,FALSE)</f>
        <v>33.299999999999997</v>
      </c>
      <c r="AT71" s="310">
        <f t="shared" si="35"/>
        <v>34.5</v>
      </c>
      <c r="AU71" s="386">
        <f t="shared" si="22"/>
        <v>3.0348000000000002</v>
      </c>
    </row>
    <row r="72" spans="2:47">
      <c r="B72" s="408">
        <v>1963</v>
      </c>
      <c r="C72" s="308"/>
      <c r="D72" s="311">
        <f>VLOOKUP(B72,'Basisreihen Destatis 2019'!$S$7:$V$120,2,FALSE)</f>
        <v>21.8</v>
      </c>
      <c r="E72" s="309">
        <f t="shared" si="39"/>
        <v>18.3</v>
      </c>
      <c r="F72" s="309"/>
      <c r="G72" s="310">
        <f t="shared" si="28"/>
        <v>18.3</v>
      </c>
      <c r="H72" s="386">
        <f t="shared" si="13"/>
        <v>6.2896000000000001</v>
      </c>
      <c r="J72" s="387">
        <v>1963</v>
      </c>
      <c r="K72" s="308"/>
      <c r="L72" s="311">
        <f>VLOOKUP(J72,'Basisreihen Destatis 2019'!$S$7:$V$120,3,FALSE)</f>
        <v>33.799999999999997</v>
      </c>
      <c r="M72" s="309">
        <f t="shared" si="37"/>
        <v>29</v>
      </c>
      <c r="N72" s="309"/>
      <c r="O72" s="309">
        <f>VLOOKUP(J72,'Basisreihen Destatis 2019'!$J$7:$Q$86,5,FALSE)</f>
        <v>65.099999999999994</v>
      </c>
      <c r="P72" s="309">
        <f t="shared" si="31"/>
        <v>92.9</v>
      </c>
      <c r="Q72" s="310">
        <f t="shared" si="33"/>
        <v>48.2</v>
      </c>
      <c r="R72" s="386">
        <f t="shared" si="16"/>
        <v>2.3237000000000001</v>
      </c>
      <c r="S72" s="193"/>
      <c r="T72" s="387">
        <v>1963</v>
      </c>
      <c r="U72" s="308"/>
      <c r="V72" s="311">
        <f>VLOOKUP(T72,'Basisreihen Destatis 2019'!$S$7:$V$120,3,FALSE)</f>
        <v>33.799999999999997</v>
      </c>
      <c r="W72" s="309">
        <f t="shared" si="40"/>
        <v>29</v>
      </c>
      <c r="X72" s="309"/>
      <c r="Y72" s="309">
        <f>VLOOKUP(T72,'Basisreihen Destatis 2019'!$J$7:$Q$86,6,FALSE)</f>
        <v>84.8</v>
      </c>
      <c r="Z72" s="309">
        <f t="shared" si="32"/>
        <v>100.9</v>
      </c>
      <c r="AA72" s="309"/>
      <c r="AB72" s="309">
        <f>VLOOKUP(T72,'Basisreihen Destatis 2019'!$J$7:$Q$86,7,FALSE)</f>
        <v>38.6</v>
      </c>
      <c r="AC72" s="309">
        <f t="shared" si="34"/>
        <v>35.1</v>
      </c>
      <c r="AD72" s="310">
        <f t="shared" si="29"/>
        <v>41.9</v>
      </c>
      <c r="AE72" s="386">
        <f t="shared" si="19"/>
        <v>2.6562999999999999</v>
      </c>
      <c r="AG72" s="387">
        <v>1963</v>
      </c>
      <c r="AH72" s="308"/>
      <c r="AI72" s="311">
        <f>VLOOKUP(AG72,'Basisreihen Destatis 2019'!$S$7:$V$120,3,FALSE)</f>
        <v>33.799999999999997</v>
      </c>
      <c r="AJ72" s="309">
        <f t="shared" si="38"/>
        <v>29</v>
      </c>
      <c r="AK72" s="309"/>
      <c r="AL72" s="471">
        <f>VLOOKUP(AG72,'Basisreihen Destatis 2019'!$J$7:$Q$86,8,FALSE)</f>
        <v>32.799999999999997</v>
      </c>
      <c r="AM72" s="309">
        <f t="shared" si="36"/>
        <v>34</v>
      </c>
      <c r="AN72" s="310">
        <f t="shared" si="30"/>
        <v>32.299999999999997</v>
      </c>
      <c r="AO72" s="386">
        <f t="shared" si="21"/>
        <v>3.3839000000000001</v>
      </c>
      <c r="AP72" s="156"/>
      <c r="AQ72" s="387">
        <v>1963</v>
      </c>
      <c r="AR72" s="308"/>
      <c r="AS72" s="309">
        <f>VLOOKUP(AQ72,'Basisreihen Destatis 2019'!$J$7:$Q$86,8,FALSE)</f>
        <v>32.799999999999997</v>
      </c>
      <c r="AT72" s="310">
        <f t="shared" si="35"/>
        <v>34</v>
      </c>
      <c r="AU72" s="386">
        <f t="shared" si="22"/>
        <v>3.0794000000000001</v>
      </c>
    </row>
    <row r="73" spans="2:47">
      <c r="B73" s="408">
        <v>1962</v>
      </c>
      <c r="C73" s="308"/>
      <c r="D73" s="311">
        <f>VLOOKUP(B73,'Basisreihen Destatis 2019'!$S$7:$V$120,2,FALSE)</f>
        <v>20.9</v>
      </c>
      <c r="E73" s="309">
        <f t="shared" si="39"/>
        <v>17.5</v>
      </c>
      <c r="F73" s="309"/>
      <c r="G73" s="310">
        <f t="shared" si="28"/>
        <v>17.5</v>
      </c>
      <c r="H73" s="386">
        <f t="shared" si="13"/>
        <v>6.5770999999999997</v>
      </c>
      <c r="J73" s="387">
        <v>1962</v>
      </c>
      <c r="K73" s="308"/>
      <c r="L73" s="311">
        <f>VLOOKUP(J73,'Basisreihen Destatis 2019'!$S$7:$V$120,3,FALSE)</f>
        <v>32.4</v>
      </c>
      <c r="M73" s="309">
        <f t="shared" si="37"/>
        <v>27.8</v>
      </c>
      <c r="N73" s="309"/>
      <c r="O73" s="309">
        <f>VLOOKUP(J73,'Basisreihen Destatis 2019'!$J$7:$Q$86,5,FALSE)</f>
        <v>65.900000000000006</v>
      </c>
      <c r="P73" s="309">
        <f t="shared" si="31"/>
        <v>94</v>
      </c>
      <c r="Q73" s="310">
        <f t="shared" si="33"/>
        <v>47.7</v>
      </c>
      <c r="R73" s="386">
        <f t="shared" si="16"/>
        <v>2.3479999999999999</v>
      </c>
      <c r="S73" s="193"/>
      <c r="T73" s="387">
        <v>1962</v>
      </c>
      <c r="U73" s="308"/>
      <c r="V73" s="311">
        <f>VLOOKUP(T73,'Basisreihen Destatis 2019'!$S$7:$V$120,3,FALSE)</f>
        <v>32.4</v>
      </c>
      <c r="W73" s="309">
        <f t="shared" si="40"/>
        <v>27.8</v>
      </c>
      <c r="X73" s="309"/>
      <c r="Y73" s="309">
        <f>VLOOKUP(T73,'Basisreihen Destatis 2019'!$J$7:$Q$86,6,FALSE)</f>
        <v>89.2</v>
      </c>
      <c r="Z73" s="309">
        <f t="shared" si="32"/>
        <v>106.1</v>
      </c>
      <c r="AA73" s="309"/>
      <c r="AB73" s="309">
        <f>VLOOKUP(T73,'Basisreihen Destatis 2019'!$J$7:$Q$86,7,FALSE)</f>
        <v>39.1</v>
      </c>
      <c r="AC73" s="309">
        <f t="shared" si="34"/>
        <v>35.6</v>
      </c>
      <c r="AD73" s="310">
        <f t="shared" si="29"/>
        <v>42.3</v>
      </c>
      <c r="AE73" s="386">
        <f t="shared" si="19"/>
        <v>2.6312000000000002</v>
      </c>
      <c r="AG73" s="387">
        <v>1962</v>
      </c>
      <c r="AH73" s="308"/>
      <c r="AI73" s="311">
        <f>VLOOKUP(AG73,'Basisreihen Destatis 2019'!$S$7:$V$120,3,FALSE)</f>
        <v>32.4</v>
      </c>
      <c r="AJ73" s="309">
        <f t="shared" si="38"/>
        <v>27.8</v>
      </c>
      <c r="AK73" s="309"/>
      <c r="AL73" s="471">
        <f>VLOOKUP(AG73,'Basisreihen Destatis 2019'!$J$7:$Q$86,8,FALSE)</f>
        <v>32.6</v>
      </c>
      <c r="AM73" s="309">
        <f t="shared" si="36"/>
        <v>33.700000000000003</v>
      </c>
      <c r="AN73" s="310">
        <f>ROUND(0.35*AJ73+0.65*AM73,1)</f>
        <v>31.6</v>
      </c>
      <c r="AO73" s="386">
        <f t="shared" si="21"/>
        <v>3.4588999999999999</v>
      </c>
      <c r="AP73" s="156"/>
      <c r="AQ73" s="387">
        <v>1962</v>
      </c>
      <c r="AR73" s="308"/>
      <c r="AS73" s="309">
        <f>VLOOKUP(AQ73,'Basisreihen Destatis 2019'!$J$7:$Q$86,8,FALSE)</f>
        <v>32.6</v>
      </c>
      <c r="AT73" s="310">
        <f t="shared" si="35"/>
        <v>33.700000000000003</v>
      </c>
      <c r="AU73" s="386">
        <f t="shared" si="22"/>
        <v>3.1067999999999998</v>
      </c>
    </row>
    <row r="74" spans="2:47">
      <c r="B74" s="408">
        <v>1961</v>
      </c>
      <c r="C74" s="308"/>
      <c r="D74" s="311">
        <f>VLOOKUP(B74,'Basisreihen Destatis 2019'!$S$7:$V$120,2,FALSE)</f>
        <v>19.399999999999999</v>
      </c>
      <c r="E74" s="309">
        <f t="shared" si="39"/>
        <v>16.3</v>
      </c>
      <c r="F74" s="309"/>
      <c r="G74" s="310">
        <f t="shared" si="28"/>
        <v>16.3</v>
      </c>
      <c r="H74" s="386">
        <f t="shared" si="13"/>
        <v>7.0613000000000001</v>
      </c>
      <c r="J74" s="387">
        <v>1961</v>
      </c>
      <c r="K74" s="308"/>
      <c r="L74" s="311">
        <f>VLOOKUP(J74,'Basisreihen Destatis 2019'!$S$7:$V$120,3,FALSE)</f>
        <v>30.4</v>
      </c>
      <c r="M74" s="309">
        <f t="shared" si="37"/>
        <v>26.1</v>
      </c>
      <c r="N74" s="309"/>
      <c r="O74" s="309">
        <f>VLOOKUP(J74,'Basisreihen Destatis 2019'!$J$7:$Q$86,5,FALSE)</f>
        <v>66.2</v>
      </c>
      <c r="P74" s="309">
        <f t="shared" si="31"/>
        <v>94.5</v>
      </c>
      <c r="Q74" s="310">
        <f t="shared" si="33"/>
        <v>46.6</v>
      </c>
      <c r="R74" s="386">
        <f t="shared" si="16"/>
        <v>2.4034</v>
      </c>
      <c r="S74" s="193"/>
      <c r="T74" s="387">
        <v>1961</v>
      </c>
      <c r="U74" s="308"/>
      <c r="V74" s="311">
        <f>VLOOKUP(T74,'Basisreihen Destatis 2019'!$S$7:$V$120,3,FALSE)</f>
        <v>30.4</v>
      </c>
      <c r="W74" s="309">
        <f t="shared" si="40"/>
        <v>26.1</v>
      </c>
      <c r="X74" s="309"/>
      <c r="Y74" s="309">
        <f>VLOOKUP(T74,'Basisreihen Destatis 2019'!$J$7:$Q$86,6,FALSE)</f>
        <v>92.9</v>
      </c>
      <c r="Z74" s="309">
        <f t="shared" si="32"/>
        <v>110.5</v>
      </c>
      <c r="AA74" s="309"/>
      <c r="AB74" s="309">
        <f>VLOOKUP(T74,'Basisreihen Destatis 2019'!$J$7:$Q$86,7,FALSE)</f>
        <v>37</v>
      </c>
      <c r="AC74" s="309">
        <f t="shared" si="34"/>
        <v>33.700000000000003</v>
      </c>
      <c r="AD74" s="310">
        <f t="shared" si="29"/>
        <v>41.4</v>
      </c>
      <c r="AE74" s="386">
        <f t="shared" si="19"/>
        <v>2.6884000000000001</v>
      </c>
      <c r="AG74" s="387">
        <v>1961</v>
      </c>
      <c r="AH74" s="308"/>
      <c r="AI74" s="311">
        <f>VLOOKUP(AG74,'Basisreihen Destatis 2019'!$S$7:$V$120,3,FALSE)</f>
        <v>30.4</v>
      </c>
      <c r="AJ74" s="309">
        <f>ROUND(IF(AH74&gt;0,AH74,AI74*$AH$67/$AI$67),1)</f>
        <v>26.1</v>
      </c>
      <c r="AK74" s="309"/>
      <c r="AL74" s="471">
        <f>VLOOKUP(AG74,'Basisreihen Destatis 2019'!$J$7:$Q$86,8,FALSE)</f>
        <v>32.4</v>
      </c>
      <c r="AM74" s="309">
        <f>ROUND(IF(AK74&gt;0,AK74,AL74*$AK$59/$AL$59),1)</f>
        <v>33.5</v>
      </c>
      <c r="AN74" s="310">
        <f>ROUND(0.35*AJ74+0.65*AM74,1)</f>
        <v>30.9</v>
      </c>
      <c r="AO74" s="386">
        <f t="shared" si="21"/>
        <v>3.5371999999999999</v>
      </c>
      <c r="AP74" s="156"/>
      <c r="AQ74" s="387">
        <v>1961</v>
      </c>
      <c r="AR74" s="308"/>
      <c r="AS74" s="309">
        <f>VLOOKUP(AQ74,'Basisreihen Destatis 2019'!$J$7:$Q$86,8,FALSE)</f>
        <v>32.4</v>
      </c>
      <c r="AT74" s="310">
        <f t="shared" si="35"/>
        <v>33.5</v>
      </c>
      <c r="AU74" s="386">
        <f t="shared" si="22"/>
        <v>3.1254</v>
      </c>
    </row>
    <row r="75" spans="2:47">
      <c r="B75" s="408">
        <v>1960</v>
      </c>
      <c r="C75" s="308"/>
      <c r="D75" s="311">
        <f>VLOOKUP(B75,'Basisreihen Destatis 2019'!$S$7:$V$120,2,FALSE)</f>
        <v>18.3</v>
      </c>
      <c r="E75" s="309">
        <f t="shared" si="39"/>
        <v>15.4</v>
      </c>
      <c r="F75" s="309"/>
      <c r="G75" s="310">
        <f t="shared" si="28"/>
        <v>15.4</v>
      </c>
      <c r="H75" s="386">
        <f t="shared" si="13"/>
        <v>7.4740000000000002</v>
      </c>
      <c r="J75" s="387">
        <v>1960</v>
      </c>
      <c r="K75" s="308"/>
      <c r="L75" s="311">
        <f>VLOOKUP(J75,'Basisreihen Destatis 2019'!$S$7:$V$120,3,FALSE)</f>
        <v>28.3</v>
      </c>
      <c r="M75" s="309">
        <f t="shared" si="37"/>
        <v>24.3</v>
      </c>
      <c r="N75" s="309"/>
      <c r="O75" s="309">
        <f>VLOOKUP(J75,'Basisreihen Destatis 2019'!$J$7:$Q$86,5,FALSE)</f>
        <v>70</v>
      </c>
      <c r="P75" s="309">
        <f t="shared" si="31"/>
        <v>99.9</v>
      </c>
      <c r="Q75" s="310">
        <f t="shared" si="33"/>
        <v>47</v>
      </c>
      <c r="R75" s="386">
        <f t="shared" si="16"/>
        <v>2.383</v>
      </c>
      <c r="S75" s="193"/>
      <c r="T75" s="387">
        <v>1960</v>
      </c>
      <c r="U75" s="308"/>
      <c r="V75" s="311">
        <f>VLOOKUP(T75,'Basisreihen Destatis 2019'!$S$7:$V$120,3,FALSE)</f>
        <v>28.3</v>
      </c>
      <c r="W75" s="309">
        <f t="shared" si="40"/>
        <v>24.3</v>
      </c>
      <c r="X75" s="309"/>
      <c r="Y75" s="309">
        <f>VLOOKUP(T75,'Basisreihen Destatis 2019'!$J$7:$Q$86,6,FALSE)</f>
        <v>95</v>
      </c>
      <c r="Z75" s="309">
        <f t="shared" si="32"/>
        <v>113</v>
      </c>
      <c r="AA75" s="309"/>
      <c r="AB75" s="309">
        <f>VLOOKUP(T75,'Basisreihen Destatis 2019'!$J$7:$Q$86,7,FALSE)</f>
        <v>35.6</v>
      </c>
      <c r="AC75" s="309">
        <f t="shared" si="34"/>
        <v>32.4</v>
      </c>
      <c r="AD75" s="310">
        <f t="shared" si="29"/>
        <v>40.4</v>
      </c>
      <c r="AE75" s="386">
        <f t="shared" si="19"/>
        <v>2.7549999999999999</v>
      </c>
      <c r="AG75" s="387">
        <v>1960</v>
      </c>
      <c r="AH75" s="308"/>
      <c r="AI75" s="311">
        <f>VLOOKUP(AG75,'Basisreihen Destatis 2019'!$S$7:$V$120,3,FALSE)</f>
        <v>28.3</v>
      </c>
      <c r="AJ75" s="309">
        <f>ROUND(IF(AH75&gt;0,AH75,AI75*$AH$67/$AI$67),1)</f>
        <v>24.3</v>
      </c>
      <c r="AK75" s="309"/>
      <c r="AL75" s="471">
        <f>VLOOKUP(AG75,'Basisreihen Destatis 2019'!$J$7:$Q$86,8,FALSE)</f>
        <v>32</v>
      </c>
      <c r="AM75" s="309">
        <f t="shared" si="36"/>
        <v>33.1</v>
      </c>
      <c r="AN75" s="310">
        <f t="shared" si="30"/>
        <v>30</v>
      </c>
      <c r="AO75" s="386">
        <f t="shared" si="21"/>
        <v>3.6433</v>
      </c>
      <c r="AP75" s="156"/>
      <c r="AQ75" s="387">
        <v>1960</v>
      </c>
      <c r="AR75" s="308"/>
      <c r="AS75" s="309">
        <f>VLOOKUP(AQ75,'Basisreihen Destatis 2019'!$J$7:$Q$86,8,FALSE)</f>
        <v>32</v>
      </c>
      <c r="AT75" s="310">
        <f t="shared" si="35"/>
        <v>33.1</v>
      </c>
      <c r="AU75" s="386">
        <f t="shared" si="22"/>
        <v>3.1631</v>
      </c>
    </row>
    <row r="76" spans="2:47">
      <c r="B76" s="408">
        <v>1959</v>
      </c>
      <c r="C76" s="308"/>
      <c r="D76" s="311">
        <f>VLOOKUP(B76,'Basisreihen Destatis 2019'!$S$7:$V$120,2,FALSE)</f>
        <v>17.100000000000001</v>
      </c>
      <c r="E76" s="309">
        <f t="shared" si="39"/>
        <v>14.3</v>
      </c>
      <c r="F76" s="309"/>
      <c r="G76" s="310">
        <f>ROUND(IF(E76&gt;0,E76,F76*$E$77/$F$77),1)</f>
        <v>14.3</v>
      </c>
      <c r="H76" s="386">
        <f t="shared" si="13"/>
        <v>8.0489999999999995</v>
      </c>
      <c r="J76" s="387">
        <v>1959</v>
      </c>
      <c r="K76" s="308"/>
      <c r="L76" s="311">
        <f>VLOOKUP(J76,'Basisreihen Destatis 2019'!$S$7:$V$120,3,FALSE)</f>
        <v>26.2</v>
      </c>
      <c r="M76" s="309">
        <f t="shared" si="37"/>
        <v>22.5</v>
      </c>
      <c r="N76" s="309"/>
      <c r="O76" s="309">
        <f>VLOOKUP(J76,'Basisreihen Destatis 2019'!$J$7:$Q$86,5,FALSE)</f>
        <v>69.599999999999994</v>
      </c>
      <c r="P76" s="309">
        <f t="shared" si="31"/>
        <v>99.3</v>
      </c>
      <c r="Q76" s="310">
        <f t="shared" si="33"/>
        <v>45.5</v>
      </c>
      <c r="R76" s="386">
        <f t="shared" si="16"/>
        <v>2.4615</v>
      </c>
      <c r="S76" s="193"/>
      <c r="T76" s="387">
        <v>1959</v>
      </c>
      <c r="U76" s="308"/>
      <c r="V76" s="311">
        <f>VLOOKUP(T76,'Basisreihen Destatis 2019'!$S$7:$V$120,3,FALSE)</f>
        <v>26.2</v>
      </c>
      <c r="W76" s="309">
        <f t="shared" si="40"/>
        <v>22.5</v>
      </c>
      <c r="X76" s="309"/>
      <c r="Y76" s="309">
        <f>VLOOKUP(T76,'Basisreihen Destatis 2019'!$J$7:$Q$86,6,FALSE)</f>
        <v>93</v>
      </c>
      <c r="Z76" s="309">
        <f t="shared" si="32"/>
        <v>110.6</v>
      </c>
      <c r="AA76" s="309"/>
      <c r="AB76" s="309">
        <f>VLOOKUP(T76,'Basisreihen Destatis 2019'!$J$7:$Q$86,7,FALSE)</f>
        <v>34.200000000000003</v>
      </c>
      <c r="AC76" s="309">
        <f t="shared" si="34"/>
        <v>31.1</v>
      </c>
      <c r="AD76" s="310">
        <f t="shared" si="29"/>
        <v>38.700000000000003</v>
      </c>
      <c r="AE76" s="386">
        <f t="shared" si="19"/>
        <v>2.8759999999999999</v>
      </c>
      <c r="AG76" s="387">
        <v>1959</v>
      </c>
      <c r="AH76" s="308"/>
      <c r="AI76" s="311">
        <f>VLOOKUP(AG76,'Basisreihen Destatis 2019'!$S$7:$V$120,3,FALSE)</f>
        <v>26.2</v>
      </c>
      <c r="AJ76" s="309">
        <f t="shared" si="38"/>
        <v>22.5</v>
      </c>
      <c r="AK76" s="309"/>
      <c r="AL76" s="471">
        <f>VLOOKUP(AG76,'Basisreihen Destatis 2019'!$J$7:$Q$86,8,FALSE)</f>
        <v>31.6</v>
      </c>
      <c r="AM76" s="309">
        <f t="shared" si="36"/>
        <v>32.700000000000003</v>
      </c>
      <c r="AN76" s="310">
        <f t="shared" si="30"/>
        <v>29.1</v>
      </c>
      <c r="AO76" s="386">
        <f t="shared" si="21"/>
        <v>3.7559999999999998</v>
      </c>
      <c r="AP76" s="156"/>
      <c r="AQ76" s="387">
        <v>1959</v>
      </c>
      <c r="AR76" s="308"/>
      <c r="AS76" s="309">
        <f>VLOOKUP(AQ76,'Basisreihen Destatis 2019'!$J$7:$Q$86,8,FALSE)</f>
        <v>31.6</v>
      </c>
      <c r="AT76" s="310">
        <f t="shared" si="35"/>
        <v>32.700000000000003</v>
      </c>
      <c r="AU76" s="386">
        <f t="shared" si="22"/>
        <v>3.2018</v>
      </c>
    </row>
    <row r="77" spans="2:47">
      <c r="B77" s="408">
        <v>1958</v>
      </c>
      <c r="C77" s="308"/>
      <c r="D77" s="311">
        <f>VLOOKUP(B77,'Basisreihen Destatis 2019'!$S$7:$V$120,2,FALSE)</f>
        <v>16.5</v>
      </c>
      <c r="E77" s="309">
        <f t="shared" si="39"/>
        <v>13.8</v>
      </c>
      <c r="F77" s="311">
        <f>ROUND(VLOOKUP(B77,'Basisreihen Destatis 2019'!$S$61:$V$120,4,FALSE),1)</f>
        <v>3.5</v>
      </c>
      <c r="G77" s="310">
        <f>ROUND(IF(E77&gt;0,E77,F77*$E$77/$F$77),1)</f>
        <v>13.8</v>
      </c>
      <c r="H77" s="386">
        <f t="shared" si="13"/>
        <v>8.3406000000000002</v>
      </c>
      <c r="J77" s="388">
        <v>1958</v>
      </c>
      <c r="K77" s="389"/>
      <c r="L77" s="391">
        <f>VLOOKUP(J77,'Basisreihen Destatis 2019'!$S$7:$V$120,3,FALSE)</f>
        <v>24.3</v>
      </c>
      <c r="M77" s="390">
        <f t="shared" si="37"/>
        <v>20.9</v>
      </c>
      <c r="N77" s="390"/>
      <c r="O77" s="390">
        <f>VLOOKUP(J77,'Basisreihen Destatis 2019'!$J$7:$Q$86,5,FALSE)</f>
        <v>68.3</v>
      </c>
      <c r="P77" s="390">
        <f t="shared" si="31"/>
        <v>97.5</v>
      </c>
      <c r="Q77" s="392">
        <f t="shared" si="33"/>
        <v>43.9</v>
      </c>
      <c r="R77" s="393">
        <f>ROUND($Q$16/Q77,4)</f>
        <v>2.5512999999999999</v>
      </c>
      <c r="S77" s="193"/>
      <c r="T77" s="388">
        <v>1958</v>
      </c>
      <c r="U77" s="389"/>
      <c r="V77" s="391">
        <f>VLOOKUP(T77,'Basisreihen Destatis 2019'!$S$7:$V$120,3,FALSE)</f>
        <v>24.3</v>
      </c>
      <c r="W77" s="390">
        <f>ROUND(IF(U77&gt;0,U77,V77*$U$67/$V$67),1)</f>
        <v>20.9</v>
      </c>
      <c r="X77" s="390"/>
      <c r="Y77" s="390">
        <f>VLOOKUP(T77,'Basisreihen Destatis 2019'!$J$7:$Q$86,6,FALSE)</f>
        <v>91.1</v>
      </c>
      <c r="Z77" s="390">
        <f t="shared" si="32"/>
        <v>108.4</v>
      </c>
      <c r="AA77" s="390"/>
      <c r="AB77" s="390">
        <f>VLOOKUP(T77,'Basisreihen Destatis 2019'!$J$7:$Q$86,7,FALSE)</f>
        <v>35</v>
      </c>
      <c r="AC77" s="390">
        <f t="shared" si="34"/>
        <v>31.8</v>
      </c>
      <c r="AD77" s="392">
        <f t="shared" si="29"/>
        <v>37.799999999999997</v>
      </c>
      <c r="AE77" s="393">
        <f>ROUND($AD$16/AD77,4)</f>
        <v>2.9443999999999999</v>
      </c>
      <c r="AG77" s="388">
        <v>1958</v>
      </c>
      <c r="AH77" s="389"/>
      <c r="AI77" s="391">
        <f>VLOOKUP(AG77,'Basisreihen Destatis 2019'!$S$7:$V$120,3,FALSE)</f>
        <v>24.3</v>
      </c>
      <c r="AJ77" s="390">
        <f t="shared" si="38"/>
        <v>20.9</v>
      </c>
      <c r="AK77" s="390"/>
      <c r="AL77" s="472">
        <f>VLOOKUP(AG77,'Basisreihen Destatis 2019'!$J$7:$Q$86,8,FALSE)</f>
        <v>31.8</v>
      </c>
      <c r="AM77" s="390">
        <f t="shared" si="36"/>
        <v>32.9</v>
      </c>
      <c r="AN77" s="392">
        <f t="shared" si="30"/>
        <v>28.7</v>
      </c>
      <c r="AO77" s="393">
        <f>ROUND($AN$16/AN77,4)</f>
        <v>3.8083999999999998</v>
      </c>
      <c r="AP77" s="156"/>
      <c r="AQ77" s="387">
        <v>1958</v>
      </c>
      <c r="AR77" s="308"/>
      <c r="AS77" s="309">
        <f>VLOOKUP(AQ77,'Basisreihen Destatis 2019'!$J$7:$Q$86,8,FALSE)</f>
        <v>31.8</v>
      </c>
      <c r="AT77" s="310">
        <f t="shared" si="35"/>
        <v>32.9</v>
      </c>
      <c r="AU77" s="386">
        <f t="shared" si="22"/>
        <v>3.1823999999999999</v>
      </c>
    </row>
    <row r="78" spans="2:47">
      <c r="B78" s="408">
        <v>1957</v>
      </c>
      <c r="C78" s="308"/>
      <c r="D78" s="309"/>
      <c r="E78" s="309"/>
      <c r="F78" s="311">
        <f>ROUND(VLOOKUP(B78,'Basisreihen Destatis 2019'!$S$61:$V$120,4,FALSE),1)</f>
        <v>3.4</v>
      </c>
      <c r="G78" s="310">
        <f>ROUND(IF(E78&gt;0,E78,F78*$E$77/$F$77),1)</f>
        <v>13.4</v>
      </c>
      <c r="H78" s="386">
        <f t="shared" si="13"/>
        <v>8.5896000000000008</v>
      </c>
      <c r="J78" s="194"/>
      <c r="K78" s="195"/>
      <c r="L78" s="195"/>
      <c r="M78" s="195"/>
      <c r="N78" s="195"/>
      <c r="O78" s="195"/>
      <c r="P78" s="195"/>
      <c r="Q78" s="195"/>
      <c r="R78" s="196"/>
      <c r="T78" s="194"/>
      <c r="U78" s="195"/>
      <c r="V78" s="195"/>
      <c r="W78" s="195"/>
      <c r="X78" s="195"/>
      <c r="Y78" s="195"/>
      <c r="Z78" s="195"/>
      <c r="AA78" s="195"/>
      <c r="AB78" s="195"/>
      <c r="AC78" s="195"/>
      <c r="AD78" s="195"/>
      <c r="AE78" s="196"/>
      <c r="AG78" s="4"/>
      <c r="AH78" s="156"/>
      <c r="AI78" s="156"/>
      <c r="AJ78" s="156"/>
      <c r="AK78" s="156"/>
      <c r="AL78" s="156"/>
      <c r="AM78" s="156"/>
      <c r="AN78" s="156"/>
      <c r="AO78" s="160"/>
      <c r="AP78" s="156"/>
      <c r="AQ78" s="387">
        <v>1957</v>
      </c>
      <c r="AR78" s="308"/>
      <c r="AS78" s="309">
        <f>VLOOKUP(AQ78,'Basisreihen Destatis 2019'!$J$7:$Q$86,8,FALSE)</f>
        <v>32</v>
      </c>
      <c r="AT78" s="310">
        <f t="shared" si="35"/>
        <v>33.1</v>
      </c>
      <c r="AU78" s="386">
        <f t="shared" si="22"/>
        <v>3.1631</v>
      </c>
    </row>
    <row r="79" spans="2:47">
      <c r="B79" s="408">
        <v>1956</v>
      </c>
      <c r="C79" s="308"/>
      <c r="D79" s="309"/>
      <c r="E79" s="309"/>
      <c r="F79" s="311">
        <f>ROUND(VLOOKUP(B79,'Basisreihen Destatis 2019'!$S$61:$V$120,4,FALSE),1)</f>
        <v>3.2</v>
      </c>
      <c r="G79" s="310">
        <f t="shared" si="28"/>
        <v>12.6</v>
      </c>
      <c r="H79" s="386">
        <f t="shared" si="13"/>
        <v>9.1349</v>
      </c>
      <c r="J79" s="194"/>
      <c r="K79" s="195"/>
      <c r="L79" s="195"/>
      <c r="M79" s="195"/>
      <c r="N79" s="195"/>
      <c r="O79" s="195"/>
      <c r="P79" s="195"/>
      <c r="Q79" s="195"/>
      <c r="R79" s="197"/>
      <c r="T79" s="194"/>
      <c r="U79" s="195"/>
      <c r="V79" s="195"/>
      <c r="W79" s="195"/>
      <c r="X79" s="195"/>
      <c r="Y79" s="195"/>
      <c r="Z79" s="195"/>
      <c r="AA79" s="195"/>
      <c r="AB79" s="195"/>
      <c r="AC79" s="195"/>
      <c r="AD79" s="195"/>
      <c r="AE79" s="197"/>
      <c r="AG79" s="4"/>
      <c r="AH79" s="156"/>
      <c r="AI79" s="156"/>
      <c r="AJ79" s="156"/>
      <c r="AK79" s="156"/>
      <c r="AL79" s="156"/>
      <c r="AM79" s="156"/>
      <c r="AN79" s="156"/>
      <c r="AO79" s="156"/>
      <c r="AP79" s="156"/>
      <c r="AQ79" s="387">
        <v>1956</v>
      </c>
      <c r="AR79" s="308"/>
      <c r="AS79" s="309">
        <f>VLOOKUP(AQ79,'Basisreihen Destatis 2019'!$J$7:$Q$86,8,FALSE)</f>
        <v>31.4</v>
      </c>
      <c r="AT79" s="310">
        <f t="shared" si="35"/>
        <v>32.5</v>
      </c>
      <c r="AU79" s="386">
        <f t="shared" si="22"/>
        <v>3.2214999999999998</v>
      </c>
    </row>
    <row r="80" spans="2:47">
      <c r="B80" s="408">
        <v>1955</v>
      </c>
      <c r="C80" s="308"/>
      <c r="D80" s="309"/>
      <c r="E80" s="309"/>
      <c r="F80" s="311">
        <f>ROUND(VLOOKUP(B80,'Basisreihen Destatis 2019'!$S$61:$V$120,4,FALSE),1)</f>
        <v>3.2</v>
      </c>
      <c r="G80" s="310">
        <f t="shared" si="28"/>
        <v>12.6</v>
      </c>
      <c r="H80" s="386">
        <f t="shared" si="13"/>
        <v>9.1349</v>
      </c>
      <c r="J80" s="194"/>
      <c r="K80" s="195"/>
      <c r="L80" s="195"/>
      <c r="M80" s="195"/>
      <c r="N80" s="195"/>
      <c r="O80" s="195"/>
      <c r="P80" s="195"/>
      <c r="Q80" s="195"/>
      <c r="R80" s="197"/>
      <c r="T80" s="194"/>
      <c r="U80" s="195"/>
      <c r="V80" s="195"/>
      <c r="W80" s="195"/>
      <c r="X80" s="195"/>
      <c r="Y80" s="195"/>
      <c r="Z80" s="195"/>
      <c r="AA80" s="195"/>
      <c r="AB80" s="195"/>
      <c r="AC80" s="195"/>
      <c r="AD80" s="195"/>
      <c r="AE80" s="197"/>
      <c r="AG80" s="4"/>
      <c r="AH80" s="156"/>
      <c r="AI80" s="156"/>
      <c r="AJ80" s="156"/>
      <c r="AK80" s="156"/>
      <c r="AL80" s="156"/>
      <c r="AM80" s="156"/>
      <c r="AN80" s="156"/>
      <c r="AO80" s="156"/>
      <c r="AP80" s="156"/>
      <c r="AQ80" s="387">
        <v>1955</v>
      </c>
      <c r="AR80" s="308"/>
      <c r="AS80" s="309">
        <f>VLOOKUP(AQ80,'Basisreihen Destatis 2019'!$J$7:$Q$86,8,FALSE)</f>
        <v>30.9</v>
      </c>
      <c r="AT80" s="310">
        <f t="shared" si="35"/>
        <v>32</v>
      </c>
      <c r="AU80" s="386">
        <f t="shared" si="22"/>
        <v>3.2719</v>
      </c>
    </row>
    <row r="81" spans="2:47">
      <c r="B81" s="408">
        <v>1954</v>
      </c>
      <c r="C81" s="308"/>
      <c r="D81" s="309"/>
      <c r="E81" s="309"/>
      <c r="F81" s="311">
        <f>ROUND(VLOOKUP(B81,'Basisreihen Destatis 2019'!$S$61:$V$120,4,FALSE),1)</f>
        <v>3</v>
      </c>
      <c r="G81" s="310">
        <f t="shared" si="28"/>
        <v>11.8</v>
      </c>
      <c r="H81" s="386">
        <f t="shared" si="13"/>
        <v>9.7542000000000009</v>
      </c>
      <c r="J81" s="194"/>
      <c r="K81" s="195"/>
      <c r="L81" s="195"/>
      <c r="M81" s="195"/>
      <c r="N81" s="195"/>
      <c r="O81" s="195"/>
      <c r="P81" s="195"/>
      <c r="Q81" s="195"/>
      <c r="R81" s="197"/>
      <c r="T81" s="194"/>
      <c r="U81" s="195"/>
      <c r="V81" s="195"/>
      <c r="W81" s="195"/>
      <c r="X81" s="195"/>
      <c r="Y81" s="195"/>
      <c r="Z81" s="195"/>
      <c r="AA81" s="195"/>
      <c r="AB81" s="195"/>
      <c r="AC81" s="195"/>
      <c r="AD81" s="195"/>
      <c r="AE81" s="197"/>
      <c r="AG81" s="4"/>
      <c r="AH81" s="156"/>
      <c r="AI81" s="156"/>
      <c r="AJ81" s="156"/>
      <c r="AK81" s="156"/>
      <c r="AL81" s="156"/>
      <c r="AM81" s="156"/>
      <c r="AN81" s="156"/>
      <c r="AO81" s="156"/>
      <c r="AP81" s="156"/>
      <c r="AQ81" s="387">
        <v>1954</v>
      </c>
      <c r="AR81" s="308"/>
      <c r="AS81" s="309">
        <f>VLOOKUP(AQ81,'Basisreihen Destatis 2019'!$J$7:$Q$86,8,FALSE)</f>
        <v>30.3</v>
      </c>
      <c r="AT81" s="310">
        <f t="shared" si="35"/>
        <v>31.4</v>
      </c>
      <c r="AU81" s="386">
        <f t="shared" si="22"/>
        <v>3.3344</v>
      </c>
    </row>
    <row r="82" spans="2:47">
      <c r="B82" s="408">
        <v>1953</v>
      </c>
      <c r="C82" s="308"/>
      <c r="D82" s="309"/>
      <c r="E82" s="309"/>
      <c r="F82" s="311">
        <f>ROUND(VLOOKUP(B82,'Basisreihen Destatis 2019'!$S$61:$V$120,4,FALSE),1)</f>
        <v>3</v>
      </c>
      <c r="G82" s="310">
        <f t="shared" si="28"/>
        <v>11.8</v>
      </c>
      <c r="H82" s="386">
        <f t="shared" ref="H82:H90" si="41">ROUND($G$16/G82,4)</f>
        <v>9.7542000000000009</v>
      </c>
      <c r="J82" s="194"/>
      <c r="K82" s="195"/>
      <c r="L82" s="195"/>
      <c r="M82" s="195"/>
      <c r="N82" s="195"/>
      <c r="O82" s="195"/>
      <c r="P82" s="195"/>
      <c r="Q82" s="195"/>
      <c r="R82" s="197"/>
      <c r="T82" s="194"/>
      <c r="U82" s="195"/>
      <c r="V82" s="195"/>
      <c r="W82" s="195"/>
      <c r="X82" s="195"/>
      <c r="Y82" s="195"/>
      <c r="Z82" s="195"/>
      <c r="AA82" s="195"/>
      <c r="AB82" s="195"/>
      <c r="AC82" s="195"/>
      <c r="AD82" s="195"/>
      <c r="AE82" s="197"/>
      <c r="AG82" s="4"/>
      <c r="AH82" s="156"/>
      <c r="AI82" s="156"/>
      <c r="AJ82" s="156"/>
      <c r="AK82" s="156"/>
      <c r="AL82" s="156"/>
      <c r="AM82" s="156"/>
      <c r="AN82" s="156"/>
      <c r="AO82" s="156"/>
      <c r="AP82" s="156"/>
      <c r="AQ82" s="387">
        <v>1953</v>
      </c>
      <c r="AR82" s="308"/>
      <c r="AS82" s="309">
        <f>VLOOKUP(AQ82,'Basisreihen Destatis 2019'!$J$7:$Q$86,8,FALSE)</f>
        <v>30.8</v>
      </c>
      <c r="AT82" s="310">
        <f t="shared" si="35"/>
        <v>31.9</v>
      </c>
      <c r="AU82" s="386">
        <f t="shared" ref="AU82:AU85" si="42">ROUND($AT$16/AT82,4)</f>
        <v>3.2820999999999998</v>
      </c>
    </row>
    <row r="83" spans="2:47">
      <c r="B83" s="408">
        <v>1952</v>
      </c>
      <c r="C83" s="308"/>
      <c r="D83" s="309"/>
      <c r="E83" s="309"/>
      <c r="F83" s="311">
        <f>ROUND(VLOOKUP(B83,'Basisreihen Destatis 2019'!$S$61:$V$120,4,FALSE),1)</f>
        <v>3.1</v>
      </c>
      <c r="G83" s="310">
        <f t="shared" si="28"/>
        <v>12.2</v>
      </c>
      <c r="H83" s="386">
        <f t="shared" si="41"/>
        <v>9.4344000000000001</v>
      </c>
      <c r="J83" s="194"/>
      <c r="K83" s="195"/>
      <c r="L83" s="195"/>
      <c r="M83" s="195"/>
      <c r="N83" s="195"/>
      <c r="O83" s="195"/>
      <c r="P83" s="195"/>
      <c r="Q83" s="195"/>
      <c r="R83" s="197"/>
      <c r="T83" s="194"/>
      <c r="U83" s="195"/>
      <c r="V83" s="195"/>
      <c r="W83" s="195"/>
      <c r="X83" s="195"/>
      <c r="Y83" s="195"/>
      <c r="Z83" s="195"/>
      <c r="AA83" s="195"/>
      <c r="AB83" s="195"/>
      <c r="AC83" s="195"/>
      <c r="AD83" s="195"/>
      <c r="AE83" s="197"/>
      <c r="AG83" s="4"/>
      <c r="AH83" s="156"/>
      <c r="AI83" s="156"/>
      <c r="AJ83" s="156"/>
      <c r="AK83" s="156"/>
      <c r="AL83" s="156"/>
      <c r="AM83" s="156"/>
      <c r="AN83" s="156"/>
      <c r="AO83" s="156"/>
      <c r="AP83" s="156"/>
      <c r="AQ83" s="387">
        <v>1952</v>
      </c>
      <c r="AR83" s="308"/>
      <c r="AS83" s="309">
        <f>VLOOKUP(AQ83,'Basisreihen Destatis 2019'!$J$7:$Q$86,8,FALSE)</f>
        <v>31.6</v>
      </c>
      <c r="AT83" s="310">
        <f t="shared" si="35"/>
        <v>32.700000000000003</v>
      </c>
      <c r="AU83" s="386">
        <f t="shared" si="42"/>
        <v>3.2018</v>
      </c>
    </row>
    <row r="84" spans="2:47">
      <c r="B84" s="408">
        <v>1951</v>
      </c>
      <c r="C84" s="308"/>
      <c r="D84" s="309"/>
      <c r="E84" s="309"/>
      <c r="F84" s="311">
        <f>ROUND(VLOOKUP(B84,'Basisreihen Destatis 2019'!$S$61:$V$120,4,FALSE),1)</f>
        <v>2.9</v>
      </c>
      <c r="G84" s="310">
        <f>ROUND(IF(E84&gt;0,E84,F84*$E$77/$F$77),1)</f>
        <v>11.4</v>
      </c>
      <c r="H84" s="386">
        <f t="shared" si="41"/>
        <v>10.096500000000001</v>
      </c>
      <c r="J84" s="194"/>
      <c r="K84" s="195"/>
      <c r="L84" s="195"/>
      <c r="M84" s="195"/>
      <c r="N84" s="195"/>
      <c r="O84" s="195"/>
      <c r="P84" s="195"/>
      <c r="Q84" s="195"/>
      <c r="R84" s="197"/>
      <c r="T84" s="194"/>
      <c r="U84" s="195"/>
      <c r="V84" s="195"/>
      <c r="W84" s="195"/>
      <c r="X84" s="195"/>
      <c r="Y84" s="195"/>
      <c r="Z84" s="195"/>
      <c r="AA84" s="195"/>
      <c r="AB84" s="195"/>
      <c r="AC84" s="195"/>
      <c r="AD84" s="195"/>
      <c r="AE84" s="197"/>
      <c r="AG84" s="4"/>
      <c r="AH84" s="156"/>
      <c r="AI84" s="156"/>
      <c r="AJ84" s="156"/>
      <c r="AK84" s="156"/>
      <c r="AL84" s="156"/>
      <c r="AM84" s="156"/>
      <c r="AN84" s="156"/>
      <c r="AO84" s="156"/>
      <c r="AP84" s="156"/>
      <c r="AQ84" s="387">
        <v>1951</v>
      </c>
      <c r="AR84" s="308"/>
      <c r="AS84" s="309">
        <f>VLOOKUP(AQ84,'Basisreihen Destatis 2019'!$J$7:$Q$86,8,FALSE)</f>
        <v>30.9</v>
      </c>
      <c r="AT84" s="310">
        <f t="shared" si="35"/>
        <v>32</v>
      </c>
      <c r="AU84" s="386">
        <f t="shared" si="42"/>
        <v>3.2719</v>
      </c>
    </row>
    <row r="85" spans="2:47">
      <c r="B85" s="408">
        <v>1950</v>
      </c>
      <c r="C85" s="308"/>
      <c r="D85" s="309"/>
      <c r="E85" s="309"/>
      <c r="F85" s="311">
        <f>ROUND(VLOOKUP(B85,'Basisreihen Destatis 2019'!$S$61:$V$120,4,FALSE),1)</f>
        <v>2.5</v>
      </c>
      <c r="G85" s="310">
        <f t="shared" ref="G85:G91" si="43">ROUND(IF(E85&gt;0,E85,F85*$E$77/$F$77),1)</f>
        <v>9.9</v>
      </c>
      <c r="H85" s="386">
        <f t="shared" si="41"/>
        <v>11.626300000000001</v>
      </c>
      <c r="J85" s="194"/>
      <c r="K85" s="195"/>
      <c r="L85" s="195"/>
      <c r="M85" s="195"/>
      <c r="N85" s="195"/>
      <c r="O85" s="195"/>
      <c r="P85" s="195"/>
      <c r="Q85" s="195"/>
      <c r="R85" s="197"/>
      <c r="T85" s="194"/>
      <c r="U85" s="195"/>
      <c r="V85" s="195"/>
      <c r="W85" s="195"/>
      <c r="X85" s="195"/>
      <c r="Y85" s="195"/>
      <c r="Z85" s="195"/>
      <c r="AA85" s="195"/>
      <c r="AB85" s="195"/>
      <c r="AC85" s="195"/>
      <c r="AD85" s="195"/>
      <c r="AE85" s="197"/>
      <c r="AG85" s="4"/>
      <c r="AH85" s="156"/>
      <c r="AI85" s="156"/>
      <c r="AJ85" s="156"/>
      <c r="AK85" s="156"/>
      <c r="AL85" s="156"/>
      <c r="AM85" s="156"/>
      <c r="AN85" s="156"/>
      <c r="AO85" s="156"/>
      <c r="AP85" s="156"/>
      <c r="AQ85" s="387">
        <v>1950</v>
      </c>
      <c r="AR85" s="308"/>
      <c r="AS85" s="309">
        <f>VLOOKUP(AQ85,'Basisreihen Destatis 2019'!$J$7:$Q$86,8,FALSE)</f>
        <v>26.1</v>
      </c>
      <c r="AT85" s="310">
        <f t="shared" si="35"/>
        <v>27</v>
      </c>
      <c r="AU85" s="386">
        <f t="shared" si="42"/>
        <v>3.8778000000000001</v>
      </c>
    </row>
    <row r="86" spans="2:47">
      <c r="B86" s="408">
        <v>1949</v>
      </c>
      <c r="C86" s="308"/>
      <c r="D86" s="309"/>
      <c r="E86" s="309"/>
      <c r="F86" s="311">
        <f>ROUND(VLOOKUP(B86,'Basisreihen Destatis 2019'!$S$61:$V$120,4,FALSE),1)</f>
        <v>2.6</v>
      </c>
      <c r="G86" s="310">
        <f t="shared" si="43"/>
        <v>10.3</v>
      </c>
      <c r="H86" s="386">
        <f t="shared" si="41"/>
        <v>11.174799999999999</v>
      </c>
      <c r="J86" s="194"/>
      <c r="K86" s="195"/>
      <c r="L86" s="195"/>
      <c r="M86" s="195"/>
      <c r="N86" s="195"/>
      <c r="O86" s="195"/>
      <c r="P86" s="195"/>
      <c r="Q86" s="195"/>
      <c r="R86" s="197"/>
      <c r="T86" s="194"/>
      <c r="U86" s="195"/>
      <c r="V86" s="195"/>
      <c r="W86" s="195"/>
      <c r="X86" s="195"/>
      <c r="Y86" s="195"/>
      <c r="Z86" s="195"/>
      <c r="AA86" s="195"/>
      <c r="AB86" s="195"/>
      <c r="AC86" s="195"/>
      <c r="AD86" s="195"/>
      <c r="AE86" s="197"/>
      <c r="AG86" s="4"/>
      <c r="AH86" s="156"/>
      <c r="AI86" s="156"/>
      <c r="AJ86" s="156"/>
      <c r="AK86" s="156"/>
      <c r="AL86" s="156"/>
      <c r="AM86" s="156"/>
      <c r="AN86" s="156"/>
      <c r="AO86" s="156"/>
      <c r="AP86" s="156"/>
      <c r="AQ86" s="388">
        <v>1949</v>
      </c>
      <c r="AR86" s="389"/>
      <c r="AS86" s="390">
        <f>VLOOKUP(AQ86,'Basisreihen Destatis 2019'!$J$7:$Q$86,8,FALSE)</f>
        <v>26.8</v>
      </c>
      <c r="AT86" s="392">
        <f t="shared" si="35"/>
        <v>27.7</v>
      </c>
      <c r="AU86" s="393">
        <f>ROUND($AT$16/AT86,4)</f>
        <v>3.7797999999999998</v>
      </c>
    </row>
    <row r="87" spans="2:47">
      <c r="B87" s="408">
        <v>1948</v>
      </c>
      <c r="C87" s="308"/>
      <c r="D87" s="309"/>
      <c r="E87" s="309"/>
      <c r="F87" s="311">
        <f>ROUND(VLOOKUP(B87,'Basisreihen Destatis 2019'!$S$61:$V$120,4,FALSE),1)</f>
        <v>2.2999999999999998</v>
      </c>
      <c r="G87" s="310">
        <f t="shared" si="43"/>
        <v>9.1</v>
      </c>
      <c r="H87" s="386">
        <f t="shared" si="41"/>
        <v>12.648400000000001</v>
      </c>
      <c r="J87" s="194"/>
      <c r="K87" s="195"/>
      <c r="L87" s="195"/>
      <c r="M87" s="195"/>
      <c r="N87" s="195"/>
      <c r="O87" s="195"/>
      <c r="P87" s="195"/>
      <c r="Q87" s="195"/>
      <c r="R87" s="197"/>
      <c r="T87" s="194"/>
      <c r="U87" s="195"/>
      <c r="V87" s="195"/>
      <c r="W87" s="195"/>
      <c r="X87" s="195"/>
      <c r="Y87" s="195"/>
      <c r="Z87" s="195"/>
      <c r="AA87" s="195"/>
      <c r="AB87" s="195"/>
      <c r="AC87" s="195"/>
      <c r="AD87" s="195"/>
      <c r="AE87" s="197"/>
      <c r="AQ87" s="194"/>
      <c r="AR87" s="198"/>
      <c r="AS87" s="198"/>
      <c r="AT87" s="198"/>
      <c r="AU87" s="196"/>
    </row>
    <row r="88" spans="2:47">
      <c r="B88" s="408">
        <v>1947</v>
      </c>
      <c r="C88" s="308"/>
      <c r="D88" s="309"/>
      <c r="E88" s="309"/>
      <c r="F88" s="311">
        <f>ROUND(VLOOKUP(B88,'Basisreihen Destatis 2019'!$S$61:$V$120,4,FALSE),1)</f>
        <v>2.1</v>
      </c>
      <c r="G88" s="310">
        <f t="shared" si="43"/>
        <v>8.3000000000000007</v>
      </c>
      <c r="H88" s="386">
        <f t="shared" si="41"/>
        <v>13.8675</v>
      </c>
      <c r="J88" s="194"/>
      <c r="K88" s="195"/>
      <c r="L88" s="195"/>
      <c r="M88" s="195"/>
      <c r="N88" s="195"/>
      <c r="O88" s="195"/>
      <c r="P88" s="195"/>
      <c r="Q88" s="195"/>
      <c r="R88" s="197"/>
      <c r="T88" s="194"/>
      <c r="U88" s="195"/>
      <c r="V88" s="195"/>
      <c r="W88" s="195"/>
      <c r="X88" s="195"/>
      <c r="Y88" s="195"/>
      <c r="Z88" s="195"/>
      <c r="AA88" s="195"/>
      <c r="AB88" s="195"/>
      <c r="AC88" s="195"/>
      <c r="AD88" s="195"/>
      <c r="AE88" s="197"/>
      <c r="AQ88" s="194"/>
      <c r="AR88" s="198"/>
      <c r="AS88" s="198"/>
      <c r="AT88" s="198"/>
      <c r="AU88" s="193"/>
    </row>
    <row r="89" spans="2:47">
      <c r="B89" s="408">
        <v>1946</v>
      </c>
      <c r="C89" s="308"/>
      <c r="D89" s="309"/>
      <c r="E89" s="309"/>
      <c r="F89" s="311">
        <f>ROUND(VLOOKUP(B89,'Basisreihen Destatis 2019'!$S$61:$V$120,4,FALSE),1)</f>
        <v>1.8</v>
      </c>
      <c r="G89" s="310">
        <f t="shared" si="43"/>
        <v>7.1</v>
      </c>
      <c r="H89" s="386">
        <f t="shared" si="41"/>
        <v>16.211300000000001</v>
      </c>
      <c r="J89" s="194"/>
      <c r="K89" s="195"/>
      <c r="L89" s="195"/>
      <c r="M89" s="195"/>
      <c r="N89" s="195"/>
      <c r="O89" s="195"/>
      <c r="P89" s="195"/>
      <c r="Q89" s="195"/>
      <c r="R89" s="197"/>
      <c r="T89" s="194"/>
      <c r="U89" s="195"/>
      <c r="V89" s="195"/>
      <c r="W89" s="195"/>
      <c r="X89" s="195"/>
      <c r="Y89" s="195"/>
      <c r="Z89" s="195"/>
      <c r="AA89" s="195"/>
      <c r="AB89" s="195"/>
      <c r="AC89" s="195"/>
      <c r="AD89" s="195"/>
      <c r="AE89" s="197"/>
      <c r="AQ89" s="194"/>
      <c r="AR89" s="198"/>
      <c r="AS89" s="198"/>
      <c r="AT89" s="198"/>
      <c r="AU89" s="193"/>
    </row>
    <row r="90" spans="2:47">
      <c r="B90" s="408">
        <v>1945</v>
      </c>
      <c r="C90" s="308"/>
      <c r="D90" s="309"/>
      <c r="E90" s="309"/>
      <c r="F90" s="311">
        <f>ROUND(VLOOKUP(B90,'Basisreihen Destatis 2019'!$S$61:$V$120,4,FALSE),1)</f>
        <v>1.7</v>
      </c>
      <c r="G90" s="310">
        <f t="shared" si="43"/>
        <v>6.7</v>
      </c>
      <c r="H90" s="386">
        <f t="shared" si="41"/>
        <v>17.179099999999998</v>
      </c>
      <c r="J90" s="194"/>
      <c r="K90" s="195"/>
      <c r="L90" s="195"/>
      <c r="M90" s="195"/>
      <c r="N90" s="195"/>
      <c r="O90" s="195"/>
      <c r="P90" s="195"/>
      <c r="Q90" s="195"/>
      <c r="R90" s="197"/>
      <c r="T90" s="194"/>
      <c r="U90" s="195"/>
      <c r="V90" s="195"/>
      <c r="W90" s="195"/>
      <c r="X90" s="195"/>
      <c r="Y90" s="195"/>
      <c r="Z90" s="195"/>
      <c r="AA90" s="195"/>
      <c r="AB90" s="195"/>
      <c r="AC90" s="195"/>
      <c r="AD90" s="195"/>
      <c r="AE90" s="197"/>
      <c r="AQ90" s="194"/>
      <c r="AR90" s="198"/>
      <c r="AS90" s="198"/>
      <c r="AT90" s="198"/>
      <c r="AU90" s="193"/>
    </row>
    <row r="91" spans="2:47">
      <c r="B91" s="410">
        <v>1944</v>
      </c>
      <c r="C91" s="389"/>
      <c r="D91" s="390"/>
      <c r="E91" s="390"/>
      <c r="F91" s="391">
        <f>ROUND(VLOOKUP(B91,'Basisreihen Destatis 2019'!$S$61:$V$120,4,FALSE),1)</f>
        <v>1.7</v>
      </c>
      <c r="G91" s="392">
        <f t="shared" si="43"/>
        <v>6.7</v>
      </c>
      <c r="H91" s="393">
        <f>ROUND($G$16/G91,4)</f>
        <v>17.179099999999998</v>
      </c>
      <c r="J91" s="194"/>
      <c r="K91" s="197"/>
      <c r="L91" s="195"/>
      <c r="M91" s="195"/>
      <c r="N91" s="195"/>
      <c r="O91" s="195"/>
      <c r="P91" s="195"/>
      <c r="Q91" s="195"/>
      <c r="R91" s="197"/>
      <c r="T91" s="194"/>
      <c r="U91" s="195"/>
      <c r="V91" s="195"/>
      <c r="W91" s="195"/>
      <c r="X91" s="195"/>
      <c r="Y91" s="195"/>
      <c r="Z91" s="195"/>
      <c r="AA91" s="195"/>
      <c r="AB91" s="195"/>
      <c r="AC91" s="195"/>
      <c r="AD91" s="195"/>
      <c r="AE91" s="197"/>
      <c r="AQ91" s="194"/>
      <c r="AR91" s="198"/>
      <c r="AS91" s="198"/>
      <c r="AT91" s="198"/>
      <c r="AU91" s="193"/>
    </row>
    <row r="92" spans="2:47">
      <c r="H92" s="196"/>
    </row>
    <row r="93" spans="2:47">
      <c r="L93" s="199"/>
    </row>
    <row r="94" spans="2:47">
      <c r="L94" s="199"/>
    </row>
    <row r="95" spans="2:47">
      <c r="L95" s="199"/>
    </row>
    <row r="96" spans="2:47">
      <c r="L96" s="199"/>
    </row>
    <row r="97" spans="12:12">
      <c r="L97" s="199"/>
    </row>
    <row r="98" spans="12:12">
      <c r="L98" s="199"/>
    </row>
    <row r="99" spans="12:12">
      <c r="L99" s="199"/>
    </row>
    <row r="100" spans="12:12">
      <c r="L100" s="199"/>
    </row>
    <row r="101" spans="12:12">
      <c r="L101" s="199"/>
    </row>
    <row r="102" spans="12:12">
      <c r="L102" s="199"/>
    </row>
    <row r="103" spans="12:12">
      <c r="L103" s="199"/>
    </row>
    <row r="104" spans="12:12">
      <c r="L104" s="199"/>
    </row>
    <row r="105" spans="12:12">
      <c r="L105" s="199"/>
    </row>
    <row r="106" spans="12:12">
      <c r="L106" s="199"/>
    </row>
    <row r="107" spans="12:12">
      <c r="L107" s="199"/>
    </row>
    <row r="108" spans="12:12">
      <c r="L108" s="199"/>
    </row>
  </sheetData>
  <sheetProtection algorithmName="SHA-512" hashValue="q1xGzZO9tqCk+QSSTE07WUa3/Ex1+Re3j7iGsc604J1kq71P8oYPBD2V1+B51nw3/z/ecf3yuer5pSli8UEpUQ==" saltValue="4WbL5LI/wa7dQAfKAhuoig==" spinCount="100000" sheet="1" objects="1" scenarios="1"/>
  <mergeCells count="1">
    <mergeCell ref="A1:A2"/>
  </mergeCells>
  <hyperlinks>
    <hyperlink ref="A1:A2" location="Start!A1" display="Start" xr:uid="{009E683C-20B1-44B2-988F-65758B22B2C8}"/>
  </hyperlinks>
  <pageMargins left="0.70866141732283472" right="0.70866141732283472" top="0.74803149606299213" bottom="0.74803149606299213" header="0.31496062992125984" footer="0.31496062992125984"/>
  <pageSetup paperSize="8" scale="51" fitToWidth="3" orientation="landscape" cellComments="asDisplayed" r:id="rId1"/>
  <headerFooter>
    <oddHeader>&amp;R&amp;"Arial,Kursiv"&amp;8&amp;K00-049© &amp;K00-045Copyright by ANPLICON GmbH  &amp;G</oddHeader>
    <oddFooter>&amp;L&amp;"Arial,Standard"&amp;9&amp;K00-046&amp;F / &amp;A&amp;C&amp;"Arial,Standard"&amp;9&amp;K00-046&amp;D&amp;R&amp;"Arial,Standard"&amp;9&amp;K00-046Seite &amp;P von &amp;N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4F87"/>
    <pageSetUpPr fitToPage="1"/>
  </sheetPr>
  <dimension ref="A1:CA107"/>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9.7109375" style="156" customWidth="1"/>
    <col min="4" max="16384" width="11.42578125" style="156"/>
  </cols>
  <sheetData>
    <row r="1" spans="1:79" ht="13.15" customHeight="1">
      <c r="A1" s="484" t="s">
        <v>72</v>
      </c>
    </row>
    <row r="2" spans="1:79" ht="13.15" customHeight="1">
      <c r="A2" s="484"/>
    </row>
    <row r="5" spans="1:79">
      <c r="B5" s="164" t="s">
        <v>468</v>
      </c>
    </row>
    <row r="7" spans="1:79" s="154" customFormat="1">
      <c r="B7" s="155" t="s">
        <v>471</v>
      </c>
    </row>
    <row r="9" spans="1:79">
      <c r="B9" s="482" t="s">
        <v>482</v>
      </c>
    </row>
    <row r="10" spans="1:79" s="158" customFormat="1">
      <c r="B10" s="165">
        <v>2019</v>
      </c>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c r="CA10" s="155">
        <v>2019</v>
      </c>
    </row>
    <row r="11" spans="1:79">
      <c r="A11" s="253">
        <v>1</v>
      </c>
      <c r="B11" s="184" t="s">
        <v>145</v>
      </c>
      <c r="D11" s="185">
        <f>VLOOKUP(D10,'Preisindizes Gas 2019'!$B$8:$H$91,7,FALSE)</f>
        <v>17.179099999999998</v>
      </c>
      <c r="E11" s="185">
        <f>VLOOKUP(E10,'Preisindizes Gas 2019'!$B$8:$H$91,7,FALSE)</f>
        <v>17.179099999999998</v>
      </c>
      <c r="F11" s="185">
        <f>VLOOKUP(F10,'Preisindizes Gas 2019'!$B$8:$H$91,7,FALSE)</f>
        <v>16.211300000000001</v>
      </c>
      <c r="G11" s="185">
        <f>VLOOKUP(G10,'Preisindizes Gas 2019'!$B$8:$H$91,7,FALSE)</f>
        <v>13.8675</v>
      </c>
      <c r="H11" s="185">
        <f>VLOOKUP(H10,'Preisindizes Gas 2019'!$B$8:$H$91,7,FALSE)</f>
        <v>12.648400000000001</v>
      </c>
      <c r="I11" s="185">
        <f>VLOOKUP(I10,'Preisindizes Gas 2019'!$B$8:$H$91,7,FALSE)</f>
        <v>11.174799999999999</v>
      </c>
      <c r="J11" s="185">
        <f>VLOOKUP(J10,'Preisindizes Gas 2019'!$B$8:$H$91,7,FALSE)</f>
        <v>11.626300000000001</v>
      </c>
      <c r="K11" s="185">
        <f>VLOOKUP(K10,'Preisindizes Gas 2019'!$B$8:$H$91,7,FALSE)</f>
        <v>10.096500000000001</v>
      </c>
      <c r="L11" s="185">
        <f>VLOOKUP(L10,'Preisindizes Gas 2019'!$B$8:$H$91,7,FALSE)</f>
        <v>9.4344000000000001</v>
      </c>
      <c r="M11" s="185">
        <f>VLOOKUP(M10,'Preisindizes Gas 2019'!$B$8:$H$91,7,FALSE)</f>
        <v>9.7542000000000009</v>
      </c>
      <c r="N11" s="185">
        <f>VLOOKUP(N10,'Preisindizes Gas 2019'!$B$8:$H$91,7,FALSE)</f>
        <v>9.7542000000000009</v>
      </c>
      <c r="O11" s="185">
        <f>VLOOKUP(O10,'Preisindizes Gas 2019'!$B$8:$H$91,7,FALSE)</f>
        <v>9.1349</v>
      </c>
      <c r="P11" s="185">
        <f>VLOOKUP(P10,'Preisindizes Gas 2019'!$B$8:$H$91,7,FALSE)</f>
        <v>9.1349</v>
      </c>
      <c r="Q11" s="185">
        <f>VLOOKUP(Q10,'Preisindizes Gas 2019'!$B$8:$H$91,7,FALSE)</f>
        <v>8.5896000000000008</v>
      </c>
      <c r="R11" s="185">
        <f>VLOOKUP(R10,'Preisindizes Gas 2019'!$B$8:$H$91,7,FALSE)</f>
        <v>8.3406000000000002</v>
      </c>
      <c r="S11" s="185">
        <f>VLOOKUP(S10,'Preisindizes Gas 2019'!$B$8:$H$91,7,FALSE)</f>
        <v>8.0489999999999995</v>
      </c>
      <c r="T11" s="185">
        <f>VLOOKUP(T10,'Preisindizes Gas 2019'!$B$8:$H$91,7,FALSE)</f>
        <v>7.4740000000000002</v>
      </c>
      <c r="U11" s="185">
        <f>VLOOKUP(U10,'Preisindizes Gas 2019'!$B$8:$H$91,7,FALSE)</f>
        <v>7.0613000000000001</v>
      </c>
      <c r="V11" s="185">
        <f>VLOOKUP(V10,'Preisindizes Gas 2019'!$B$8:$H$91,7,FALSE)</f>
        <v>6.5770999999999997</v>
      </c>
      <c r="W11" s="185">
        <f>VLOOKUP(W10,'Preisindizes Gas 2019'!$B$8:$H$91,7,FALSE)</f>
        <v>6.2896000000000001</v>
      </c>
      <c r="X11" s="185">
        <f>VLOOKUP(X10,'Preisindizes Gas 2019'!$B$8:$H$91,7,FALSE)</f>
        <v>6.0579000000000001</v>
      </c>
      <c r="Y11" s="185">
        <f>VLOOKUP(Y10,'Preisindizes Gas 2019'!$B$8:$H$91,7,FALSE)</f>
        <v>5.8426</v>
      </c>
      <c r="Z11" s="185">
        <f>VLOOKUP(Z10,'Preisindizes Gas 2019'!$B$8:$H$91,7,FALSE)</f>
        <v>5.67</v>
      </c>
      <c r="AA11" s="185">
        <f>VLOOKUP(AA10,'Preisindizes Gas 2019'!$B$8:$H$91,7,FALSE)</f>
        <v>5.9637000000000002</v>
      </c>
      <c r="AB11" s="185">
        <f>VLOOKUP(AB10,'Preisindizes Gas 2019'!$B$8:$H$91,7,FALSE)</f>
        <v>5.67</v>
      </c>
      <c r="AC11" s="185">
        <f>VLOOKUP(AC10,'Preisindizes Gas 2019'!$B$8:$H$91,7,FALSE)</f>
        <v>5.2797999999999998</v>
      </c>
      <c r="AD11" s="185">
        <f>VLOOKUP(AD10,'Preisindizes Gas 2019'!$B$8:$H$91,7,FALSE)</f>
        <v>4.4611999999999998</v>
      </c>
      <c r="AE11" s="185">
        <f>VLOOKUP(AE10,'Preisindizes Gas 2019'!$B$8:$H$91,7,FALSE)</f>
        <v>4.0244999999999997</v>
      </c>
      <c r="AF11" s="185">
        <f>VLOOKUP(AF10,'Preisindizes Gas 2019'!$B$8:$H$91,7,FALSE)</f>
        <v>3.8367</v>
      </c>
      <c r="AG11" s="185">
        <f>VLOOKUP(AG10,'Preisindizes Gas 2019'!$B$8:$H$91,7,FALSE)</f>
        <v>3.6082000000000001</v>
      </c>
      <c r="AH11" s="185">
        <f>VLOOKUP(AH10,'Preisindizes Gas 2019'!$B$8:$H$91,7,FALSE)</f>
        <v>3.4053</v>
      </c>
      <c r="AI11" s="185">
        <f>VLOOKUP(AI10,'Preisindizes Gas 2019'!$B$8:$H$91,7,FALSE)</f>
        <v>3.3170000000000002</v>
      </c>
      <c r="AJ11" s="185">
        <f>VLOOKUP(AJ10,'Preisindizes Gas 2019'!$B$8:$H$91,7,FALSE)</f>
        <v>3.1972</v>
      </c>
      <c r="AK11" s="185">
        <f>VLOOKUP(AK10,'Preisindizes Gas 2019'!$B$8:$H$91,7,FALSE)</f>
        <v>3.0693000000000001</v>
      </c>
      <c r="AL11" s="185">
        <f>VLOOKUP(AL10,'Preisindizes Gas 2019'!$B$8:$H$91,7,FALSE)</f>
        <v>2.9361999999999999</v>
      </c>
      <c r="AM11" s="185">
        <f>VLOOKUP(AM10,'Preisindizes Gas 2019'!$B$8:$H$91,7,FALSE)</f>
        <v>2.734</v>
      </c>
      <c r="AN11" s="185">
        <f>VLOOKUP(AN10,'Preisindizes Gas 2019'!$B$8:$H$91,7,FALSE)</f>
        <v>2.4805999999999999</v>
      </c>
      <c r="AO11" s="185">
        <f>VLOOKUP(AO10,'Preisindizes Gas 2019'!$B$8:$H$91,7,FALSE)</f>
        <v>2.3393999999999999</v>
      </c>
      <c r="AP11" s="185">
        <f>VLOOKUP(AP10,'Preisindizes Gas 2019'!$B$8:$H$91,7,FALSE)</f>
        <v>2.2480000000000002</v>
      </c>
      <c r="AQ11" s="185">
        <f>VLOOKUP(AQ10,'Preisindizes Gas 2019'!$B$8:$H$91,7,FALSE)</f>
        <v>2.2092000000000001</v>
      </c>
      <c r="AR11" s="185">
        <f>VLOOKUP(AR10,'Preisindizes Gas 2019'!$B$8:$H$91,7,FALSE)</f>
        <v>2.1635</v>
      </c>
      <c r="AS11" s="185">
        <f>VLOOKUP(AS10,'Preisindizes Gas 2019'!$B$8:$H$91,7,FALSE)</f>
        <v>2.1514000000000002</v>
      </c>
      <c r="AT11" s="185">
        <f>VLOOKUP(AT10,'Preisindizes Gas 2019'!$B$8:$H$91,7,FALSE)</f>
        <v>2.1080999999999999</v>
      </c>
      <c r="AU11" s="185">
        <f>VLOOKUP(AU10,'Preisindizes Gas 2019'!$B$8:$H$91,7,FALSE)</f>
        <v>2.0627</v>
      </c>
      <c r="AV11" s="185">
        <f>VLOOKUP(AV10,'Preisindizes Gas 2019'!$B$8:$H$91,7,FALSE)</f>
        <v>2.0158</v>
      </c>
      <c r="AW11" s="185">
        <f>VLOOKUP(AW10,'Preisindizes Gas 2019'!$B$8:$H$91,7,FALSE)</f>
        <v>1.9475</v>
      </c>
      <c r="AX11" s="185">
        <f>VLOOKUP(AX10,'Preisindizes Gas 2019'!$B$8:$H$91,7,FALSE)</f>
        <v>1.8357000000000001</v>
      </c>
      <c r="AY11" s="185">
        <f>VLOOKUP(AY10,'Preisindizes Gas 2019'!$B$8:$H$91,7,FALSE)</f>
        <v>1.7307999999999999</v>
      </c>
      <c r="AZ11" s="185">
        <f>VLOOKUP(AZ10,'Preisindizes Gas 2019'!$B$8:$H$91,7,FALSE)</f>
        <v>1.6279999999999999</v>
      </c>
      <c r="BA11" s="185">
        <f>VLOOKUP(BA10,'Preisindizes Gas 2019'!$B$8:$H$91,7,FALSE)</f>
        <v>1.5746</v>
      </c>
      <c r="BB11" s="185">
        <f>VLOOKUP(BB10,'Preisindizes Gas 2019'!$B$8:$H$91,7,FALSE)</f>
        <v>1.5428999999999999</v>
      </c>
      <c r="BC11" s="185">
        <f>VLOOKUP(BC10,'Preisindizes Gas 2019'!$B$8:$H$91,7,FALSE)</f>
        <v>1.5085</v>
      </c>
      <c r="BD11" s="185">
        <f>VLOOKUP(BD10,'Preisindizes Gas 2019'!$B$8:$H$91,7,FALSE)</f>
        <v>1.5045999999999999</v>
      </c>
      <c r="BE11" s="185">
        <f>VLOOKUP(BE10,'Preisindizes Gas 2019'!$B$8:$H$91,7,FALSE)</f>
        <v>1.5125</v>
      </c>
      <c r="BF11" s="185">
        <f>VLOOKUP(BF10,'Preisindizes Gas 2019'!$B$8:$H$91,7,FALSE)</f>
        <v>1.5205</v>
      </c>
      <c r="BG11" s="185">
        <f>VLOOKUP(BG10,'Preisindizes Gas 2019'!$B$8:$H$91,7,FALSE)</f>
        <v>1.5286</v>
      </c>
      <c r="BH11" s="185">
        <f>VLOOKUP(BH10,'Preisindizes Gas 2019'!$B$8:$H$91,7,FALSE)</f>
        <v>1.5185</v>
      </c>
      <c r="BI11" s="185">
        <f>VLOOKUP(BI10,'Preisindizes Gas 2019'!$B$8:$H$91,7,FALSE)</f>
        <v>1.5125</v>
      </c>
      <c r="BJ11" s="185">
        <f>VLOOKUP(BJ10,'Preisindizes Gas 2019'!$B$8:$H$91,7,FALSE)</f>
        <v>1.5085</v>
      </c>
      <c r="BK11" s="185">
        <f>VLOOKUP(BK10,'Preisindizes Gas 2019'!$B$8:$H$91,7,FALSE)</f>
        <v>1.5045999999999999</v>
      </c>
      <c r="BL11" s="185">
        <f>VLOOKUP(BL10,'Preisindizes Gas 2019'!$B$8:$H$91,7,FALSE)</f>
        <v>1.4832000000000001</v>
      </c>
      <c r="BM11" s="185">
        <f>VLOOKUP(BM10,'Preisindizes Gas 2019'!$B$8:$H$91,7,FALSE)</f>
        <v>1.4533</v>
      </c>
      <c r="BN11" s="185">
        <f>VLOOKUP(BN10,'Preisindizes Gas 2019'!$B$8:$H$91,7,FALSE)</f>
        <v>1.4192</v>
      </c>
      <c r="BO11" s="185">
        <f>VLOOKUP(BO10,'Preisindizes Gas 2019'!$B$8:$H$91,7,FALSE)</f>
        <v>1.3605</v>
      </c>
      <c r="BP11" s="185">
        <f>VLOOKUP(BP10,'Preisindizes Gas 2019'!$B$8:$H$91,7,FALSE)</f>
        <v>1.3109</v>
      </c>
      <c r="BQ11" s="185">
        <f>VLOOKUP(BQ10,'Preisindizes Gas 2019'!$B$8:$H$91,7,FALSE)</f>
        <v>1.2976000000000001</v>
      </c>
      <c r="BR11" s="185">
        <f>VLOOKUP(BR10,'Preisindizes Gas 2019'!$B$8:$H$91,7,FALSE)</f>
        <v>1.2831999999999999</v>
      </c>
      <c r="BS11" s="185">
        <f>VLOOKUP(BS10,'Preisindizes Gas 2019'!$B$8:$H$91,7,FALSE)</f>
        <v>1.2443</v>
      </c>
      <c r="BT11" s="185">
        <f>VLOOKUP(BT10,'Preisindizes Gas 2019'!$B$8:$H$91,7,FALSE)</f>
        <v>1.2141</v>
      </c>
      <c r="BU11" s="185">
        <f>VLOOKUP(BU10,'Preisindizes Gas 2019'!$B$8:$H$91,7,FALSE)</f>
        <v>1.1915</v>
      </c>
      <c r="BV11" s="185">
        <f>VLOOKUP(BV10,'Preisindizes Gas 2019'!$B$8:$H$91,7,FALSE)</f>
        <v>1.1697</v>
      </c>
      <c r="BW11" s="185">
        <f>VLOOKUP(BW10,'Preisindizes Gas 2019'!$B$8:$H$91,7,FALSE)</f>
        <v>1.151</v>
      </c>
      <c r="BX11" s="185">
        <f>VLOOKUP(BX10,'Preisindizes Gas 2019'!$B$8:$H$91,7,FALSE)</f>
        <v>1.1273</v>
      </c>
      <c r="BY11" s="185">
        <f>VLOOKUP(BY10,'Preisindizes Gas 2019'!$B$8:$H$91,7,FALSE)</f>
        <v>1.091</v>
      </c>
      <c r="BZ11" s="185">
        <f>VLOOKUP(BZ10,'Preisindizes Gas 2019'!$B$8:$H$91,7,FALSE)</f>
        <v>1.0445</v>
      </c>
      <c r="CA11" s="185">
        <f>VLOOKUP(CA10,'Preisindizes Gas 2019'!$B$8:$H$91,7,FALSE)</f>
        <v>1</v>
      </c>
    </row>
    <row r="12" spans="1:79">
      <c r="A12" s="253">
        <v>2</v>
      </c>
      <c r="B12" s="184" t="s">
        <v>255</v>
      </c>
      <c r="D12" s="185">
        <f>IF(ISNA(VLOOKUP(D10,'Preisindizes Gas 2019'!$J$8:$P$86,7,FALSE)),0,VLOOKUP(D10,'Preisindizes Gas 2019'!$J$8:$P$86,7,FALSE))</f>
        <v>0</v>
      </c>
      <c r="E12" s="185">
        <f>IF(ISNA(VLOOKUP(E10,'Preisindizes Gas 2019'!$J$8:$P$86,7,FALSE)),0,VLOOKUP(E10,'Preisindizes Gas 2019'!$J$8:$P$86,7,FALSE))</f>
        <v>0</v>
      </c>
      <c r="F12" s="185">
        <f>IF(ISNA(VLOOKUP(F10,'Preisindizes Gas 2019'!$J$8:$P$86,7,FALSE)),0,VLOOKUP(F10,'Preisindizes Gas 2019'!$J$8:$P$86,7,FALSE))</f>
        <v>0</v>
      </c>
      <c r="G12" s="185">
        <f>IF(ISNA(VLOOKUP(G10,'Preisindizes Gas 2019'!$J$8:$P$86,7,FALSE)),0,VLOOKUP(G10,'Preisindizes Gas 2019'!$J$8:$P$86,7,FALSE))</f>
        <v>0</v>
      </c>
      <c r="H12" s="185">
        <f>IF(ISNA(VLOOKUP(H10,'Preisindizes Gas 2019'!$J$8:$P$86,7,FALSE)),0,VLOOKUP(H10,'Preisindizes Gas 2019'!$J$8:$P$86,7,FALSE))</f>
        <v>0</v>
      </c>
      <c r="I12" s="185">
        <f>VLOOKUP(I10,'Preisindizes Gas 2019'!$J$8:$P$86,7,FALSE)</f>
        <v>7.5934999999999997</v>
      </c>
      <c r="J12" s="185">
        <f>VLOOKUP(J10,'Preisindizes Gas 2019'!$J$8:$P$86,7,FALSE)</f>
        <v>7.8993000000000002</v>
      </c>
      <c r="K12" s="185">
        <f>VLOOKUP(K10,'Preisindizes Gas 2019'!$J$8:$P$86,7,FALSE)</f>
        <v>6.8034999999999997</v>
      </c>
      <c r="L12" s="185">
        <f>VLOOKUP(L10,'Preisindizes Gas 2019'!$J$8:$P$86,7,FALSE)</f>
        <v>6.3621999999999996</v>
      </c>
      <c r="M12" s="185">
        <f>VLOOKUP(M10,'Preisindizes Gas 2019'!$J$8:$P$86,7,FALSE)</f>
        <v>6.5754000000000001</v>
      </c>
      <c r="N12" s="185">
        <f>VLOOKUP(N10,'Preisindizes Gas 2019'!$J$8:$P$86,7,FALSE)</f>
        <v>6.5754000000000001</v>
      </c>
      <c r="O12" s="185">
        <f>VLOOKUP(O10,'Preisindizes Gas 2019'!$J$8:$P$86,7,FALSE)</f>
        <v>6.1623000000000001</v>
      </c>
      <c r="P12" s="185">
        <f>VLOOKUP(P10,'Preisindizes Gas 2019'!$J$8:$P$86,7,FALSE)</f>
        <v>6.1623000000000001</v>
      </c>
      <c r="Q12" s="185">
        <f>VLOOKUP(Q10,'Preisindizes Gas 2019'!$J$8:$P$86,7,FALSE)</f>
        <v>5.798</v>
      </c>
      <c r="R12" s="185">
        <f>VLOOKUP(R10,'Preisindizes Gas 2019'!$J$8:$P$86,7,FALSE)</f>
        <v>5.6315999999999997</v>
      </c>
      <c r="S12" s="185">
        <f>VLOOKUP(S10,'Preisindizes Gas 2019'!$J$8:$P$86,7,FALSE)</f>
        <v>5.2310999999999996</v>
      </c>
      <c r="T12" s="185">
        <f>VLOOKUP(T10,'Preisindizes Gas 2019'!$J$8:$P$86,7,FALSE)</f>
        <v>4.8436000000000003</v>
      </c>
      <c r="U12" s="185">
        <f>VLOOKUP(U10,'Preisindizes Gas 2019'!$J$8:$P$86,7,FALSE)</f>
        <v>4.5095999999999998</v>
      </c>
      <c r="V12" s="185">
        <f>VLOOKUP(V10,'Preisindizes Gas 2019'!$J$8:$P$86,7,FALSE)</f>
        <v>4.2337999999999996</v>
      </c>
      <c r="W12" s="185">
        <f>VLOOKUP(W10,'Preisindizes Gas 2019'!$J$8:$P$86,7,FALSE)</f>
        <v>4.0586000000000002</v>
      </c>
      <c r="X12" s="185">
        <f>VLOOKUP(X10,'Preisindizes Gas 2019'!$J$8:$P$86,7,FALSE)</f>
        <v>3.9763999999999999</v>
      </c>
      <c r="Y12" s="185">
        <f>VLOOKUP(Y10,'Preisindizes Gas 2019'!$J$8:$P$86,7,FALSE)</f>
        <v>4.0727000000000002</v>
      </c>
      <c r="Z12" s="185">
        <f>VLOOKUP(Z10,'Preisindizes Gas 2019'!$J$8:$P$86,7,FALSE)</f>
        <v>4.0586000000000002</v>
      </c>
      <c r="AA12" s="185">
        <f>VLOOKUP(AA10,'Preisindizes Gas 2019'!$J$8:$P$86,7,FALSE)</f>
        <v>4.2337999999999996</v>
      </c>
      <c r="AB12" s="185">
        <f>VLOOKUP(AB10,'Preisindizes Gas 2019'!$J$8:$P$86,7,FALSE)</f>
        <v>4.0171000000000001</v>
      </c>
      <c r="AC12" s="185">
        <f>VLOOKUP(AC10,'Preisindizes Gas 2019'!$J$8:$P$86,7,FALSE)</f>
        <v>3.8464</v>
      </c>
      <c r="AD12" s="185">
        <f>VLOOKUP(AD10,'Preisindizes Gas 2019'!$J$8:$P$86,7,FALSE)</f>
        <v>3.2877000000000001</v>
      </c>
      <c r="AE12" s="185">
        <f>VLOOKUP(AE10,'Preisindizes Gas 2019'!$J$8:$P$86,7,FALSE)</f>
        <v>3.0413000000000001</v>
      </c>
      <c r="AF12" s="185">
        <f>VLOOKUP(AF10,'Preisindizes Gas 2019'!$J$8:$P$86,7,FALSE)</f>
        <v>2.9424999999999999</v>
      </c>
      <c r="AG12" s="185">
        <f>VLOOKUP(AG10,'Preisindizes Gas 2019'!$J$8:$P$86,7,FALSE)</f>
        <v>2.8292999999999999</v>
      </c>
      <c r="AH12" s="185">
        <f>VLOOKUP(AH10,'Preisindizes Gas 2019'!$J$8:$P$86,7,FALSE)</f>
        <v>2.6509</v>
      </c>
      <c r="AI12" s="185">
        <f>VLOOKUP(AI10,'Preisindizes Gas 2019'!$J$8:$P$86,7,FALSE)</f>
        <v>2.6040000000000001</v>
      </c>
      <c r="AJ12" s="185">
        <f>VLOOKUP(AJ10,'Preisindizes Gas 2019'!$J$8:$P$86,7,FALSE)</f>
        <v>2.5476000000000001</v>
      </c>
      <c r="AK12" s="185">
        <f>VLOOKUP(AK10,'Preisindizes Gas 2019'!$J$8:$P$86,7,FALSE)</f>
        <v>2.4622999999999999</v>
      </c>
      <c r="AL12" s="185">
        <f>VLOOKUP(AL10,'Preisindizes Gas 2019'!$J$8:$P$86,7,FALSE)</f>
        <v>2.3307000000000002</v>
      </c>
      <c r="AM12" s="185">
        <f>VLOOKUP(AM10,'Preisindizes Gas 2019'!$J$8:$P$86,7,FALSE)</f>
        <v>2.1206999999999998</v>
      </c>
      <c r="AN12" s="185">
        <f>VLOOKUP(AN10,'Preisindizes Gas 2019'!$J$8:$P$86,7,FALSE)</f>
        <v>1.9169</v>
      </c>
      <c r="AO12" s="185">
        <f>VLOOKUP(AO10,'Preisindizes Gas 2019'!$J$8:$P$86,7,FALSE)</f>
        <v>1.8653</v>
      </c>
      <c r="AP12" s="185">
        <f>VLOOKUP(AP10,'Preisindizes Gas 2019'!$J$8:$P$86,7,FALSE)</f>
        <v>1.9015</v>
      </c>
      <c r="AQ12" s="185">
        <f>VLOOKUP(AQ10,'Preisindizes Gas 2019'!$J$8:$P$86,7,FALSE)</f>
        <v>1.9107000000000001</v>
      </c>
      <c r="AR12" s="185">
        <f>VLOOKUP(AR10,'Preisindizes Gas 2019'!$J$8:$P$86,7,FALSE)</f>
        <v>1.8862000000000001</v>
      </c>
      <c r="AS12" s="185">
        <f>VLOOKUP(AS10,'Preisindizes Gas 2019'!$J$8:$P$86,7,FALSE)</f>
        <v>1.8832</v>
      </c>
      <c r="AT12" s="185">
        <f>VLOOKUP(AT10,'Preisindizes Gas 2019'!$J$8:$P$86,7,FALSE)</f>
        <v>1.8419000000000001</v>
      </c>
      <c r="AU12" s="185">
        <f>VLOOKUP(AU10,'Preisindizes Gas 2019'!$J$8:$P$86,7,FALSE)</f>
        <v>1.8080000000000001</v>
      </c>
      <c r="AV12" s="185">
        <f>VLOOKUP(AV10,'Preisindizes Gas 2019'!$J$8:$P$86,7,FALSE)</f>
        <v>1.7833000000000001</v>
      </c>
      <c r="AW12" s="185">
        <f>VLOOKUP(AW10,'Preisindizes Gas 2019'!$J$8:$P$86,7,FALSE)</f>
        <v>1.7309000000000001</v>
      </c>
      <c r="AX12" s="185">
        <f>VLOOKUP(AX10,'Preisindizes Gas 2019'!$J$8:$P$86,7,FALSE)</f>
        <v>1.6212</v>
      </c>
      <c r="AY12" s="185">
        <f>VLOOKUP(AY10,'Preisindizes Gas 2019'!$J$8:$P$86,7,FALSE)</f>
        <v>1.5108999999999999</v>
      </c>
      <c r="AZ12" s="185">
        <f>VLOOKUP(AZ10,'Preisindizes Gas 2019'!$J$8:$P$86,7,FALSE)</f>
        <v>1.4198</v>
      </c>
      <c r="BA12" s="185">
        <f>VLOOKUP(BA10,'Preisindizes Gas 2019'!$J$8:$P$86,7,FALSE)</f>
        <v>1.3797999999999999</v>
      </c>
      <c r="BB12" s="185">
        <f>VLOOKUP(BB10,'Preisindizes Gas 2019'!$J$8:$P$86,7,FALSE)</f>
        <v>1.3637999999999999</v>
      </c>
      <c r="BC12" s="185">
        <f>VLOOKUP(BC10,'Preisindizes Gas 2019'!$J$8:$P$86,7,FALSE)</f>
        <v>1.3512999999999999</v>
      </c>
      <c r="BD12" s="185">
        <f>VLOOKUP(BD10,'Preisindizes Gas 2019'!$J$8:$P$86,7,FALSE)</f>
        <v>1.375</v>
      </c>
      <c r="BE12" s="185">
        <f>VLOOKUP(BE10,'Preisindizes Gas 2019'!$J$8:$P$86,7,FALSE)</f>
        <v>1.3995</v>
      </c>
      <c r="BF12" s="185">
        <f>VLOOKUP(BF10,'Preisindizes Gas 2019'!$J$8:$P$86,7,FALSE)</f>
        <v>1.4249000000000001</v>
      </c>
      <c r="BG12" s="185">
        <f>VLOOKUP(BG10,'Preisindizes Gas 2019'!$J$8:$P$86,7,FALSE)</f>
        <v>1.4319</v>
      </c>
      <c r="BH12" s="185">
        <f>VLOOKUP(BH10,'Preisindizes Gas 2019'!$J$8:$P$86,7,FALSE)</f>
        <v>1.4283999999999999</v>
      </c>
      <c r="BI12" s="185">
        <f>VLOOKUP(BI10,'Preisindizes Gas 2019'!$J$8:$P$86,7,FALSE)</f>
        <v>1.4319</v>
      </c>
      <c r="BJ12" s="185">
        <f>VLOOKUP(BJ10,'Preisindizes Gas 2019'!$J$8:$P$86,7,FALSE)</f>
        <v>1.4354</v>
      </c>
      <c r="BK12" s="185">
        <f>VLOOKUP(BK10,'Preisindizes Gas 2019'!$J$8:$P$86,7,FALSE)</f>
        <v>1.4406000000000001</v>
      </c>
      <c r="BL12" s="185">
        <f>VLOOKUP(BL10,'Preisindizes Gas 2019'!$J$8:$P$86,7,FALSE)</f>
        <v>1.4406000000000001</v>
      </c>
      <c r="BM12" s="185">
        <f>VLOOKUP(BM10,'Preisindizes Gas 2019'!$J$8:$P$86,7,FALSE)</f>
        <v>1.4389000000000001</v>
      </c>
      <c r="BN12" s="185">
        <f>VLOOKUP(BN10,'Preisindizes Gas 2019'!$J$8:$P$86,7,FALSE)</f>
        <v>1.4045000000000001</v>
      </c>
      <c r="BO12" s="185">
        <f>VLOOKUP(BO10,'Preisindizes Gas 2019'!$J$8:$P$86,7,FALSE)</f>
        <v>1.3623000000000001</v>
      </c>
      <c r="BP12" s="185">
        <f>VLOOKUP(BP10,'Preisindizes Gas 2019'!$J$8:$P$86,7,FALSE)</f>
        <v>1.3225</v>
      </c>
      <c r="BQ12" s="185">
        <f>VLOOKUP(BQ10,'Preisindizes Gas 2019'!$J$8:$P$86,7,FALSE)</f>
        <v>1.3006</v>
      </c>
      <c r="BR12" s="185">
        <f>VLOOKUP(BR10,'Preisindizes Gas 2019'!$J$8:$P$86,7,FALSE)</f>
        <v>1.2934000000000001</v>
      </c>
      <c r="BS12" s="185">
        <f>VLOOKUP(BS10,'Preisindizes Gas 2019'!$J$8:$P$86,7,FALSE)</f>
        <v>1.2697000000000001</v>
      </c>
      <c r="BT12" s="185">
        <f>VLOOKUP(BT10,'Preisindizes Gas 2019'!$J$8:$P$86,7,FALSE)</f>
        <v>1.2376</v>
      </c>
      <c r="BU12" s="185">
        <f>VLOOKUP(BU10,'Preisindizes Gas 2019'!$J$8:$P$86,7,FALSE)</f>
        <v>1.2172000000000001</v>
      </c>
      <c r="BV12" s="185">
        <f>VLOOKUP(BV10,'Preisindizes Gas 2019'!$J$8:$P$86,7,FALSE)</f>
        <v>1.1986000000000001</v>
      </c>
      <c r="BW12" s="185">
        <f>VLOOKUP(BW10,'Preisindizes Gas 2019'!$J$8:$P$86,7,FALSE)</f>
        <v>1.177</v>
      </c>
      <c r="BX12" s="185">
        <f>VLOOKUP(BX10,'Preisindizes Gas 2019'!$J$8:$P$86,7,FALSE)</f>
        <v>1.1573</v>
      </c>
      <c r="BY12" s="185">
        <f>VLOOKUP(BY10,'Preisindizes Gas 2019'!$J$8:$P$86,7,FALSE)</f>
        <v>1.1177999999999999</v>
      </c>
      <c r="BZ12" s="185">
        <f>VLOOKUP(BZ10,'Preisindizes Gas 2019'!$J$8:$P$86,7,FALSE)</f>
        <v>1.0556000000000001</v>
      </c>
      <c r="CA12" s="185">
        <f>VLOOKUP(CA10,'Preisindizes Gas 2019'!$J$8:$P$86,7,FALSE)</f>
        <v>1</v>
      </c>
    </row>
    <row r="13" spans="1:79">
      <c r="A13" s="253">
        <v>3</v>
      </c>
      <c r="B13" s="184" t="s">
        <v>146</v>
      </c>
      <c r="D13" s="185">
        <f>IF(ISNA(VLOOKUP(D10,'Preisindizes Gas 2019'!$R$8:$AF$86,15,FALSE)),0,VLOOKUP(D10,'Preisindizes Gas 2019'!$R$8:$AF$86,15,FALSE))</f>
        <v>0</v>
      </c>
      <c r="E13" s="185">
        <f>IF(ISNA(VLOOKUP(E10,'Preisindizes Gas 2019'!$R$8:$AF$86,15,FALSE)),0,VLOOKUP(E10,'Preisindizes Gas 2019'!$R$8:$AF$86,15,FALSE))</f>
        <v>0</v>
      </c>
      <c r="F13" s="185">
        <f>IF(ISNA(VLOOKUP(F10,'Preisindizes Gas 2019'!$R$8:$AF$86,15,FALSE)),0,VLOOKUP(F10,'Preisindizes Gas 2019'!$R$8:$AF$86,15,FALSE))</f>
        <v>0</v>
      </c>
      <c r="G13" s="185">
        <f>IF(ISNA(VLOOKUP(G10,'Preisindizes Gas 2019'!$R$8:$AF$86,15,FALSE)),0,VLOOKUP(G10,'Preisindizes Gas 2019'!$R$8:$AF$86,15,FALSE))</f>
        <v>0</v>
      </c>
      <c r="H13" s="185">
        <f>IF(ISNA(VLOOKUP(H10,'Preisindizes Gas 2019'!$R$8:$AF$86,15,FALSE)),0,VLOOKUP(H10,'Preisindizes Gas 2019'!$R$8:$AF$86,15,FALSE))</f>
        <v>0</v>
      </c>
      <c r="I13" s="185">
        <f>VLOOKUP(I10,'Preisindizes Gas 2019'!$R$8:$AF$86,15,FALSE)</f>
        <v>6.5770999999999997</v>
      </c>
      <c r="J13" s="185">
        <f>VLOOKUP(J10,'Preisindizes Gas 2019'!$R$8:$AF$86,15,FALSE)</f>
        <v>6.6148999999999996</v>
      </c>
      <c r="K13" s="185">
        <f>VLOOKUP(K10,'Preisindizes Gas 2019'!$R$8:$AF$86,15,FALSE)</f>
        <v>5.5603999999999996</v>
      </c>
      <c r="L13" s="185">
        <f>VLOOKUP(L10,'Preisindizes Gas 2019'!$R$8:$AF$86,15,FALSE)</f>
        <v>4.5137</v>
      </c>
      <c r="M13" s="185">
        <f>VLOOKUP(M10,'Preisindizes Gas 2019'!$R$8:$AF$86,15,FALSE)</f>
        <v>4.4611999999999998</v>
      </c>
      <c r="N13" s="185">
        <f>VLOOKUP(N10,'Preisindizes Gas 2019'!$R$8:$AF$86,15,FALSE)</f>
        <v>4.5494000000000003</v>
      </c>
      <c r="O13" s="185">
        <f>VLOOKUP(O10,'Preisindizes Gas 2019'!$R$8:$AF$86,15,FALSE)</f>
        <v>4.3433999999999999</v>
      </c>
      <c r="P13" s="185">
        <f>VLOOKUP(P10,'Preisindizes Gas 2019'!$R$8:$AF$86,15,FALSE)</f>
        <v>4.2788000000000004</v>
      </c>
      <c r="Q13" s="185">
        <f>VLOOKUP(Q10,'Preisindizes Gas 2019'!$R$8:$AF$86,15,FALSE)</f>
        <v>4.0385999999999997</v>
      </c>
      <c r="R13" s="185">
        <f>VLOOKUP(R10,'Preisindizes Gas 2019'!$R$8:$AF$86,15,FALSE)</f>
        <v>3.9418000000000002</v>
      </c>
      <c r="S13" s="185">
        <f>VLOOKUP(S10,'Preisindizes Gas 2019'!$R$8:$AF$86,15,FALSE)</f>
        <v>3.8367</v>
      </c>
      <c r="T13" s="185">
        <f>VLOOKUP(T10,'Preisindizes Gas 2019'!$R$8:$AF$86,15,FALSE)</f>
        <v>3.7010000000000001</v>
      </c>
      <c r="U13" s="185">
        <f>VLOOKUP(U10,'Preisindizes Gas 2019'!$R$8:$AF$86,15,FALSE)</f>
        <v>3.5857000000000001</v>
      </c>
      <c r="V13" s="185">
        <f>VLOOKUP(V10,'Preisindizes Gas 2019'!$R$8:$AF$86,15,FALSE)</f>
        <v>3.4984999999999999</v>
      </c>
      <c r="W13" s="185">
        <f>VLOOKUP(W10,'Preisindizes Gas 2019'!$R$8:$AF$86,15,FALSE)</f>
        <v>3.4460999999999999</v>
      </c>
      <c r="X13" s="185">
        <f>VLOOKUP(X10,'Preisindizes Gas 2019'!$R$8:$AF$86,15,FALSE)</f>
        <v>3.4154</v>
      </c>
      <c r="Y13" s="185">
        <f>VLOOKUP(Y10,'Preisindizes Gas 2019'!$R$8:$AF$86,15,FALSE)</f>
        <v>3.4668999999999999</v>
      </c>
      <c r="Z13" s="185">
        <f>VLOOKUP(Z10,'Preisindizes Gas 2019'!$R$8:$AF$86,15,FALSE)</f>
        <v>3.4565000000000001</v>
      </c>
      <c r="AA13" s="185">
        <f>VLOOKUP(AA10,'Preisindizes Gas 2019'!$R$8:$AF$86,15,FALSE)</f>
        <v>3.6423999999999999</v>
      </c>
      <c r="AB13" s="185">
        <f>VLOOKUP(AB10,'Preisindizes Gas 2019'!$R$8:$AF$86,15,FALSE)</f>
        <v>3.5634999999999999</v>
      </c>
      <c r="AC13" s="185">
        <f>VLOOKUP(AC10,'Preisindizes Gas 2019'!$R$8:$AF$86,15,FALSE)</f>
        <v>3.4358</v>
      </c>
      <c r="AD13" s="185">
        <f>VLOOKUP(AD10,'Preisindizes Gas 2019'!$R$8:$AF$86,15,FALSE)</f>
        <v>3.0531000000000001</v>
      </c>
      <c r="AE13" s="185">
        <f>VLOOKUP(AE10,'Preisindizes Gas 2019'!$R$8:$AF$86,15,FALSE)</f>
        <v>2.8992</v>
      </c>
      <c r="AF13" s="185">
        <f>VLOOKUP(AF10,'Preisindizes Gas 2019'!$R$8:$AF$86,15,FALSE)</f>
        <v>2.8490000000000002</v>
      </c>
      <c r="AG13" s="185">
        <f>VLOOKUP(AG10,'Preisindizes Gas 2019'!$R$8:$AF$86,15,FALSE)</f>
        <v>2.6829999999999998</v>
      </c>
      <c r="AH13" s="185">
        <f>VLOOKUP(AH10,'Preisindizes Gas 2019'!$R$8:$AF$86,15,FALSE)</f>
        <v>2.4489000000000001</v>
      </c>
      <c r="AI13" s="185">
        <f>VLOOKUP(AI10,'Preisindizes Gas 2019'!$R$8:$AF$86,15,FALSE)</f>
        <v>2.4594</v>
      </c>
      <c r="AJ13" s="185">
        <f>VLOOKUP(AJ10,'Preisindizes Gas 2019'!$R$8:$AF$86,15,FALSE)</f>
        <v>2.4028999999999998</v>
      </c>
      <c r="AK13" s="185">
        <f>VLOOKUP(AK10,'Preisindizes Gas 2019'!$R$8:$AF$86,15,FALSE)</f>
        <v>2.3780999999999999</v>
      </c>
      <c r="AL13" s="185">
        <f>VLOOKUP(AL10,'Preisindizes Gas 2019'!$R$8:$AF$86,15,FALSE)</f>
        <v>2.2791999999999999</v>
      </c>
      <c r="AM13" s="185">
        <f>VLOOKUP(AM10,'Preisindizes Gas 2019'!$R$8:$AF$86,15,FALSE)</f>
        <v>2.1434000000000002</v>
      </c>
      <c r="AN13" s="185">
        <f>VLOOKUP(AN10,'Preisindizes Gas 2019'!$R$8:$AF$86,15,FALSE)</f>
        <v>2.0051999999999999</v>
      </c>
      <c r="AO13" s="185">
        <f>VLOOKUP(AO10,'Preisindizes Gas 2019'!$R$8:$AF$86,15,FALSE)</f>
        <v>1.9575</v>
      </c>
      <c r="AP13" s="185">
        <f>VLOOKUP(AP10,'Preisindizes Gas 2019'!$R$8:$AF$86,15,FALSE)</f>
        <v>1.8807</v>
      </c>
      <c r="AQ13" s="185">
        <f>VLOOKUP(AQ10,'Preisindizes Gas 2019'!$R$8:$AF$86,15,FALSE)</f>
        <v>1.9182999999999999</v>
      </c>
      <c r="AR13" s="185">
        <f>VLOOKUP(AR10,'Preisindizes Gas 2019'!$R$8:$AF$86,15,FALSE)</f>
        <v>1.8869</v>
      </c>
      <c r="AS13" s="185">
        <f>VLOOKUP(AS10,'Preisindizes Gas 2019'!$R$8:$AF$86,15,FALSE)</f>
        <v>1.8357000000000001</v>
      </c>
      <c r="AT13" s="185">
        <f>VLOOKUP(AT10,'Preisindizes Gas 2019'!$R$8:$AF$86,15,FALSE)</f>
        <v>1.7984</v>
      </c>
      <c r="AU13" s="185">
        <f>VLOOKUP(AU10,'Preisindizes Gas 2019'!$R$8:$AF$86,15,FALSE)</f>
        <v>1.8154999999999999</v>
      </c>
      <c r="AV13" s="185">
        <f>VLOOKUP(AV10,'Preisindizes Gas 2019'!$R$8:$AF$86,15,FALSE)</f>
        <v>1.7873000000000001</v>
      </c>
      <c r="AW13" s="185">
        <f>VLOOKUP(AW10,'Preisindizes Gas 2019'!$R$8:$AF$86,15,FALSE)</f>
        <v>1.7231000000000001</v>
      </c>
      <c r="AX13" s="185">
        <f>VLOOKUP(AX10,'Preisindizes Gas 2019'!$R$8:$AF$86,15,FALSE)</f>
        <v>1.649</v>
      </c>
      <c r="AY13" s="185">
        <f>VLOOKUP(AY10,'Preisindizes Gas 2019'!$R$8:$AF$86,15,FALSE)</f>
        <v>1.581</v>
      </c>
      <c r="AZ13" s="185">
        <f>VLOOKUP(AZ10,'Preisindizes Gas 2019'!$R$8:$AF$86,15,FALSE)</f>
        <v>1.5205</v>
      </c>
      <c r="BA13" s="185">
        <f>VLOOKUP(BA10,'Preisindizes Gas 2019'!$R$8:$AF$86,15,FALSE)</f>
        <v>1.5428999999999999</v>
      </c>
      <c r="BB13" s="185">
        <f>VLOOKUP(BB10,'Preisindizes Gas 2019'!$R$8:$AF$86,15,FALSE)</f>
        <v>1.5245</v>
      </c>
      <c r="BC13" s="185">
        <f>VLOOKUP(BC10,'Preisindizes Gas 2019'!$R$8:$AF$86,15,FALSE)</f>
        <v>1.4681</v>
      </c>
      <c r="BD13" s="185">
        <f>VLOOKUP(BD10,'Preisindizes Gas 2019'!$R$8:$AF$86,15,FALSE)</f>
        <v>1.5006999999999999</v>
      </c>
      <c r="BE13" s="185">
        <f>VLOOKUP(BE10,'Preisindizes Gas 2019'!$R$8:$AF$86,15,FALSE)</f>
        <v>1.5205</v>
      </c>
      <c r="BF13" s="185">
        <f>VLOOKUP(BF10,'Preisindizes Gas 2019'!$R$8:$AF$86,15,FALSE)</f>
        <v>1.5286</v>
      </c>
      <c r="BG13" s="185">
        <f>VLOOKUP(BG10,'Preisindizes Gas 2019'!$R$8:$AF$86,15,FALSE)</f>
        <v>1.5511999999999999</v>
      </c>
      <c r="BH13" s="185">
        <f>VLOOKUP(BH10,'Preisindizes Gas 2019'!$R$8:$AF$86,15,FALSE)</f>
        <v>1.5105</v>
      </c>
      <c r="BI13" s="185">
        <f>VLOOKUP(BI10,'Preisindizes Gas 2019'!$R$8:$AF$86,15,FALSE)</f>
        <v>1.4908999999999999</v>
      </c>
      <c r="BJ13" s="185">
        <f>VLOOKUP(BJ10,'Preisindizes Gas 2019'!$R$8:$AF$86,15,FALSE)</f>
        <v>1.4947999999999999</v>
      </c>
      <c r="BK13" s="185">
        <f>VLOOKUP(BK10,'Preisindizes Gas 2019'!$R$8:$AF$86,15,FALSE)</f>
        <v>1.4813000000000001</v>
      </c>
      <c r="BL13" s="185">
        <f>VLOOKUP(BL10,'Preisindizes Gas 2019'!$R$8:$AF$86,15,FALSE)</f>
        <v>1.4105000000000001</v>
      </c>
      <c r="BM13" s="185">
        <f>VLOOKUP(BM10,'Preisindizes Gas 2019'!$R$8:$AF$86,15,FALSE)</f>
        <v>1.3431</v>
      </c>
      <c r="BN13" s="185">
        <f>VLOOKUP(BN10,'Preisindizes Gas 2019'!$R$8:$AF$86,15,FALSE)</f>
        <v>1.3124</v>
      </c>
      <c r="BO13" s="185">
        <f>VLOOKUP(BO10,'Preisindizes Gas 2019'!$R$8:$AF$86,15,FALSE)</f>
        <v>1.2363</v>
      </c>
      <c r="BP13" s="185">
        <f>VLOOKUP(BP10,'Preisindizes Gas 2019'!$R$8:$AF$86,15,FALSE)</f>
        <v>1.1745000000000001</v>
      </c>
      <c r="BQ13" s="185">
        <f>VLOOKUP(BQ10,'Preisindizes Gas 2019'!$R$8:$AF$86,15,FALSE)</f>
        <v>1.2154</v>
      </c>
      <c r="BR13" s="185">
        <f>VLOOKUP(BR10,'Preisindizes Gas 2019'!$R$8:$AF$86,15,FALSE)</f>
        <v>1.2205999999999999</v>
      </c>
      <c r="BS13" s="185">
        <f>VLOOKUP(BS10,'Preisindizes Gas 2019'!$R$8:$AF$86,15,FALSE)</f>
        <v>1.1637999999999999</v>
      </c>
      <c r="BT13" s="185">
        <f>VLOOKUP(BT10,'Preisindizes Gas 2019'!$R$8:$AF$86,15,FALSE)</f>
        <v>1.1453</v>
      </c>
      <c r="BU13" s="185">
        <f>VLOOKUP(BU10,'Preisindizes Gas 2019'!$R$8:$AF$86,15,FALSE)</f>
        <v>1.1568000000000001</v>
      </c>
      <c r="BV13" s="185">
        <f>VLOOKUP(BV10,'Preisindizes Gas 2019'!$R$8:$AF$86,15,FALSE)</f>
        <v>1.1521999999999999</v>
      </c>
      <c r="BW13" s="185">
        <f>VLOOKUP(BW10,'Preisindizes Gas 2019'!$R$8:$AF$86,15,FALSE)</f>
        <v>1.151</v>
      </c>
      <c r="BX13" s="185">
        <f>VLOOKUP(BX10,'Preisindizes Gas 2019'!$R$8:$AF$86,15,FALSE)</f>
        <v>1.1578999999999999</v>
      </c>
      <c r="BY13" s="185">
        <f>VLOOKUP(BY10,'Preisindizes Gas 2019'!$R$8:$AF$86,15,FALSE)</f>
        <v>1.1004</v>
      </c>
      <c r="BZ13" s="185">
        <f>VLOOKUP(BZ10,'Preisindizes Gas 2019'!$R$8:$AF$86,15,FALSE)</f>
        <v>1.0341</v>
      </c>
      <c r="CA13" s="185">
        <f>VLOOKUP(CA10,'Preisindizes Gas 2019'!$R$8:$AF$86,15,FALSE)</f>
        <v>1</v>
      </c>
    </row>
    <row r="14" spans="1:79">
      <c r="A14" s="253">
        <v>4</v>
      </c>
      <c r="B14" s="184" t="s">
        <v>147</v>
      </c>
      <c r="D14" s="185">
        <f>IF(ISNA(VLOOKUP(D10,'Preisindizes Gas 2019'!$AH$8:$AL$86,5,FALSE)),0,VLOOKUP(D10,'Preisindizes Gas 2019'!$AH$8:$AL$86,5,FALSE))</f>
        <v>0</v>
      </c>
      <c r="E14" s="185">
        <f>IF(ISNA(VLOOKUP(E10,'Preisindizes Gas 2019'!$AH$8:$AL$86,5,FALSE)),0,VLOOKUP(E10,'Preisindizes Gas 2019'!$AH$8:$AL$86,5,FALSE))</f>
        <v>0</v>
      </c>
      <c r="F14" s="185">
        <f>IF(ISNA(VLOOKUP(F10,'Preisindizes Gas 2019'!$AH$8:$AL$86,5,FALSE)),0,VLOOKUP(F10,'Preisindizes Gas 2019'!$AH$8:$AL$86,5,FALSE))</f>
        <v>0</v>
      </c>
      <c r="G14" s="185">
        <f>IF(ISNA(VLOOKUP(G10,'Preisindizes Gas 2019'!$AH$8:$AL$86,5,FALSE)),0,VLOOKUP(G10,'Preisindizes Gas 2019'!$AH$8:$AL$86,5,FALSE))</f>
        <v>0</v>
      </c>
      <c r="H14" s="185">
        <f>IF(ISNA(VLOOKUP(H10,'Preisindizes Gas 2019'!$AH$8:$AL$86,5,FALSE)),0,VLOOKUP(H10,'Preisindizes Gas 2019'!$AH$8:$AL$86,5,FALSE))</f>
        <v>0</v>
      </c>
      <c r="I14" s="185">
        <f>VLOOKUP(I10,'Preisindizes Gas 2019'!$AH$8:$AL$86,5,FALSE)</f>
        <v>3.7797999999999998</v>
      </c>
      <c r="J14" s="185">
        <f>VLOOKUP(J10,'Preisindizes Gas 2019'!$AH$8:$AL$86,5,FALSE)</f>
        <v>3.8778000000000001</v>
      </c>
      <c r="K14" s="185">
        <f>VLOOKUP(K10,'Preisindizes Gas 2019'!$AH$8:$AL$86,5,FALSE)</f>
        <v>3.2719</v>
      </c>
      <c r="L14" s="185">
        <f>VLOOKUP(L10,'Preisindizes Gas 2019'!$AH$8:$AL$86,5,FALSE)</f>
        <v>3.2018</v>
      </c>
      <c r="M14" s="185">
        <f>VLOOKUP(M10,'Preisindizes Gas 2019'!$AH$8:$AL$86,5,FALSE)</f>
        <v>3.2820999999999998</v>
      </c>
      <c r="N14" s="185">
        <f>VLOOKUP(N10,'Preisindizes Gas 2019'!$AH$8:$AL$86,5,FALSE)</f>
        <v>3.3344</v>
      </c>
      <c r="O14" s="185">
        <f>VLOOKUP(O10,'Preisindizes Gas 2019'!$AH$8:$AL$86,5,FALSE)</f>
        <v>3.2719</v>
      </c>
      <c r="P14" s="185">
        <f>VLOOKUP(P10,'Preisindizes Gas 2019'!$AH$8:$AL$86,5,FALSE)</f>
        <v>3.2214999999999998</v>
      </c>
      <c r="Q14" s="185">
        <f>VLOOKUP(Q10,'Preisindizes Gas 2019'!$AH$8:$AL$86,5,FALSE)</f>
        <v>3.1631</v>
      </c>
      <c r="R14" s="185">
        <f>VLOOKUP(R10,'Preisindizes Gas 2019'!$AH$8:$AL$86,5,FALSE)</f>
        <v>3.1823999999999999</v>
      </c>
      <c r="S14" s="185">
        <f>VLOOKUP(S10,'Preisindizes Gas 2019'!$AH$8:$AL$86,5,FALSE)</f>
        <v>3.2018</v>
      </c>
      <c r="T14" s="185">
        <f>VLOOKUP(T10,'Preisindizes Gas 2019'!$AH$8:$AL$86,5,FALSE)</f>
        <v>3.1631</v>
      </c>
      <c r="U14" s="185">
        <f>VLOOKUP(U10,'Preisindizes Gas 2019'!$AH$8:$AL$86,5,FALSE)</f>
        <v>3.1254</v>
      </c>
      <c r="V14" s="185">
        <f>VLOOKUP(V10,'Preisindizes Gas 2019'!$AH$8:$AL$86,5,FALSE)</f>
        <v>3.1067999999999998</v>
      </c>
      <c r="W14" s="185">
        <f>VLOOKUP(W10,'Preisindizes Gas 2019'!$AH$8:$AL$86,5,FALSE)</f>
        <v>3.0794000000000001</v>
      </c>
      <c r="X14" s="185">
        <f>VLOOKUP(X10,'Preisindizes Gas 2019'!$AH$8:$AL$86,5,FALSE)</f>
        <v>3.0348000000000002</v>
      </c>
      <c r="Y14" s="185">
        <f>VLOOKUP(Y10,'Preisindizes Gas 2019'!$AH$8:$AL$86,5,FALSE)</f>
        <v>2.9660000000000002</v>
      </c>
      <c r="Z14" s="185">
        <f>VLOOKUP(Z10,'Preisindizes Gas 2019'!$AH$8:$AL$86,5,FALSE)</f>
        <v>2.9245999999999999</v>
      </c>
      <c r="AA14" s="185">
        <f>VLOOKUP(AA10,'Preisindizes Gas 2019'!$AH$8:$AL$86,5,FALSE)</f>
        <v>2.9575999999999998</v>
      </c>
      <c r="AB14" s="185">
        <f>VLOOKUP(AB10,'Preisindizes Gas 2019'!$AH$8:$AL$86,5,FALSE)</f>
        <v>2.9660000000000002</v>
      </c>
      <c r="AC14" s="185">
        <f>VLOOKUP(AC10,'Preisindizes Gas 2019'!$AH$8:$AL$86,5,FALSE)</f>
        <v>2.9163999999999999</v>
      </c>
      <c r="AD14" s="185">
        <f>VLOOKUP(AD10,'Preisindizes Gas 2019'!$AH$8:$AL$86,5,FALSE)</f>
        <v>2.7772000000000001</v>
      </c>
      <c r="AE14" s="185">
        <f>VLOOKUP(AE10,'Preisindizes Gas 2019'!$AH$8:$AL$86,5,FALSE)</f>
        <v>2.6709000000000001</v>
      </c>
      <c r="AF14" s="185">
        <f>VLOOKUP(AF10,'Preisindizes Gas 2019'!$AH$8:$AL$86,5,FALSE)</f>
        <v>2.5916000000000001</v>
      </c>
      <c r="AG14" s="185">
        <f>VLOOKUP(AG10,'Preisindizes Gas 2019'!$AH$8:$AL$86,5,FALSE)</f>
        <v>2.4348999999999998</v>
      </c>
      <c r="AH14" s="185">
        <f>VLOOKUP(AH10,'Preisindizes Gas 2019'!$AH$8:$AL$86,5,FALSE)</f>
        <v>2.1455000000000002</v>
      </c>
      <c r="AI14" s="185">
        <f>VLOOKUP(AI10,'Preisindizes Gas 2019'!$AH$8:$AL$86,5,FALSE)</f>
        <v>2.0529000000000002</v>
      </c>
      <c r="AJ14" s="185">
        <f>VLOOKUP(AJ10,'Preisindizes Gas 2019'!$AH$8:$AL$86,5,FALSE)</f>
        <v>1.9792000000000001</v>
      </c>
      <c r="AK14" s="185">
        <f>VLOOKUP(AK10,'Preisindizes Gas 2019'!$AH$8:$AL$86,5,FALSE)</f>
        <v>1.9211</v>
      </c>
      <c r="AL14" s="185">
        <f>VLOOKUP(AL10,'Preisindizes Gas 2019'!$AH$8:$AL$86,5,FALSE)</f>
        <v>1.9001999999999999</v>
      </c>
      <c r="AM14" s="185">
        <f>VLOOKUP(AM10,'Preisindizes Gas 2019'!$AH$8:$AL$86,5,FALSE)</f>
        <v>1.8335999999999999</v>
      </c>
      <c r="AN14" s="185">
        <f>VLOOKUP(AN10,'Preisindizes Gas 2019'!$AH$8:$AL$86,5,FALSE)</f>
        <v>1.7192000000000001</v>
      </c>
      <c r="AO14" s="185">
        <f>VLOOKUP(AO10,'Preisindizes Gas 2019'!$AH$8:$AL$86,5,FALSE)</f>
        <v>1.6108</v>
      </c>
      <c r="AP14" s="185">
        <f>VLOOKUP(AP10,'Preisindizes Gas 2019'!$AH$8:$AL$86,5,FALSE)</f>
        <v>1.5152000000000001</v>
      </c>
      <c r="AQ14" s="185">
        <f>VLOOKUP(AQ10,'Preisindizes Gas 2019'!$AH$8:$AL$86,5,FALSE)</f>
        <v>1.4893000000000001</v>
      </c>
      <c r="AR14" s="185">
        <f>VLOOKUP(AR10,'Preisindizes Gas 2019'!$AH$8:$AL$86,5,FALSE)</f>
        <v>1.4480999999999999</v>
      </c>
      <c r="AS14" s="185">
        <f>VLOOKUP(AS10,'Preisindizes Gas 2019'!$AH$8:$AL$86,5,FALSE)</f>
        <v>1.4168000000000001</v>
      </c>
      <c r="AT14" s="185">
        <f>VLOOKUP(AT10,'Preisindizes Gas 2019'!$AH$8:$AL$86,5,FALSE)</f>
        <v>1.4283999999999999</v>
      </c>
      <c r="AU14" s="185">
        <f>VLOOKUP(AU10,'Preisindizes Gas 2019'!$AH$8:$AL$86,5,FALSE)</f>
        <v>1.4622999999999999</v>
      </c>
      <c r="AV14" s="185">
        <f>VLOOKUP(AV10,'Preisindizes Gas 2019'!$AH$8:$AL$86,5,FALSE)</f>
        <v>1.4401999999999999</v>
      </c>
      <c r="AW14" s="185">
        <f>VLOOKUP(AW10,'Preisindizes Gas 2019'!$AH$8:$AL$86,5,FALSE)</f>
        <v>1.4035</v>
      </c>
      <c r="AX14" s="185">
        <f>VLOOKUP(AX10,'Preisindizes Gas 2019'!$AH$8:$AL$86,5,FALSE)</f>
        <v>1.3813</v>
      </c>
      <c r="AY14" s="185">
        <f>VLOOKUP(AY10,'Preisindizes Gas 2019'!$AH$8:$AL$86,5,FALSE)</f>
        <v>1.3527</v>
      </c>
      <c r="AZ14" s="185">
        <f>VLOOKUP(AZ10,'Preisindizes Gas 2019'!$AH$8:$AL$86,5,FALSE)</f>
        <v>1.3338000000000001</v>
      </c>
      <c r="BA14" s="185">
        <f>VLOOKUP(BA10,'Preisindizes Gas 2019'!$AH$8:$AL$86,5,FALSE)</f>
        <v>1.3321000000000001</v>
      </c>
      <c r="BB14" s="185">
        <f>VLOOKUP(BB10,'Preisindizes Gas 2019'!$AH$8:$AL$86,5,FALSE)</f>
        <v>1.3287</v>
      </c>
      <c r="BC14" s="185">
        <f>VLOOKUP(BC10,'Preisindizes Gas 2019'!$AH$8:$AL$86,5,FALSE)</f>
        <v>1.3055000000000001</v>
      </c>
      <c r="BD14" s="185">
        <f>VLOOKUP(BD10,'Preisindizes Gas 2019'!$AH$8:$AL$86,5,FALSE)</f>
        <v>1.327</v>
      </c>
      <c r="BE14" s="185">
        <f>VLOOKUP(BE10,'Preisindizes Gas 2019'!$AH$8:$AL$86,5,FALSE)</f>
        <v>1.3120000000000001</v>
      </c>
      <c r="BF14" s="185">
        <f>VLOOKUP(BF10,'Preisindizes Gas 2019'!$AH$8:$AL$86,5,FALSE)</f>
        <v>1.3120000000000001</v>
      </c>
      <c r="BG14" s="185">
        <f>VLOOKUP(BG10,'Preisindizes Gas 2019'!$AH$8:$AL$86,5,FALSE)</f>
        <v>1.3321000000000001</v>
      </c>
      <c r="BH14" s="185">
        <f>VLOOKUP(BH10,'Preisindizes Gas 2019'!$AH$8:$AL$86,5,FALSE)</f>
        <v>1.3070999999999999</v>
      </c>
      <c r="BI14" s="185">
        <f>VLOOKUP(BI10,'Preisindizes Gas 2019'!$AH$8:$AL$86,5,FALSE)</f>
        <v>1.266</v>
      </c>
      <c r="BJ14" s="185">
        <f>VLOOKUP(BJ10,'Preisindizes Gas 2019'!$AH$8:$AL$86,5,FALSE)</f>
        <v>1.2737000000000001</v>
      </c>
      <c r="BK14" s="185">
        <f>VLOOKUP(BK10,'Preisindizes Gas 2019'!$AH$8:$AL$86,5,FALSE)</f>
        <v>1.2554000000000001</v>
      </c>
      <c r="BL14" s="185">
        <f>VLOOKUP(BL10,'Preisindizes Gas 2019'!$AH$8:$AL$86,5,FALSE)</f>
        <v>1.2376</v>
      </c>
      <c r="BM14" s="185">
        <f>VLOOKUP(BM10,'Preisindizes Gas 2019'!$AH$8:$AL$86,5,FALSE)</f>
        <v>1.1924999999999999</v>
      </c>
      <c r="BN14" s="185">
        <f>VLOOKUP(BN10,'Preisindizes Gas 2019'!$AH$8:$AL$86,5,FALSE)</f>
        <v>1.1318999999999999</v>
      </c>
      <c r="BO14" s="185">
        <f>VLOOKUP(BO10,'Preisindizes Gas 2019'!$AH$8:$AL$86,5,FALSE)</f>
        <v>1.1186</v>
      </c>
      <c r="BP14" s="185">
        <f>VLOOKUP(BP10,'Preisindizes Gas 2019'!$AH$8:$AL$86,5,FALSE)</f>
        <v>1.0640000000000001</v>
      </c>
      <c r="BQ14" s="185">
        <f>VLOOKUP(BQ10,'Preisindizes Gas 2019'!$AH$8:$AL$86,5,FALSE)</f>
        <v>1.1009</v>
      </c>
      <c r="BR14" s="185">
        <f>VLOOKUP(BR10,'Preisindizes Gas 2019'!$AH$8:$AL$86,5,FALSE)</f>
        <v>1.0918000000000001</v>
      </c>
      <c r="BS14" s="185">
        <f>VLOOKUP(BS10,'Preisindizes Gas 2019'!$AH$8:$AL$86,5,FALSE)</f>
        <v>1.0418000000000001</v>
      </c>
      <c r="BT14" s="185">
        <f>VLOOKUP(BT10,'Preisindizes Gas 2019'!$AH$8:$AL$86,5,FALSE)</f>
        <v>1.0275000000000001</v>
      </c>
      <c r="BU14" s="185">
        <f>VLOOKUP(BU10,'Preisindizes Gas 2019'!$AH$8:$AL$86,5,FALSE)</f>
        <v>1.0265</v>
      </c>
      <c r="BV14" s="185">
        <f>VLOOKUP(BV10,'Preisindizes Gas 2019'!$AH$8:$AL$86,5,FALSE)</f>
        <v>1.0336000000000001</v>
      </c>
      <c r="BW14" s="185">
        <f>VLOOKUP(BW10,'Preisindizes Gas 2019'!$AH$8:$AL$86,5,FALSE)</f>
        <v>1.0469999999999999</v>
      </c>
      <c r="BX14" s="185">
        <f>VLOOKUP(BX10,'Preisindizes Gas 2019'!$AH$8:$AL$86,5,FALSE)</f>
        <v>1.0619000000000001</v>
      </c>
      <c r="BY14" s="185">
        <f>VLOOKUP(BY10,'Preisindizes Gas 2019'!$AH$8:$AL$86,5,FALSE)</f>
        <v>1.0356000000000001</v>
      </c>
      <c r="BZ14" s="185">
        <f>VLOOKUP(BZ10,'Preisindizes Gas 2019'!$AH$8:$AL$86,5,FALSE)</f>
        <v>1.0116000000000001</v>
      </c>
      <c r="CA14" s="185">
        <f>VLOOKUP(CA10,'Preisindizes Gas 2019'!$AH$8:$AL$86,5,FALSE)</f>
        <v>1</v>
      </c>
    </row>
    <row r="15" spans="1:79">
      <c r="A15" s="253"/>
    </row>
    <row r="17" spans="2:79">
      <c r="B17" s="158" t="s">
        <v>478</v>
      </c>
    </row>
    <row r="18" spans="2:79" outlineLevel="1">
      <c r="B18" s="165">
        <v>2019</v>
      </c>
    </row>
    <row r="19" spans="2:79" outlineLevel="1">
      <c r="B19" s="184" t="s">
        <v>145</v>
      </c>
      <c r="D19" s="201">
        <v>17.439399999999999</v>
      </c>
      <c r="E19" s="201">
        <v>16.926500000000001</v>
      </c>
      <c r="F19" s="201">
        <v>15.767099999999999</v>
      </c>
      <c r="G19" s="201">
        <v>13.5412</v>
      </c>
      <c r="H19" s="201">
        <v>12.510899999999999</v>
      </c>
      <c r="I19" s="201">
        <v>11.067299999999999</v>
      </c>
      <c r="J19" s="201">
        <v>11.51</v>
      </c>
      <c r="K19" s="201">
        <v>10.008699999999999</v>
      </c>
      <c r="L19" s="201">
        <v>9.3576999999999995</v>
      </c>
      <c r="M19" s="201">
        <v>9.6722999999999999</v>
      </c>
      <c r="N19" s="201">
        <v>9.6722999999999999</v>
      </c>
      <c r="O19" s="201">
        <v>9.1349</v>
      </c>
      <c r="P19" s="201">
        <v>8.9224999999999994</v>
      </c>
      <c r="Q19" s="201">
        <v>8.5896000000000008</v>
      </c>
      <c r="R19" s="201">
        <v>8.3406000000000002</v>
      </c>
      <c r="S19" s="201">
        <v>8.0489999999999995</v>
      </c>
      <c r="T19" s="201">
        <v>7.5228999999999999</v>
      </c>
      <c r="U19" s="201">
        <v>7.0613000000000001</v>
      </c>
      <c r="V19" s="201">
        <v>6.5770999999999997</v>
      </c>
      <c r="W19" s="201">
        <v>6.3242000000000003</v>
      </c>
      <c r="X19" s="201">
        <v>6.0579000000000001</v>
      </c>
      <c r="Y19" s="201">
        <v>5.8131000000000004</v>
      </c>
      <c r="Z19" s="201">
        <v>5.67</v>
      </c>
      <c r="AA19" s="201">
        <v>5.9637000000000002</v>
      </c>
      <c r="AB19" s="201">
        <v>5.67</v>
      </c>
      <c r="AC19" s="201">
        <v>5.2797999999999998</v>
      </c>
      <c r="AD19" s="201">
        <v>4.4611999999999998</v>
      </c>
      <c r="AE19" s="201">
        <v>4.0244999999999997</v>
      </c>
      <c r="AF19" s="201">
        <v>3.8367</v>
      </c>
      <c r="AG19" s="201">
        <v>3.6082000000000001</v>
      </c>
      <c r="AH19" s="201">
        <v>3.4053</v>
      </c>
      <c r="AI19" s="201">
        <v>3.3170000000000002</v>
      </c>
      <c r="AJ19" s="201">
        <v>3.1972</v>
      </c>
      <c r="AK19" s="201">
        <v>3.0693000000000001</v>
      </c>
      <c r="AL19" s="201">
        <v>2.9361999999999999</v>
      </c>
      <c r="AM19" s="201">
        <v>2.734</v>
      </c>
      <c r="AN19" s="201">
        <v>2.4805999999999999</v>
      </c>
      <c r="AO19" s="201">
        <v>2.3393999999999999</v>
      </c>
      <c r="AP19" s="201">
        <v>2.2480000000000002</v>
      </c>
      <c r="AQ19" s="201">
        <v>2.2092000000000001</v>
      </c>
      <c r="AR19" s="201">
        <v>2.1635</v>
      </c>
      <c r="AS19" s="201">
        <v>2.1514000000000002</v>
      </c>
      <c r="AT19" s="201">
        <v>2.1080999999999999</v>
      </c>
      <c r="AU19" s="201">
        <v>2.0627</v>
      </c>
      <c r="AV19" s="201">
        <v>2.0158</v>
      </c>
      <c r="AW19" s="201">
        <v>1.9475</v>
      </c>
      <c r="AX19" s="201">
        <v>1.8357000000000001</v>
      </c>
      <c r="AY19" s="201">
        <v>1.7307999999999999</v>
      </c>
      <c r="AZ19" s="201">
        <v>1.6279999999999999</v>
      </c>
      <c r="BA19" s="201">
        <v>1.5746</v>
      </c>
      <c r="BB19" s="201">
        <v>1.5428999999999999</v>
      </c>
      <c r="BC19" s="201">
        <v>1.5085</v>
      </c>
      <c r="BD19" s="201">
        <v>1.5045999999999999</v>
      </c>
      <c r="BE19" s="201">
        <v>1.5125</v>
      </c>
      <c r="BF19" s="201">
        <v>1.5205</v>
      </c>
      <c r="BG19" s="201">
        <v>1.5286</v>
      </c>
      <c r="BH19" s="201">
        <v>1.5185</v>
      </c>
      <c r="BI19" s="201">
        <v>1.5125</v>
      </c>
      <c r="BJ19" s="201">
        <v>1.5085</v>
      </c>
      <c r="BK19" s="201">
        <v>1.5045999999999999</v>
      </c>
      <c r="BL19" s="201">
        <v>1.4832000000000001</v>
      </c>
      <c r="BM19" s="201">
        <v>1.4533</v>
      </c>
      <c r="BN19" s="201">
        <v>1.4192</v>
      </c>
      <c r="BO19" s="201">
        <v>1.3605</v>
      </c>
      <c r="BP19" s="201">
        <v>1.3109</v>
      </c>
      <c r="BQ19" s="201">
        <v>1.2976000000000001</v>
      </c>
      <c r="BR19" s="201">
        <v>1.2831999999999999</v>
      </c>
      <c r="BS19" s="201">
        <v>1.2443</v>
      </c>
      <c r="BT19" s="201">
        <v>1.2141</v>
      </c>
      <c r="BU19" s="201">
        <v>1.1915</v>
      </c>
      <c r="BV19" s="201">
        <v>1.1697</v>
      </c>
      <c r="BW19" s="201">
        <v>1.151</v>
      </c>
      <c r="BX19" s="200">
        <v>1.1273</v>
      </c>
      <c r="BY19" s="200">
        <v>1.091</v>
      </c>
      <c r="BZ19" s="200">
        <v>1.0445</v>
      </c>
      <c r="CA19" s="200">
        <v>1</v>
      </c>
    </row>
    <row r="20" spans="2:79" outlineLevel="1">
      <c r="B20" s="184" t="s">
        <v>255</v>
      </c>
      <c r="D20" s="201">
        <v>0</v>
      </c>
      <c r="E20" s="201">
        <v>0</v>
      </c>
      <c r="F20" s="201">
        <v>0</v>
      </c>
      <c r="G20" s="201">
        <v>0</v>
      </c>
      <c r="H20" s="201">
        <v>0</v>
      </c>
      <c r="I20" s="201">
        <v>7.4493999999999998</v>
      </c>
      <c r="J20" s="201">
        <v>7.7946999999999997</v>
      </c>
      <c r="K20" s="201">
        <v>6.7256999999999998</v>
      </c>
      <c r="L20" s="201">
        <v>6.3280000000000003</v>
      </c>
      <c r="M20" s="201">
        <v>6.5388999999999999</v>
      </c>
      <c r="N20" s="201">
        <v>6.5027999999999997</v>
      </c>
      <c r="O20" s="201">
        <v>6.1623000000000001</v>
      </c>
      <c r="P20" s="201">
        <v>6.0050999999999997</v>
      </c>
      <c r="Q20" s="201">
        <v>5.8266999999999998</v>
      </c>
      <c r="R20" s="201">
        <v>5.6315999999999997</v>
      </c>
      <c r="S20" s="201">
        <v>5.2310999999999996</v>
      </c>
      <c r="T20" s="201">
        <v>4.8635999999999999</v>
      </c>
      <c r="U20" s="201">
        <v>4.5095999999999998</v>
      </c>
      <c r="V20" s="201">
        <v>4.2337999999999996</v>
      </c>
      <c r="W20" s="201">
        <v>4.0446999999999997</v>
      </c>
      <c r="X20" s="201">
        <v>3.9897999999999998</v>
      </c>
      <c r="Y20" s="201">
        <v>4.0868000000000002</v>
      </c>
      <c r="Z20" s="201">
        <v>4.0586000000000002</v>
      </c>
      <c r="AA20" s="201">
        <v>4.2337999999999996</v>
      </c>
      <c r="AB20" s="201">
        <v>4.0171000000000001</v>
      </c>
      <c r="AC20" s="201">
        <v>3.8464</v>
      </c>
      <c r="AD20" s="201">
        <v>3.2877000000000001</v>
      </c>
      <c r="AE20" s="201">
        <v>3.0413000000000001</v>
      </c>
      <c r="AF20" s="201">
        <v>2.9424999999999999</v>
      </c>
      <c r="AG20" s="201">
        <v>2.8292999999999999</v>
      </c>
      <c r="AH20" s="201">
        <v>2.6509</v>
      </c>
      <c r="AI20" s="201">
        <v>2.6040000000000001</v>
      </c>
      <c r="AJ20" s="201">
        <v>2.5476000000000001</v>
      </c>
      <c r="AK20" s="201">
        <v>2.4622999999999999</v>
      </c>
      <c r="AL20" s="201">
        <v>2.3307000000000002</v>
      </c>
      <c r="AM20" s="201">
        <v>2.1206999999999998</v>
      </c>
      <c r="AN20" s="201">
        <v>1.9169</v>
      </c>
      <c r="AO20" s="201">
        <v>1.8653</v>
      </c>
      <c r="AP20" s="201">
        <v>1.9015</v>
      </c>
      <c r="AQ20" s="201">
        <v>1.9107000000000001</v>
      </c>
      <c r="AR20" s="201">
        <v>1.8862000000000001</v>
      </c>
      <c r="AS20" s="201">
        <v>1.8832</v>
      </c>
      <c r="AT20" s="201">
        <v>1.8419000000000001</v>
      </c>
      <c r="AU20" s="201">
        <v>1.8080000000000001</v>
      </c>
      <c r="AV20" s="201">
        <v>1.7833000000000001</v>
      </c>
      <c r="AW20" s="201">
        <v>1.7309000000000001</v>
      </c>
      <c r="AX20" s="201">
        <v>1.6212</v>
      </c>
      <c r="AY20" s="201">
        <v>1.5108999999999999</v>
      </c>
      <c r="AZ20" s="201">
        <v>1.4198</v>
      </c>
      <c r="BA20" s="201">
        <v>1.3797999999999999</v>
      </c>
      <c r="BB20" s="201">
        <v>1.3637999999999999</v>
      </c>
      <c r="BC20" s="201">
        <v>1.3512999999999999</v>
      </c>
      <c r="BD20" s="201">
        <v>1.375</v>
      </c>
      <c r="BE20" s="201">
        <v>1.3995</v>
      </c>
      <c r="BF20" s="201">
        <v>1.4249000000000001</v>
      </c>
      <c r="BG20" s="201">
        <v>1.4319</v>
      </c>
      <c r="BH20" s="201">
        <v>1.4283999999999999</v>
      </c>
      <c r="BI20" s="201">
        <v>1.4319</v>
      </c>
      <c r="BJ20" s="201">
        <v>1.4354</v>
      </c>
      <c r="BK20" s="201">
        <v>1.4406000000000001</v>
      </c>
      <c r="BL20" s="201">
        <v>1.4406000000000001</v>
      </c>
      <c r="BM20" s="201">
        <v>1.4389000000000001</v>
      </c>
      <c r="BN20" s="201">
        <v>1.4045000000000001</v>
      </c>
      <c r="BO20" s="201">
        <v>1.3623000000000001</v>
      </c>
      <c r="BP20" s="201">
        <v>1.3225</v>
      </c>
      <c r="BQ20" s="201">
        <v>1.3006</v>
      </c>
      <c r="BR20" s="201">
        <v>1.2934000000000001</v>
      </c>
      <c r="BS20" s="201">
        <v>1.2697000000000001</v>
      </c>
      <c r="BT20" s="201">
        <v>1.2376</v>
      </c>
      <c r="BU20" s="201">
        <v>1.2172000000000001</v>
      </c>
      <c r="BV20" s="201">
        <v>1.1986000000000001</v>
      </c>
      <c r="BW20" s="201">
        <v>1.177</v>
      </c>
      <c r="BX20" s="200">
        <v>1.1573</v>
      </c>
      <c r="BY20" s="200">
        <v>1.1177999999999999</v>
      </c>
      <c r="BZ20" s="200">
        <v>1.0556000000000001</v>
      </c>
      <c r="CA20" s="200">
        <v>1</v>
      </c>
    </row>
    <row r="21" spans="2:79" outlineLevel="1">
      <c r="B21" s="184" t="s">
        <v>146</v>
      </c>
      <c r="D21" s="201">
        <v>0</v>
      </c>
      <c r="E21" s="201">
        <v>0</v>
      </c>
      <c r="F21" s="201">
        <v>0</v>
      </c>
      <c r="G21" s="201">
        <v>0</v>
      </c>
      <c r="H21" s="201">
        <v>0</v>
      </c>
      <c r="I21" s="201">
        <v>6.4302000000000001</v>
      </c>
      <c r="J21" s="201">
        <v>6.4663000000000004</v>
      </c>
      <c r="K21" s="201">
        <v>5.4550000000000001</v>
      </c>
      <c r="L21" s="201">
        <v>4.4268999999999998</v>
      </c>
      <c r="M21" s="201">
        <v>4.3930999999999996</v>
      </c>
      <c r="N21" s="201">
        <v>4.4611999999999998</v>
      </c>
      <c r="O21" s="201">
        <v>4.2788000000000004</v>
      </c>
      <c r="P21" s="201">
        <v>4.1703000000000001</v>
      </c>
      <c r="Q21" s="201">
        <v>3.9826999999999999</v>
      </c>
      <c r="R21" s="201">
        <v>3.8885000000000001</v>
      </c>
      <c r="S21" s="201">
        <v>3.7738</v>
      </c>
      <c r="T21" s="201">
        <v>3.6539999999999999</v>
      </c>
      <c r="U21" s="201">
        <v>3.5415000000000001</v>
      </c>
      <c r="V21" s="201">
        <v>3.4565000000000001</v>
      </c>
      <c r="W21" s="201">
        <v>3.3953000000000002</v>
      </c>
      <c r="X21" s="201">
        <v>3.3754</v>
      </c>
      <c r="Y21" s="201">
        <v>3.4256000000000002</v>
      </c>
      <c r="Z21" s="201">
        <v>3.4053</v>
      </c>
      <c r="AA21" s="201">
        <v>3.5969000000000002</v>
      </c>
      <c r="AB21" s="201">
        <v>3.5198999999999998</v>
      </c>
      <c r="AC21" s="201">
        <v>3.3953000000000002</v>
      </c>
      <c r="AD21" s="201">
        <v>3.0209999999999999</v>
      </c>
      <c r="AE21" s="201">
        <v>2.8702999999999999</v>
      </c>
      <c r="AF21" s="201">
        <v>2.8142</v>
      </c>
      <c r="AG21" s="201">
        <v>2.6520999999999999</v>
      </c>
      <c r="AH21" s="201">
        <v>2.4180999999999999</v>
      </c>
      <c r="AI21" s="201">
        <v>2.4333999999999998</v>
      </c>
      <c r="AJ21" s="201">
        <v>2.3780999999999999</v>
      </c>
      <c r="AK21" s="201">
        <v>2.3538000000000001</v>
      </c>
      <c r="AL21" s="201">
        <v>2.2524000000000002</v>
      </c>
      <c r="AM21" s="201">
        <v>2.1196999999999999</v>
      </c>
      <c r="AN21" s="201">
        <v>1.9844999999999999</v>
      </c>
      <c r="AO21" s="201">
        <v>1.9377</v>
      </c>
      <c r="AP21" s="201">
        <v>1.8594999999999999</v>
      </c>
      <c r="AQ21" s="201">
        <v>1.8993</v>
      </c>
      <c r="AR21" s="201">
        <v>1.8685</v>
      </c>
      <c r="AS21" s="201">
        <v>1.8183</v>
      </c>
      <c r="AT21" s="201">
        <v>1.7789999999999999</v>
      </c>
      <c r="AU21" s="201">
        <v>1.7956000000000001</v>
      </c>
      <c r="AV21" s="201">
        <v>1.7707999999999999</v>
      </c>
      <c r="AW21" s="201">
        <v>1.7077</v>
      </c>
      <c r="AX21" s="201">
        <v>1.6326000000000001</v>
      </c>
      <c r="AY21" s="201">
        <v>1.5660000000000001</v>
      </c>
      <c r="AZ21" s="201">
        <v>1.5065</v>
      </c>
      <c r="BA21" s="201">
        <v>1.5286</v>
      </c>
      <c r="BB21" s="201">
        <v>1.5125</v>
      </c>
      <c r="BC21" s="201">
        <v>1.4551000000000001</v>
      </c>
      <c r="BD21" s="201">
        <v>1.4643999999999999</v>
      </c>
      <c r="BE21" s="201">
        <v>1.5006999999999999</v>
      </c>
      <c r="BF21" s="201">
        <v>1.5045999999999999</v>
      </c>
      <c r="BG21" s="201">
        <v>1.5286</v>
      </c>
      <c r="BH21" s="201">
        <v>1.5006999999999999</v>
      </c>
      <c r="BI21" s="201">
        <v>1.4813000000000001</v>
      </c>
      <c r="BJ21" s="201">
        <v>1.4832000000000001</v>
      </c>
      <c r="BK21" s="201">
        <v>1.47</v>
      </c>
      <c r="BL21" s="201">
        <v>1.4054</v>
      </c>
      <c r="BM21" s="201">
        <v>1.3431</v>
      </c>
      <c r="BN21" s="201">
        <v>1.3124</v>
      </c>
      <c r="BO21" s="201">
        <v>1.2363</v>
      </c>
      <c r="BP21" s="201">
        <v>1.1745000000000001</v>
      </c>
      <c r="BQ21" s="201">
        <v>1.2154</v>
      </c>
      <c r="BR21" s="201">
        <v>1.2205999999999999</v>
      </c>
      <c r="BS21" s="201">
        <v>1.1637999999999999</v>
      </c>
      <c r="BT21" s="201">
        <v>1.1453</v>
      </c>
      <c r="BU21" s="201">
        <v>1.1568000000000001</v>
      </c>
      <c r="BV21" s="201">
        <v>1.1521999999999999</v>
      </c>
      <c r="BW21" s="201">
        <v>1.151</v>
      </c>
      <c r="BX21" s="200">
        <v>1.1578999999999999</v>
      </c>
      <c r="BY21" s="200">
        <v>1.1004</v>
      </c>
      <c r="BZ21" s="200">
        <v>1.0341</v>
      </c>
      <c r="CA21" s="200">
        <v>1</v>
      </c>
    </row>
    <row r="22" spans="2:79" outlineLevel="1">
      <c r="B22" s="184" t="s">
        <v>147</v>
      </c>
      <c r="D22" s="201">
        <v>0</v>
      </c>
      <c r="E22" s="201">
        <v>0</v>
      </c>
      <c r="F22" s="201">
        <v>0</v>
      </c>
      <c r="G22" s="201">
        <v>0</v>
      </c>
      <c r="H22" s="201">
        <v>0</v>
      </c>
      <c r="I22" s="201">
        <v>3.7797999999999998</v>
      </c>
      <c r="J22" s="201">
        <v>3.8778000000000001</v>
      </c>
      <c r="K22" s="201">
        <v>3.2719</v>
      </c>
      <c r="L22" s="201">
        <v>3.2018</v>
      </c>
      <c r="M22" s="201">
        <v>3.2820999999999998</v>
      </c>
      <c r="N22" s="201">
        <v>3.3344</v>
      </c>
      <c r="O22" s="201">
        <v>3.2719</v>
      </c>
      <c r="P22" s="201">
        <v>3.2214999999999998</v>
      </c>
      <c r="Q22" s="201">
        <v>3.1631</v>
      </c>
      <c r="R22" s="201">
        <v>3.1823999999999999</v>
      </c>
      <c r="S22" s="201">
        <v>3.2018</v>
      </c>
      <c r="T22" s="201">
        <v>3.1631</v>
      </c>
      <c r="U22" s="201">
        <v>3.1254</v>
      </c>
      <c r="V22" s="201">
        <v>3.1067999999999998</v>
      </c>
      <c r="W22" s="201">
        <v>3.0794000000000001</v>
      </c>
      <c r="X22" s="201">
        <v>3.0348000000000002</v>
      </c>
      <c r="Y22" s="201">
        <v>2.9660000000000002</v>
      </c>
      <c r="Z22" s="201">
        <v>2.9245999999999999</v>
      </c>
      <c r="AA22" s="201">
        <v>2.9575999999999998</v>
      </c>
      <c r="AB22" s="201">
        <v>2.9660000000000002</v>
      </c>
      <c r="AC22" s="201">
        <v>2.9163999999999999</v>
      </c>
      <c r="AD22" s="201">
        <v>2.7772000000000001</v>
      </c>
      <c r="AE22" s="201">
        <v>2.6709000000000001</v>
      </c>
      <c r="AF22" s="201">
        <v>2.5916000000000001</v>
      </c>
      <c r="AG22" s="201">
        <v>2.4348999999999998</v>
      </c>
      <c r="AH22" s="201">
        <v>2.1455000000000002</v>
      </c>
      <c r="AI22" s="201">
        <v>2.0529000000000002</v>
      </c>
      <c r="AJ22" s="201">
        <v>1.9792000000000001</v>
      </c>
      <c r="AK22" s="201">
        <v>1.9211</v>
      </c>
      <c r="AL22" s="201">
        <v>1.9001999999999999</v>
      </c>
      <c r="AM22" s="201">
        <v>1.8335999999999999</v>
      </c>
      <c r="AN22" s="201">
        <v>1.7192000000000001</v>
      </c>
      <c r="AO22" s="201">
        <v>1.6108</v>
      </c>
      <c r="AP22" s="201">
        <v>1.5152000000000001</v>
      </c>
      <c r="AQ22" s="201">
        <v>1.4893000000000001</v>
      </c>
      <c r="AR22" s="201">
        <v>1.4480999999999999</v>
      </c>
      <c r="AS22" s="201">
        <v>1.4168000000000001</v>
      </c>
      <c r="AT22" s="201">
        <v>1.4283999999999999</v>
      </c>
      <c r="AU22" s="201">
        <v>1.4622999999999999</v>
      </c>
      <c r="AV22" s="201">
        <v>1.4401999999999999</v>
      </c>
      <c r="AW22" s="201">
        <v>1.4035</v>
      </c>
      <c r="AX22" s="201">
        <v>1.3813</v>
      </c>
      <c r="AY22" s="201">
        <v>1.3527</v>
      </c>
      <c r="AZ22" s="201">
        <v>1.3338000000000001</v>
      </c>
      <c r="BA22" s="201">
        <v>1.3321000000000001</v>
      </c>
      <c r="BB22" s="201">
        <v>1.3287</v>
      </c>
      <c r="BC22" s="201">
        <v>1.3055000000000001</v>
      </c>
      <c r="BD22" s="201">
        <v>1.327</v>
      </c>
      <c r="BE22" s="201">
        <v>1.3120000000000001</v>
      </c>
      <c r="BF22" s="201">
        <v>1.3120000000000001</v>
      </c>
      <c r="BG22" s="201">
        <v>1.3321000000000001</v>
      </c>
      <c r="BH22" s="201">
        <v>1.3070999999999999</v>
      </c>
      <c r="BI22" s="201">
        <v>1.266</v>
      </c>
      <c r="BJ22" s="201">
        <v>1.2737000000000001</v>
      </c>
      <c r="BK22" s="201">
        <v>1.2554000000000001</v>
      </c>
      <c r="BL22" s="201">
        <v>1.2376</v>
      </c>
      <c r="BM22" s="201">
        <v>1.1924999999999999</v>
      </c>
      <c r="BN22" s="201">
        <v>1.1318999999999999</v>
      </c>
      <c r="BO22" s="201">
        <v>1.1186</v>
      </c>
      <c r="BP22" s="201">
        <v>1.0640000000000001</v>
      </c>
      <c r="BQ22" s="201">
        <v>1.1009</v>
      </c>
      <c r="BR22" s="201">
        <v>1.0918000000000001</v>
      </c>
      <c r="BS22" s="201">
        <v>1.0418000000000001</v>
      </c>
      <c r="BT22" s="201">
        <v>1.0275000000000001</v>
      </c>
      <c r="BU22" s="201">
        <v>1.0265</v>
      </c>
      <c r="BV22" s="201">
        <v>1.0336000000000001</v>
      </c>
      <c r="BW22" s="201">
        <v>1.0469999999999999</v>
      </c>
      <c r="BX22" s="200">
        <v>1.0619000000000001</v>
      </c>
      <c r="BY22" s="200">
        <v>1.0356000000000001</v>
      </c>
      <c r="BZ22" s="200">
        <v>1.0116000000000001</v>
      </c>
      <c r="CA22" s="200">
        <v>1</v>
      </c>
    </row>
    <row r="23" spans="2:79" outlineLevel="1">
      <c r="B23" s="158" t="s">
        <v>4</v>
      </c>
    </row>
    <row r="24" spans="2:79" outlineLevel="1">
      <c r="B24" s="184" t="s">
        <v>145</v>
      </c>
      <c r="D24" s="185">
        <f t="shared" ref="D24:AI24" si="0">D11-D19</f>
        <v>-0.26030000000000086</v>
      </c>
      <c r="E24" s="185">
        <f t="shared" si="0"/>
        <v>0.25259999999999749</v>
      </c>
      <c r="F24" s="185">
        <f t="shared" si="0"/>
        <v>0.44420000000000215</v>
      </c>
      <c r="G24" s="185">
        <f t="shared" si="0"/>
        <v>0.32629999999999981</v>
      </c>
      <c r="H24" s="185">
        <f t="shared" si="0"/>
        <v>0.13750000000000107</v>
      </c>
      <c r="I24" s="185">
        <f t="shared" si="0"/>
        <v>0.10749999999999993</v>
      </c>
      <c r="J24" s="185">
        <f t="shared" si="0"/>
        <v>0.11630000000000074</v>
      </c>
      <c r="K24" s="185">
        <f t="shared" si="0"/>
        <v>8.7800000000001432E-2</v>
      </c>
      <c r="L24" s="185">
        <f t="shared" si="0"/>
        <v>7.6700000000000657E-2</v>
      </c>
      <c r="M24" s="185">
        <f t="shared" si="0"/>
        <v>8.1900000000000972E-2</v>
      </c>
      <c r="N24" s="185">
        <f t="shared" si="0"/>
        <v>8.1900000000000972E-2</v>
      </c>
      <c r="O24" s="185">
        <f t="shared" si="0"/>
        <v>0</v>
      </c>
      <c r="P24" s="185">
        <f t="shared" si="0"/>
        <v>0.21240000000000059</v>
      </c>
      <c r="Q24" s="185">
        <f t="shared" si="0"/>
        <v>0</v>
      </c>
      <c r="R24" s="185">
        <f t="shared" si="0"/>
        <v>0</v>
      </c>
      <c r="S24" s="185">
        <f t="shared" si="0"/>
        <v>0</v>
      </c>
      <c r="T24" s="185">
        <f t="shared" si="0"/>
        <v>-4.8899999999999721E-2</v>
      </c>
      <c r="U24" s="185">
        <f t="shared" si="0"/>
        <v>0</v>
      </c>
      <c r="V24" s="185">
        <f t="shared" si="0"/>
        <v>0</v>
      </c>
      <c r="W24" s="185">
        <f t="shared" si="0"/>
        <v>-3.4600000000000186E-2</v>
      </c>
      <c r="X24" s="185">
        <f t="shared" si="0"/>
        <v>0</v>
      </c>
      <c r="Y24" s="185">
        <f t="shared" si="0"/>
        <v>2.9499999999999638E-2</v>
      </c>
      <c r="Z24" s="185">
        <f t="shared" si="0"/>
        <v>0</v>
      </c>
      <c r="AA24" s="185">
        <f t="shared" si="0"/>
        <v>0</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CA24" si="2">BP11-BP19</f>
        <v>0</v>
      </c>
      <c r="BQ24" s="185">
        <f t="shared" si="2"/>
        <v>0</v>
      </c>
      <c r="BR24" s="185">
        <f t="shared" si="2"/>
        <v>0</v>
      </c>
      <c r="BS24" s="185">
        <f t="shared" si="2"/>
        <v>0</v>
      </c>
      <c r="BT24" s="185">
        <f t="shared" si="2"/>
        <v>0</v>
      </c>
      <c r="BU24" s="185">
        <f t="shared" si="2"/>
        <v>0</v>
      </c>
      <c r="BV24" s="185">
        <f t="shared" si="2"/>
        <v>0</v>
      </c>
      <c r="BW24" s="185">
        <f t="shared" si="2"/>
        <v>0</v>
      </c>
      <c r="BX24" s="185">
        <f t="shared" si="2"/>
        <v>0</v>
      </c>
      <c r="BY24" s="185">
        <f t="shared" si="2"/>
        <v>0</v>
      </c>
      <c r="BZ24" s="185">
        <f t="shared" si="2"/>
        <v>0</v>
      </c>
      <c r="CA24" s="185">
        <f t="shared" si="2"/>
        <v>0</v>
      </c>
    </row>
    <row r="25" spans="2:79" outlineLevel="1">
      <c r="B25" s="184" t="s">
        <v>255</v>
      </c>
      <c r="D25" s="185">
        <f t="shared" ref="D25:AI25" si="3">D12-D20</f>
        <v>0</v>
      </c>
      <c r="E25" s="185">
        <f t="shared" si="3"/>
        <v>0</v>
      </c>
      <c r="F25" s="185">
        <f t="shared" si="3"/>
        <v>0</v>
      </c>
      <c r="G25" s="185">
        <f t="shared" si="3"/>
        <v>0</v>
      </c>
      <c r="H25" s="185">
        <f t="shared" si="3"/>
        <v>0</v>
      </c>
      <c r="I25" s="185">
        <f t="shared" si="3"/>
        <v>0.14409999999999989</v>
      </c>
      <c r="J25" s="185">
        <f t="shared" si="3"/>
        <v>0.10460000000000047</v>
      </c>
      <c r="K25" s="185">
        <f t="shared" si="3"/>
        <v>7.7799999999999869E-2</v>
      </c>
      <c r="L25" s="185">
        <f t="shared" si="3"/>
        <v>3.4199999999999342E-2</v>
      </c>
      <c r="M25" s="185">
        <f t="shared" si="3"/>
        <v>3.6500000000000199E-2</v>
      </c>
      <c r="N25" s="185">
        <f t="shared" si="3"/>
        <v>7.2600000000000442E-2</v>
      </c>
      <c r="O25" s="185">
        <f t="shared" si="3"/>
        <v>0</v>
      </c>
      <c r="P25" s="185">
        <f t="shared" si="3"/>
        <v>0.15720000000000045</v>
      </c>
      <c r="Q25" s="185">
        <f t="shared" si="3"/>
        <v>-2.8699999999999726E-2</v>
      </c>
      <c r="R25" s="185">
        <f t="shared" si="3"/>
        <v>0</v>
      </c>
      <c r="S25" s="185">
        <f t="shared" si="3"/>
        <v>0</v>
      </c>
      <c r="T25" s="185">
        <f t="shared" si="3"/>
        <v>-1.9999999999999574E-2</v>
      </c>
      <c r="U25" s="185">
        <f t="shared" si="3"/>
        <v>0</v>
      </c>
      <c r="V25" s="185">
        <f t="shared" si="3"/>
        <v>0</v>
      </c>
      <c r="W25" s="185">
        <f t="shared" si="3"/>
        <v>1.3900000000000468E-2</v>
      </c>
      <c r="X25" s="185">
        <f t="shared" si="3"/>
        <v>-1.3399999999999856E-2</v>
      </c>
      <c r="Y25" s="185">
        <f t="shared" si="3"/>
        <v>-1.4100000000000001E-2</v>
      </c>
      <c r="Z25" s="185">
        <f t="shared" si="3"/>
        <v>0</v>
      </c>
      <c r="AA25" s="185">
        <f t="shared" si="3"/>
        <v>0</v>
      </c>
      <c r="AB25" s="185">
        <f t="shared" si="3"/>
        <v>0</v>
      </c>
      <c r="AC25" s="185">
        <f t="shared" si="3"/>
        <v>0</v>
      </c>
      <c r="AD25" s="185">
        <f t="shared" si="3"/>
        <v>0</v>
      </c>
      <c r="AE25" s="185">
        <f t="shared" si="3"/>
        <v>0</v>
      </c>
      <c r="AF25" s="185">
        <f t="shared" si="3"/>
        <v>0</v>
      </c>
      <c r="AG25" s="185">
        <f t="shared" si="3"/>
        <v>0</v>
      </c>
      <c r="AH25" s="185">
        <f t="shared" si="3"/>
        <v>0</v>
      </c>
      <c r="AI25" s="185">
        <f t="shared" si="3"/>
        <v>0</v>
      </c>
      <c r="AJ25" s="185">
        <f t="shared" ref="AJ25:BO25" si="4">AJ12-AJ20</f>
        <v>0</v>
      </c>
      <c r="AK25" s="185">
        <f t="shared" si="4"/>
        <v>0</v>
      </c>
      <c r="AL25" s="185">
        <f t="shared" si="4"/>
        <v>0</v>
      </c>
      <c r="AM25" s="185">
        <f t="shared" si="4"/>
        <v>0</v>
      </c>
      <c r="AN25" s="185">
        <f t="shared" si="4"/>
        <v>0</v>
      </c>
      <c r="AO25" s="185">
        <f t="shared" si="4"/>
        <v>0</v>
      </c>
      <c r="AP25" s="185">
        <f t="shared" si="4"/>
        <v>0</v>
      </c>
      <c r="AQ25" s="185">
        <f t="shared" si="4"/>
        <v>0</v>
      </c>
      <c r="AR25" s="185">
        <f t="shared" si="4"/>
        <v>0</v>
      </c>
      <c r="AS25" s="185">
        <f t="shared" si="4"/>
        <v>0</v>
      </c>
      <c r="AT25" s="185">
        <f t="shared" si="4"/>
        <v>0</v>
      </c>
      <c r="AU25" s="185">
        <f t="shared" si="4"/>
        <v>0</v>
      </c>
      <c r="AV25" s="185">
        <f t="shared" si="4"/>
        <v>0</v>
      </c>
      <c r="AW25" s="185">
        <f t="shared" si="4"/>
        <v>0</v>
      </c>
      <c r="AX25" s="185">
        <f t="shared" si="4"/>
        <v>0</v>
      </c>
      <c r="AY25" s="185">
        <f t="shared" si="4"/>
        <v>0</v>
      </c>
      <c r="AZ25" s="185">
        <f t="shared" si="4"/>
        <v>0</v>
      </c>
      <c r="BA25" s="185">
        <f t="shared" si="4"/>
        <v>0</v>
      </c>
      <c r="BB25" s="185">
        <f t="shared" si="4"/>
        <v>0</v>
      </c>
      <c r="BC25" s="185">
        <f t="shared" si="4"/>
        <v>0</v>
      </c>
      <c r="BD25" s="185">
        <f t="shared" si="4"/>
        <v>0</v>
      </c>
      <c r="BE25" s="185">
        <f t="shared" si="4"/>
        <v>0</v>
      </c>
      <c r="BF25" s="185">
        <f t="shared" si="4"/>
        <v>0</v>
      </c>
      <c r="BG25" s="185">
        <f t="shared" si="4"/>
        <v>0</v>
      </c>
      <c r="BH25" s="185">
        <f t="shared" si="4"/>
        <v>0</v>
      </c>
      <c r="BI25" s="185">
        <f t="shared" si="4"/>
        <v>0</v>
      </c>
      <c r="BJ25" s="185">
        <f t="shared" si="4"/>
        <v>0</v>
      </c>
      <c r="BK25" s="185">
        <f t="shared" si="4"/>
        <v>0</v>
      </c>
      <c r="BL25" s="185">
        <f t="shared" si="4"/>
        <v>0</v>
      </c>
      <c r="BM25" s="185">
        <f t="shared" si="4"/>
        <v>0</v>
      </c>
      <c r="BN25" s="185">
        <f t="shared" si="4"/>
        <v>0</v>
      </c>
      <c r="BO25" s="185">
        <f t="shared" si="4"/>
        <v>0</v>
      </c>
      <c r="BP25" s="185">
        <f t="shared" ref="BP25:CA25" si="5">BP12-BP20</f>
        <v>0</v>
      </c>
      <c r="BQ25" s="185">
        <f t="shared" si="5"/>
        <v>0</v>
      </c>
      <c r="BR25" s="185">
        <f t="shared" si="5"/>
        <v>0</v>
      </c>
      <c r="BS25" s="185">
        <f t="shared" si="5"/>
        <v>0</v>
      </c>
      <c r="BT25" s="185">
        <f t="shared" si="5"/>
        <v>0</v>
      </c>
      <c r="BU25" s="185">
        <f t="shared" si="5"/>
        <v>0</v>
      </c>
      <c r="BV25" s="185">
        <f t="shared" si="5"/>
        <v>0</v>
      </c>
      <c r="BW25" s="185">
        <f t="shared" si="5"/>
        <v>0</v>
      </c>
      <c r="BX25" s="185">
        <f t="shared" si="5"/>
        <v>0</v>
      </c>
      <c r="BY25" s="185">
        <f t="shared" si="5"/>
        <v>0</v>
      </c>
      <c r="BZ25" s="185">
        <f t="shared" si="5"/>
        <v>0</v>
      </c>
      <c r="CA25" s="185">
        <f t="shared" si="5"/>
        <v>0</v>
      </c>
    </row>
    <row r="26" spans="2:79" outlineLevel="1">
      <c r="B26" s="184" t="s">
        <v>146</v>
      </c>
      <c r="D26" s="185">
        <f t="shared" ref="D26:AI26" si="6">D13-D21</f>
        <v>0</v>
      </c>
      <c r="E26" s="185">
        <f t="shared" si="6"/>
        <v>0</v>
      </c>
      <c r="F26" s="185">
        <f t="shared" si="6"/>
        <v>0</v>
      </c>
      <c r="G26" s="185">
        <f t="shared" si="6"/>
        <v>0</v>
      </c>
      <c r="H26" s="185">
        <f t="shared" si="6"/>
        <v>0</v>
      </c>
      <c r="I26" s="185">
        <f t="shared" si="6"/>
        <v>0.14689999999999959</v>
      </c>
      <c r="J26" s="185">
        <f t="shared" si="6"/>
        <v>0.14859999999999918</v>
      </c>
      <c r="K26" s="185">
        <f t="shared" si="6"/>
        <v>0.10539999999999949</v>
      </c>
      <c r="L26" s="185">
        <f t="shared" si="6"/>
        <v>8.680000000000021E-2</v>
      </c>
      <c r="M26" s="185">
        <f t="shared" si="6"/>
        <v>6.8100000000000271E-2</v>
      </c>
      <c r="N26" s="185">
        <f t="shared" si="6"/>
        <v>8.82000000000005E-2</v>
      </c>
      <c r="O26" s="185">
        <f t="shared" si="6"/>
        <v>6.4599999999999547E-2</v>
      </c>
      <c r="P26" s="185">
        <f t="shared" si="6"/>
        <v>0.10850000000000026</v>
      </c>
      <c r="Q26" s="185">
        <f t="shared" si="6"/>
        <v>5.5899999999999839E-2</v>
      </c>
      <c r="R26" s="185">
        <f t="shared" si="6"/>
        <v>5.3300000000000125E-2</v>
      </c>
      <c r="S26" s="185">
        <f t="shared" si="6"/>
        <v>6.2899999999999956E-2</v>
      </c>
      <c r="T26" s="185">
        <f t="shared" si="6"/>
        <v>4.7000000000000153E-2</v>
      </c>
      <c r="U26" s="185">
        <f t="shared" si="6"/>
        <v>4.4200000000000017E-2</v>
      </c>
      <c r="V26" s="185">
        <f t="shared" si="6"/>
        <v>4.1999999999999815E-2</v>
      </c>
      <c r="W26" s="185">
        <f t="shared" si="6"/>
        <v>5.0799999999999734E-2</v>
      </c>
      <c r="X26" s="185">
        <f t="shared" si="6"/>
        <v>4.0000000000000036E-2</v>
      </c>
      <c r="Y26" s="185">
        <f t="shared" si="6"/>
        <v>4.129999999999967E-2</v>
      </c>
      <c r="Z26" s="185">
        <f t="shared" si="6"/>
        <v>5.1200000000000134E-2</v>
      </c>
      <c r="AA26" s="185">
        <f t="shared" si="6"/>
        <v>4.5499999999999652E-2</v>
      </c>
      <c r="AB26" s="185">
        <f t="shared" si="6"/>
        <v>4.3600000000000083E-2</v>
      </c>
      <c r="AC26" s="185">
        <f t="shared" si="6"/>
        <v>4.0499999999999758E-2</v>
      </c>
      <c r="AD26" s="185">
        <f t="shared" si="6"/>
        <v>3.2100000000000239E-2</v>
      </c>
      <c r="AE26" s="185">
        <f t="shared" si="6"/>
        <v>2.8900000000000148E-2</v>
      </c>
      <c r="AF26" s="185">
        <f t="shared" si="6"/>
        <v>3.4800000000000164E-2</v>
      </c>
      <c r="AG26" s="185">
        <f t="shared" si="6"/>
        <v>3.0899999999999928E-2</v>
      </c>
      <c r="AH26" s="185">
        <f t="shared" si="6"/>
        <v>3.0800000000000161E-2</v>
      </c>
      <c r="AI26" s="185">
        <f t="shared" si="6"/>
        <v>2.6000000000000245E-2</v>
      </c>
      <c r="AJ26" s="185">
        <f t="shared" ref="AJ26:BO26" si="7">AJ13-AJ21</f>
        <v>2.4799999999999933E-2</v>
      </c>
      <c r="AK26" s="185">
        <f t="shared" si="7"/>
        <v>2.4299999999999766E-2</v>
      </c>
      <c r="AL26" s="185">
        <f t="shared" si="7"/>
        <v>2.6799999999999713E-2</v>
      </c>
      <c r="AM26" s="185">
        <f t="shared" si="7"/>
        <v>2.3700000000000276E-2</v>
      </c>
      <c r="AN26" s="185">
        <f t="shared" si="7"/>
        <v>2.0699999999999941E-2</v>
      </c>
      <c r="AO26" s="185">
        <f t="shared" si="7"/>
        <v>1.980000000000004E-2</v>
      </c>
      <c r="AP26" s="185">
        <f t="shared" si="7"/>
        <v>2.1200000000000108E-2</v>
      </c>
      <c r="AQ26" s="185">
        <f t="shared" si="7"/>
        <v>1.8999999999999906E-2</v>
      </c>
      <c r="AR26" s="185">
        <f t="shared" si="7"/>
        <v>1.8399999999999972E-2</v>
      </c>
      <c r="AS26" s="185">
        <f t="shared" si="7"/>
        <v>1.7400000000000082E-2</v>
      </c>
      <c r="AT26" s="185">
        <f t="shared" si="7"/>
        <v>1.9400000000000084E-2</v>
      </c>
      <c r="AU26" s="185">
        <f t="shared" si="7"/>
        <v>1.9899999999999807E-2</v>
      </c>
      <c r="AV26" s="185">
        <f t="shared" si="7"/>
        <v>1.6500000000000181E-2</v>
      </c>
      <c r="AW26" s="185">
        <f t="shared" si="7"/>
        <v>1.540000000000008E-2</v>
      </c>
      <c r="AX26" s="185">
        <f t="shared" si="7"/>
        <v>1.639999999999997E-2</v>
      </c>
      <c r="AY26" s="185">
        <f t="shared" si="7"/>
        <v>1.4999999999999902E-2</v>
      </c>
      <c r="AZ26" s="185">
        <f t="shared" si="7"/>
        <v>1.4000000000000012E-2</v>
      </c>
      <c r="BA26" s="185">
        <f t="shared" si="7"/>
        <v>1.4299999999999979E-2</v>
      </c>
      <c r="BB26" s="185">
        <f t="shared" si="7"/>
        <v>1.2000000000000011E-2</v>
      </c>
      <c r="BC26" s="185">
        <f t="shared" si="7"/>
        <v>1.2999999999999901E-2</v>
      </c>
      <c r="BD26" s="185">
        <f t="shared" si="7"/>
        <v>3.6299999999999999E-2</v>
      </c>
      <c r="BE26" s="185">
        <f t="shared" si="7"/>
        <v>1.980000000000004E-2</v>
      </c>
      <c r="BF26" s="185">
        <f t="shared" si="7"/>
        <v>2.4000000000000021E-2</v>
      </c>
      <c r="BG26" s="185">
        <f t="shared" si="7"/>
        <v>2.2599999999999953E-2</v>
      </c>
      <c r="BH26" s="185">
        <f t="shared" si="7"/>
        <v>9.8000000000000309E-3</v>
      </c>
      <c r="BI26" s="185">
        <f t="shared" si="7"/>
        <v>9.5999999999998309E-3</v>
      </c>
      <c r="BJ26" s="185">
        <f t="shared" si="7"/>
        <v>1.1599999999999833E-2</v>
      </c>
      <c r="BK26" s="185">
        <f t="shared" si="7"/>
        <v>1.1300000000000088E-2</v>
      </c>
      <c r="BL26" s="185">
        <f t="shared" si="7"/>
        <v>5.1000000000001044E-3</v>
      </c>
      <c r="BM26" s="185">
        <f t="shared" si="7"/>
        <v>0</v>
      </c>
      <c r="BN26" s="185">
        <f t="shared" si="7"/>
        <v>0</v>
      </c>
      <c r="BO26" s="185">
        <f t="shared" si="7"/>
        <v>0</v>
      </c>
      <c r="BP26" s="185">
        <f t="shared" ref="BP26:CA26" si="8">BP13-BP21</f>
        <v>0</v>
      </c>
      <c r="BQ26" s="185">
        <f t="shared" si="8"/>
        <v>0</v>
      </c>
      <c r="BR26" s="185">
        <f t="shared" si="8"/>
        <v>0</v>
      </c>
      <c r="BS26" s="185">
        <f t="shared" si="8"/>
        <v>0</v>
      </c>
      <c r="BT26" s="185">
        <f t="shared" si="8"/>
        <v>0</v>
      </c>
      <c r="BU26" s="185">
        <f t="shared" si="8"/>
        <v>0</v>
      </c>
      <c r="BV26" s="185">
        <f t="shared" si="8"/>
        <v>0</v>
      </c>
      <c r="BW26" s="185">
        <f t="shared" si="8"/>
        <v>0</v>
      </c>
      <c r="BX26" s="185">
        <f t="shared" si="8"/>
        <v>0</v>
      </c>
      <c r="BY26" s="185">
        <f t="shared" si="8"/>
        <v>0</v>
      </c>
      <c r="BZ26" s="185">
        <f t="shared" si="8"/>
        <v>0</v>
      </c>
      <c r="CA26" s="185">
        <f t="shared" si="8"/>
        <v>0</v>
      </c>
    </row>
    <row r="27" spans="2:79" outlineLevel="1">
      <c r="B27" s="184" t="s">
        <v>147</v>
      </c>
      <c r="D27" s="185">
        <f t="shared" ref="D27:AI27" si="9">D14-D22</f>
        <v>0</v>
      </c>
      <c r="E27" s="185">
        <f t="shared" si="9"/>
        <v>0</v>
      </c>
      <c r="F27" s="185">
        <f t="shared" si="9"/>
        <v>0</v>
      </c>
      <c r="G27" s="185">
        <f t="shared" si="9"/>
        <v>0</v>
      </c>
      <c r="H27" s="185">
        <f t="shared" si="9"/>
        <v>0</v>
      </c>
      <c r="I27" s="185">
        <f t="shared" si="9"/>
        <v>0</v>
      </c>
      <c r="J27" s="185">
        <f t="shared" si="9"/>
        <v>0</v>
      </c>
      <c r="K27" s="185">
        <f t="shared" si="9"/>
        <v>0</v>
      </c>
      <c r="L27" s="185">
        <f t="shared" si="9"/>
        <v>0</v>
      </c>
      <c r="M27" s="185">
        <f t="shared" si="9"/>
        <v>0</v>
      </c>
      <c r="N27" s="185">
        <f t="shared" si="9"/>
        <v>0</v>
      </c>
      <c r="O27" s="185">
        <f t="shared" si="9"/>
        <v>0</v>
      </c>
      <c r="P27" s="185">
        <f t="shared" si="9"/>
        <v>0</v>
      </c>
      <c r="Q27" s="185">
        <f t="shared" si="9"/>
        <v>0</v>
      </c>
      <c r="R27" s="185">
        <f t="shared" si="9"/>
        <v>0</v>
      </c>
      <c r="S27" s="185">
        <f t="shared" si="9"/>
        <v>0</v>
      </c>
      <c r="T27" s="185">
        <f t="shared" si="9"/>
        <v>0</v>
      </c>
      <c r="U27" s="185">
        <f t="shared" si="9"/>
        <v>0</v>
      </c>
      <c r="V27" s="185">
        <f t="shared" si="9"/>
        <v>0</v>
      </c>
      <c r="W27" s="185">
        <f t="shared" si="9"/>
        <v>0</v>
      </c>
      <c r="X27" s="185">
        <f t="shared" si="9"/>
        <v>0</v>
      </c>
      <c r="Y27" s="185">
        <f t="shared" si="9"/>
        <v>0</v>
      </c>
      <c r="Z27" s="185">
        <f t="shared" si="9"/>
        <v>0</v>
      </c>
      <c r="AA27" s="185">
        <f t="shared" si="9"/>
        <v>0</v>
      </c>
      <c r="AB27" s="185">
        <f t="shared" si="9"/>
        <v>0</v>
      </c>
      <c r="AC27" s="185">
        <f t="shared" si="9"/>
        <v>0</v>
      </c>
      <c r="AD27" s="185">
        <f t="shared" si="9"/>
        <v>0</v>
      </c>
      <c r="AE27" s="185">
        <f t="shared" si="9"/>
        <v>0</v>
      </c>
      <c r="AF27" s="185">
        <f t="shared" si="9"/>
        <v>0</v>
      </c>
      <c r="AG27" s="185">
        <f t="shared" si="9"/>
        <v>0</v>
      </c>
      <c r="AH27" s="185">
        <f t="shared" si="9"/>
        <v>0</v>
      </c>
      <c r="AI27" s="185">
        <f t="shared" si="9"/>
        <v>0</v>
      </c>
      <c r="AJ27" s="185">
        <f t="shared" ref="AJ27:BO27" si="10">AJ14-AJ22</f>
        <v>0</v>
      </c>
      <c r="AK27" s="185">
        <f t="shared" si="10"/>
        <v>0</v>
      </c>
      <c r="AL27" s="185">
        <f t="shared" si="10"/>
        <v>0</v>
      </c>
      <c r="AM27" s="185">
        <f t="shared" si="10"/>
        <v>0</v>
      </c>
      <c r="AN27" s="185">
        <f t="shared" si="10"/>
        <v>0</v>
      </c>
      <c r="AO27" s="185">
        <f t="shared" si="10"/>
        <v>0</v>
      </c>
      <c r="AP27" s="185">
        <f t="shared" si="10"/>
        <v>0</v>
      </c>
      <c r="AQ27" s="185">
        <f t="shared" si="10"/>
        <v>0</v>
      </c>
      <c r="AR27" s="185">
        <f t="shared" si="10"/>
        <v>0</v>
      </c>
      <c r="AS27" s="185">
        <f t="shared" si="10"/>
        <v>0</v>
      </c>
      <c r="AT27" s="185">
        <f t="shared" si="10"/>
        <v>0</v>
      </c>
      <c r="AU27" s="185">
        <f t="shared" si="10"/>
        <v>0</v>
      </c>
      <c r="AV27" s="185">
        <f t="shared" si="10"/>
        <v>0</v>
      </c>
      <c r="AW27" s="185">
        <f t="shared" si="10"/>
        <v>0</v>
      </c>
      <c r="AX27" s="185">
        <f t="shared" si="10"/>
        <v>0</v>
      </c>
      <c r="AY27" s="185">
        <f t="shared" si="10"/>
        <v>0</v>
      </c>
      <c r="AZ27" s="185">
        <f t="shared" si="10"/>
        <v>0</v>
      </c>
      <c r="BA27" s="185">
        <f t="shared" si="10"/>
        <v>0</v>
      </c>
      <c r="BB27" s="185">
        <f t="shared" si="10"/>
        <v>0</v>
      </c>
      <c r="BC27" s="185">
        <f t="shared" si="10"/>
        <v>0</v>
      </c>
      <c r="BD27" s="185">
        <f t="shared" si="10"/>
        <v>0</v>
      </c>
      <c r="BE27" s="185">
        <f t="shared" si="10"/>
        <v>0</v>
      </c>
      <c r="BF27" s="185">
        <f t="shared" si="10"/>
        <v>0</v>
      </c>
      <c r="BG27" s="185">
        <f t="shared" si="10"/>
        <v>0</v>
      </c>
      <c r="BH27" s="185">
        <f t="shared" si="10"/>
        <v>0</v>
      </c>
      <c r="BI27" s="185">
        <f t="shared" si="10"/>
        <v>0</v>
      </c>
      <c r="BJ27" s="185">
        <f t="shared" si="10"/>
        <v>0</v>
      </c>
      <c r="BK27" s="185">
        <f t="shared" si="10"/>
        <v>0</v>
      </c>
      <c r="BL27" s="185">
        <f t="shared" si="10"/>
        <v>0</v>
      </c>
      <c r="BM27" s="185">
        <f t="shared" si="10"/>
        <v>0</v>
      </c>
      <c r="BN27" s="185">
        <f t="shared" si="10"/>
        <v>0</v>
      </c>
      <c r="BO27" s="185">
        <f t="shared" si="10"/>
        <v>0</v>
      </c>
      <c r="BP27" s="185">
        <f t="shared" ref="BP27:CA27" si="11">BP14-BP22</f>
        <v>0</v>
      </c>
      <c r="BQ27" s="185">
        <f t="shared" si="11"/>
        <v>0</v>
      </c>
      <c r="BR27" s="185">
        <f t="shared" si="11"/>
        <v>0</v>
      </c>
      <c r="BS27" s="185">
        <f t="shared" si="11"/>
        <v>0</v>
      </c>
      <c r="BT27" s="185">
        <f t="shared" si="11"/>
        <v>0</v>
      </c>
      <c r="BU27" s="185">
        <f t="shared" si="11"/>
        <v>0</v>
      </c>
      <c r="BV27" s="185">
        <f t="shared" si="11"/>
        <v>0</v>
      </c>
      <c r="BW27" s="185">
        <f t="shared" si="11"/>
        <v>0</v>
      </c>
      <c r="BX27" s="185">
        <f t="shared" si="11"/>
        <v>0</v>
      </c>
      <c r="BY27" s="185">
        <f t="shared" si="11"/>
        <v>0</v>
      </c>
      <c r="BZ27" s="185">
        <f t="shared" si="11"/>
        <v>0</v>
      </c>
      <c r="CA27" s="185">
        <f t="shared" si="11"/>
        <v>0</v>
      </c>
    </row>
    <row r="28" spans="2:79" outlineLevel="1"/>
    <row r="30" spans="2:79" hidden="1" outlineLevel="1">
      <c r="B30" s="158" t="s">
        <v>130</v>
      </c>
    </row>
    <row r="31" spans="2:79" hidden="1" outlineLevel="1">
      <c r="B31" s="165">
        <v>2019</v>
      </c>
    </row>
    <row r="32" spans="2:79" hidden="1" outlineLevel="1">
      <c r="B32" s="184" t="s">
        <v>145</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row>
    <row r="33" spans="1:79" hidden="1" outlineLevel="1">
      <c r="B33" s="184" t="s">
        <v>255</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row>
    <row r="34" spans="1:79" hidden="1" outlineLevel="1">
      <c r="B34" s="184" t="s">
        <v>146</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row>
    <row r="35" spans="1:79" hidden="1" outlineLevel="1">
      <c r="B35" s="184" t="s">
        <v>147</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row>
    <row r="36" spans="1:79" ht="13.5" hidden="1" outlineLevel="1" thickBot="1">
      <c r="B36" s="158" t="s">
        <v>4</v>
      </c>
    </row>
    <row r="37" spans="1:79" ht="13.5" hidden="1" outlineLevel="1" thickBot="1">
      <c r="B37" s="184" t="s">
        <v>145</v>
      </c>
      <c r="D37" s="186">
        <f t="shared" ref="D37:AI37" si="12">D11-D32</f>
        <v>17.179099999999998</v>
      </c>
      <c r="E37" s="186">
        <f t="shared" si="12"/>
        <v>17.179099999999998</v>
      </c>
      <c r="F37" s="186">
        <f t="shared" si="12"/>
        <v>16.211300000000001</v>
      </c>
      <c r="G37" s="186">
        <f t="shared" si="12"/>
        <v>13.8675</v>
      </c>
      <c r="H37" s="186">
        <f t="shared" si="12"/>
        <v>12.648400000000001</v>
      </c>
      <c r="I37" s="249">
        <f t="shared" si="12"/>
        <v>11.174799999999999</v>
      </c>
      <c r="J37" s="250">
        <f t="shared" si="12"/>
        <v>11.626300000000001</v>
      </c>
      <c r="K37" s="250">
        <f t="shared" si="12"/>
        <v>10.096500000000001</v>
      </c>
      <c r="L37" s="250">
        <f t="shared" si="12"/>
        <v>9.4344000000000001</v>
      </c>
      <c r="M37" s="250">
        <f t="shared" si="12"/>
        <v>9.7542000000000009</v>
      </c>
      <c r="N37" s="251">
        <f t="shared" si="12"/>
        <v>9.7542000000000009</v>
      </c>
      <c r="O37" s="185">
        <f t="shared" si="12"/>
        <v>9.1349</v>
      </c>
      <c r="P37" s="252">
        <f t="shared" si="12"/>
        <v>9.1349</v>
      </c>
      <c r="Q37" s="185">
        <f t="shared" si="12"/>
        <v>8.5896000000000008</v>
      </c>
      <c r="R37" s="185">
        <f t="shared" si="12"/>
        <v>8.3406000000000002</v>
      </c>
      <c r="S37" s="185">
        <f t="shared" si="12"/>
        <v>8.0489999999999995</v>
      </c>
      <c r="T37" s="252">
        <f t="shared" si="12"/>
        <v>7.4740000000000002</v>
      </c>
      <c r="U37" s="185">
        <f t="shared" si="12"/>
        <v>7.0613000000000001</v>
      </c>
      <c r="V37" s="185">
        <f t="shared" si="12"/>
        <v>6.5770999999999997</v>
      </c>
      <c r="W37" s="294">
        <f t="shared" si="12"/>
        <v>6.2896000000000001</v>
      </c>
      <c r="X37" s="185">
        <f t="shared" si="12"/>
        <v>6.0579000000000001</v>
      </c>
      <c r="Y37" s="294">
        <f t="shared" si="12"/>
        <v>5.8426</v>
      </c>
      <c r="Z37" s="185">
        <f t="shared" si="12"/>
        <v>5.67</v>
      </c>
      <c r="AA37" s="185">
        <f t="shared" si="12"/>
        <v>5.9637000000000002</v>
      </c>
      <c r="AB37" s="185">
        <f t="shared" si="12"/>
        <v>5.67</v>
      </c>
      <c r="AC37" s="185">
        <f t="shared" si="12"/>
        <v>5.2797999999999998</v>
      </c>
      <c r="AD37" s="185">
        <f t="shared" si="12"/>
        <v>4.4611999999999998</v>
      </c>
      <c r="AE37" s="185">
        <f t="shared" si="12"/>
        <v>4.0244999999999997</v>
      </c>
      <c r="AF37" s="185">
        <f t="shared" si="12"/>
        <v>3.8367</v>
      </c>
      <c r="AG37" s="185">
        <f t="shared" si="12"/>
        <v>3.6082000000000001</v>
      </c>
      <c r="AH37" s="185">
        <f t="shared" si="12"/>
        <v>3.4053</v>
      </c>
      <c r="AI37" s="185">
        <f t="shared" si="12"/>
        <v>3.3170000000000002</v>
      </c>
      <c r="AJ37" s="185">
        <f t="shared" ref="AJ37:BO37" si="13">AJ11-AJ32</f>
        <v>3.1972</v>
      </c>
      <c r="AK37" s="185">
        <f t="shared" si="13"/>
        <v>3.0693000000000001</v>
      </c>
      <c r="AL37" s="185">
        <f t="shared" si="13"/>
        <v>2.9361999999999999</v>
      </c>
      <c r="AM37" s="185">
        <f t="shared" si="13"/>
        <v>2.734</v>
      </c>
      <c r="AN37" s="185">
        <f t="shared" si="13"/>
        <v>2.4805999999999999</v>
      </c>
      <c r="AO37" s="185">
        <f t="shared" si="13"/>
        <v>2.3393999999999999</v>
      </c>
      <c r="AP37" s="185">
        <f t="shared" si="13"/>
        <v>2.2480000000000002</v>
      </c>
      <c r="AQ37" s="185">
        <f t="shared" si="13"/>
        <v>2.2092000000000001</v>
      </c>
      <c r="AR37" s="185">
        <f t="shared" si="13"/>
        <v>2.1635</v>
      </c>
      <c r="AS37" s="185">
        <f t="shared" si="13"/>
        <v>2.1514000000000002</v>
      </c>
      <c r="AT37" s="185">
        <f t="shared" si="13"/>
        <v>2.1080999999999999</v>
      </c>
      <c r="AU37" s="185">
        <f t="shared" si="13"/>
        <v>2.0627</v>
      </c>
      <c r="AV37" s="185">
        <f t="shared" si="13"/>
        <v>2.0158</v>
      </c>
      <c r="AW37" s="185">
        <f t="shared" si="13"/>
        <v>1.9475</v>
      </c>
      <c r="AX37" s="185">
        <f t="shared" si="13"/>
        <v>1.8357000000000001</v>
      </c>
      <c r="AY37" s="185">
        <f t="shared" si="13"/>
        <v>1.7307999999999999</v>
      </c>
      <c r="AZ37" s="185">
        <f t="shared" si="13"/>
        <v>1.6279999999999999</v>
      </c>
      <c r="BA37" s="185">
        <f t="shared" si="13"/>
        <v>1.5746</v>
      </c>
      <c r="BB37" s="185">
        <f t="shared" si="13"/>
        <v>1.5428999999999999</v>
      </c>
      <c r="BC37" s="185">
        <f t="shared" si="13"/>
        <v>1.5085</v>
      </c>
      <c r="BD37" s="185">
        <f t="shared" si="13"/>
        <v>1.5045999999999999</v>
      </c>
      <c r="BE37" s="185">
        <f t="shared" si="13"/>
        <v>1.5125</v>
      </c>
      <c r="BF37" s="185">
        <f t="shared" si="13"/>
        <v>1.5205</v>
      </c>
      <c r="BG37" s="185">
        <f t="shared" si="13"/>
        <v>1.5286</v>
      </c>
      <c r="BH37" s="185">
        <f t="shared" si="13"/>
        <v>1.5185</v>
      </c>
      <c r="BI37" s="185">
        <f t="shared" si="13"/>
        <v>1.5125</v>
      </c>
      <c r="BJ37" s="185">
        <f t="shared" si="13"/>
        <v>1.5085</v>
      </c>
      <c r="BK37" s="185">
        <f t="shared" si="13"/>
        <v>1.5045999999999999</v>
      </c>
      <c r="BL37" s="185">
        <f t="shared" si="13"/>
        <v>1.4832000000000001</v>
      </c>
      <c r="BM37" s="185">
        <f t="shared" si="13"/>
        <v>1.4533</v>
      </c>
      <c r="BN37" s="185">
        <f t="shared" si="13"/>
        <v>1.4192</v>
      </c>
      <c r="BO37" s="185">
        <f t="shared" si="13"/>
        <v>1.3605</v>
      </c>
      <c r="BP37" s="185">
        <f t="shared" ref="BP37:CA37" si="14">BP11-BP32</f>
        <v>1.3109</v>
      </c>
      <c r="BQ37" s="185">
        <f t="shared" si="14"/>
        <v>1.2976000000000001</v>
      </c>
      <c r="BR37" s="185">
        <f t="shared" si="14"/>
        <v>1.2831999999999999</v>
      </c>
      <c r="BS37" s="185">
        <f t="shared" si="14"/>
        <v>1.2443</v>
      </c>
      <c r="BT37" s="185">
        <f t="shared" si="14"/>
        <v>1.2141</v>
      </c>
      <c r="BU37" s="185">
        <f t="shared" si="14"/>
        <v>1.1915</v>
      </c>
      <c r="BV37" s="185">
        <f t="shared" si="14"/>
        <v>1.1697</v>
      </c>
      <c r="BW37" s="185">
        <f t="shared" si="14"/>
        <v>1.151</v>
      </c>
      <c r="BX37" s="185">
        <f t="shared" si="14"/>
        <v>1.1273</v>
      </c>
      <c r="BY37" s="185">
        <f t="shared" si="14"/>
        <v>1.091</v>
      </c>
      <c r="BZ37" s="185">
        <f t="shared" si="14"/>
        <v>1.0445</v>
      </c>
      <c r="CA37" s="185">
        <f t="shared" si="14"/>
        <v>1</v>
      </c>
    </row>
    <row r="38" spans="1:79" ht="13.5" hidden="1" outlineLevel="1" thickBot="1">
      <c r="B38" s="184" t="s">
        <v>255</v>
      </c>
      <c r="D38" s="185">
        <f t="shared" ref="D38:AI38" si="15">D12-D33</f>
        <v>0</v>
      </c>
      <c r="E38" s="185">
        <f t="shared" si="15"/>
        <v>0</v>
      </c>
      <c r="F38" s="185">
        <f t="shared" si="15"/>
        <v>0</v>
      </c>
      <c r="G38" s="185">
        <f t="shared" si="15"/>
        <v>0</v>
      </c>
      <c r="H38" s="185">
        <f t="shared" si="15"/>
        <v>0</v>
      </c>
      <c r="I38" s="186">
        <f t="shared" si="15"/>
        <v>7.5934999999999997</v>
      </c>
      <c r="J38" s="186">
        <f t="shared" si="15"/>
        <v>7.8993000000000002</v>
      </c>
      <c r="K38" s="186">
        <f t="shared" si="15"/>
        <v>6.8034999999999997</v>
      </c>
      <c r="L38" s="186">
        <f t="shared" si="15"/>
        <v>6.3621999999999996</v>
      </c>
      <c r="M38" s="186">
        <f t="shared" si="15"/>
        <v>6.5754000000000001</v>
      </c>
      <c r="N38" s="294">
        <f t="shared" si="15"/>
        <v>6.5754000000000001</v>
      </c>
      <c r="O38" s="185">
        <f t="shared" si="15"/>
        <v>6.1623000000000001</v>
      </c>
      <c r="P38" s="295">
        <f t="shared" si="15"/>
        <v>6.1623000000000001</v>
      </c>
      <c r="Q38" s="296">
        <f t="shared" si="15"/>
        <v>5.798</v>
      </c>
      <c r="R38" s="185">
        <f t="shared" si="15"/>
        <v>5.6315999999999997</v>
      </c>
      <c r="S38" s="185">
        <f t="shared" si="15"/>
        <v>5.2310999999999996</v>
      </c>
      <c r="T38" s="252">
        <f t="shared" si="15"/>
        <v>4.8436000000000003</v>
      </c>
      <c r="U38" s="185">
        <f t="shared" si="15"/>
        <v>4.5095999999999998</v>
      </c>
      <c r="V38" s="185">
        <f t="shared" si="15"/>
        <v>4.2337999999999996</v>
      </c>
      <c r="W38" s="249">
        <f t="shared" si="15"/>
        <v>4.0586000000000002</v>
      </c>
      <c r="X38" s="250">
        <f t="shared" si="15"/>
        <v>3.9763999999999999</v>
      </c>
      <c r="Y38" s="251">
        <f t="shared" si="15"/>
        <v>4.0727000000000002</v>
      </c>
      <c r="Z38" s="185">
        <f t="shared" si="15"/>
        <v>4.0586000000000002</v>
      </c>
      <c r="AA38" s="185">
        <f t="shared" si="15"/>
        <v>4.2337999999999996</v>
      </c>
      <c r="AB38" s="185">
        <f t="shared" si="15"/>
        <v>4.0171000000000001</v>
      </c>
      <c r="AC38" s="185">
        <f t="shared" si="15"/>
        <v>3.8464</v>
      </c>
      <c r="AD38" s="185">
        <f t="shared" si="15"/>
        <v>3.2877000000000001</v>
      </c>
      <c r="AE38" s="185">
        <f t="shared" si="15"/>
        <v>3.0413000000000001</v>
      </c>
      <c r="AF38" s="185">
        <f t="shared" si="15"/>
        <v>2.9424999999999999</v>
      </c>
      <c r="AG38" s="185">
        <f t="shared" si="15"/>
        <v>2.8292999999999999</v>
      </c>
      <c r="AH38" s="185">
        <f t="shared" si="15"/>
        <v>2.6509</v>
      </c>
      <c r="AI38" s="185">
        <f t="shared" si="15"/>
        <v>2.6040000000000001</v>
      </c>
      <c r="AJ38" s="185">
        <f t="shared" ref="AJ38:BO38" si="16">AJ12-AJ33</f>
        <v>2.5476000000000001</v>
      </c>
      <c r="AK38" s="185">
        <f t="shared" si="16"/>
        <v>2.4622999999999999</v>
      </c>
      <c r="AL38" s="185">
        <f t="shared" si="16"/>
        <v>2.3307000000000002</v>
      </c>
      <c r="AM38" s="185">
        <f t="shared" si="16"/>
        <v>2.1206999999999998</v>
      </c>
      <c r="AN38" s="185">
        <f t="shared" si="16"/>
        <v>1.9169</v>
      </c>
      <c r="AO38" s="185">
        <f t="shared" si="16"/>
        <v>1.8653</v>
      </c>
      <c r="AP38" s="185">
        <f t="shared" si="16"/>
        <v>1.9015</v>
      </c>
      <c r="AQ38" s="185">
        <f t="shared" si="16"/>
        <v>1.9107000000000001</v>
      </c>
      <c r="AR38" s="185">
        <f t="shared" si="16"/>
        <v>1.8862000000000001</v>
      </c>
      <c r="AS38" s="185">
        <f t="shared" si="16"/>
        <v>1.8832</v>
      </c>
      <c r="AT38" s="185">
        <f t="shared" si="16"/>
        <v>1.8419000000000001</v>
      </c>
      <c r="AU38" s="185">
        <f t="shared" si="16"/>
        <v>1.8080000000000001</v>
      </c>
      <c r="AV38" s="185">
        <f t="shared" si="16"/>
        <v>1.7833000000000001</v>
      </c>
      <c r="AW38" s="185">
        <f t="shared" si="16"/>
        <v>1.7309000000000001</v>
      </c>
      <c r="AX38" s="185">
        <f t="shared" si="16"/>
        <v>1.6212</v>
      </c>
      <c r="AY38" s="185">
        <f t="shared" si="16"/>
        <v>1.5108999999999999</v>
      </c>
      <c r="AZ38" s="185">
        <f t="shared" si="16"/>
        <v>1.4198</v>
      </c>
      <c r="BA38" s="185">
        <f t="shared" si="16"/>
        <v>1.3797999999999999</v>
      </c>
      <c r="BB38" s="185">
        <f t="shared" si="16"/>
        <v>1.3637999999999999</v>
      </c>
      <c r="BC38" s="185">
        <f t="shared" si="16"/>
        <v>1.3512999999999999</v>
      </c>
      <c r="BD38" s="185">
        <f t="shared" si="16"/>
        <v>1.375</v>
      </c>
      <c r="BE38" s="185">
        <f t="shared" si="16"/>
        <v>1.3995</v>
      </c>
      <c r="BF38" s="185">
        <f t="shared" si="16"/>
        <v>1.4249000000000001</v>
      </c>
      <c r="BG38" s="185">
        <f t="shared" si="16"/>
        <v>1.4319</v>
      </c>
      <c r="BH38" s="185">
        <f t="shared" si="16"/>
        <v>1.4283999999999999</v>
      </c>
      <c r="BI38" s="185">
        <f t="shared" si="16"/>
        <v>1.4319</v>
      </c>
      <c r="BJ38" s="185">
        <f t="shared" si="16"/>
        <v>1.4354</v>
      </c>
      <c r="BK38" s="185">
        <f t="shared" si="16"/>
        <v>1.4406000000000001</v>
      </c>
      <c r="BL38" s="185">
        <f t="shared" si="16"/>
        <v>1.4406000000000001</v>
      </c>
      <c r="BM38" s="185">
        <f t="shared" si="16"/>
        <v>1.4389000000000001</v>
      </c>
      <c r="BN38" s="185">
        <f t="shared" si="16"/>
        <v>1.4045000000000001</v>
      </c>
      <c r="BO38" s="185">
        <f t="shared" si="16"/>
        <v>1.3623000000000001</v>
      </c>
      <c r="BP38" s="185">
        <f t="shared" ref="BP38:CA38" si="17">BP12-BP33</f>
        <v>1.3225</v>
      </c>
      <c r="BQ38" s="185">
        <f t="shared" si="17"/>
        <v>1.3006</v>
      </c>
      <c r="BR38" s="185">
        <f t="shared" si="17"/>
        <v>1.2934000000000001</v>
      </c>
      <c r="BS38" s="185">
        <f t="shared" si="17"/>
        <v>1.2697000000000001</v>
      </c>
      <c r="BT38" s="185">
        <f t="shared" si="17"/>
        <v>1.2376</v>
      </c>
      <c r="BU38" s="185">
        <f t="shared" si="17"/>
        <v>1.2172000000000001</v>
      </c>
      <c r="BV38" s="185">
        <f t="shared" si="17"/>
        <v>1.1986000000000001</v>
      </c>
      <c r="BW38" s="185">
        <f t="shared" si="17"/>
        <v>1.177</v>
      </c>
      <c r="BX38" s="185">
        <f t="shared" si="17"/>
        <v>1.1573</v>
      </c>
      <c r="BY38" s="185">
        <f t="shared" si="17"/>
        <v>1.1177999999999999</v>
      </c>
      <c r="BZ38" s="185">
        <f t="shared" si="17"/>
        <v>1.0556000000000001</v>
      </c>
      <c r="CA38" s="185">
        <f t="shared" si="17"/>
        <v>1</v>
      </c>
    </row>
    <row r="39" spans="1:79" ht="13.5" hidden="1" outlineLevel="1" thickBot="1">
      <c r="B39" s="184" t="s">
        <v>146</v>
      </c>
      <c r="D39" s="185">
        <f t="shared" ref="D39:AI39" si="18">D13-D34</f>
        <v>0</v>
      </c>
      <c r="E39" s="185">
        <f t="shared" si="18"/>
        <v>0</v>
      </c>
      <c r="F39" s="185">
        <f t="shared" si="18"/>
        <v>0</v>
      </c>
      <c r="G39" s="185">
        <f t="shared" si="18"/>
        <v>0</v>
      </c>
      <c r="H39" s="185">
        <f t="shared" si="18"/>
        <v>0</v>
      </c>
      <c r="I39" s="186">
        <f t="shared" si="18"/>
        <v>6.5770999999999997</v>
      </c>
      <c r="J39" s="186">
        <f t="shared" si="18"/>
        <v>6.6148999999999996</v>
      </c>
      <c r="K39" s="186">
        <f t="shared" si="18"/>
        <v>5.5603999999999996</v>
      </c>
      <c r="L39" s="186">
        <f t="shared" si="18"/>
        <v>4.5137</v>
      </c>
      <c r="M39" s="186">
        <f t="shared" si="18"/>
        <v>4.4611999999999998</v>
      </c>
      <c r="N39" s="249">
        <f t="shared" si="18"/>
        <v>4.5494000000000003</v>
      </c>
      <c r="O39" s="250">
        <f t="shared" si="18"/>
        <v>4.3433999999999999</v>
      </c>
      <c r="P39" s="250">
        <f t="shared" si="18"/>
        <v>4.2788000000000004</v>
      </c>
      <c r="Q39" s="250">
        <f t="shared" si="18"/>
        <v>4.0385999999999997</v>
      </c>
      <c r="R39" s="250">
        <f t="shared" si="18"/>
        <v>3.9418000000000002</v>
      </c>
      <c r="S39" s="250">
        <f t="shared" si="18"/>
        <v>3.8367</v>
      </c>
      <c r="T39" s="250">
        <f t="shared" si="18"/>
        <v>3.7010000000000001</v>
      </c>
      <c r="U39" s="250">
        <f t="shared" si="18"/>
        <v>3.5857000000000001</v>
      </c>
      <c r="V39" s="250">
        <f t="shared" si="18"/>
        <v>3.4984999999999999</v>
      </c>
      <c r="W39" s="250">
        <f t="shared" si="18"/>
        <v>3.4460999999999999</v>
      </c>
      <c r="X39" s="250">
        <f t="shared" si="18"/>
        <v>3.4154</v>
      </c>
      <c r="Y39" s="250">
        <f t="shared" si="18"/>
        <v>3.4668999999999999</v>
      </c>
      <c r="Z39" s="250">
        <f t="shared" si="18"/>
        <v>3.4565000000000001</v>
      </c>
      <c r="AA39" s="250">
        <f t="shared" si="18"/>
        <v>3.6423999999999999</v>
      </c>
      <c r="AB39" s="250">
        <f t="shared" si="18"/>
        <v>3.5634999999999999</v>
      </c>
      <c r="AC39" s="250">
        <f t="shared" si="18"/>
        <v>3.4358</v>
      </c>
      <c r="AD39" s="250">
        <f t="shared" si="18"/>
        <v>3.0531000000000001</v>
      </c>
      <c r="AE39" s="250">
        <f t="shared" si="18"/>
        <v>2.8992</v>
      </c>
      <c r="AF39" s="250">
        <f t="shared" si="18"/>
        <v>2.8490000000000002</v>
      </c>
      <c r="AG39" s="250">
        <f t="shared" si="18"/>
        <v>2.6829999999999998</v>
      </c>
      <c r="AH39" s="250">
        <f t="shared" si="18"/>
        <v>2.4489000000000001</v>
      </c>
      <c r="AI39" s="250">
        <f t="shared" si="18"/>
        <v>2.4594</v>
      </c>
      <c r="AJ39" s="250">
        <f t="shared" ref="AJ39:BO39" si="19">AJ13-AJ34</f>
        <v>2.4028999999999998</v>
      </c>
      <c r="AK39" s="250">
        <f t="shared" si="19"/>
        <v>2.3780999999999999</v>
      </c>
      <c r="AL39" s="250">
        <f t="shared" si="19"/>
        <v>2.2791999999999999</v>
      </c>
      <c r="AM39" s="250">
        <f t="shared" si="19"/>
        <v>2.1434000000000002</v>
      </c>
      <c r="AN39" s="250">
        <f t="shared" si="19"/>
        <v>2.0051999999999999</v>
      </c>
      <c r="AO39" s="250">
        <f t="shared" si="19"/>
        <v>1.9575</v>
      </c>
      <c r="AP39" s="250">
        <f t="shared" si="19"/>
        <v>1.8807</v>
      </c>
      <c r="AQ39" s="250">
        <f t="shared" si="19"/>
        <v>1.9182999999999999</v>
      </c>
      <c r="AR39" s="250">
        <f t="shared" si="19"/>
        <v>1.8869</v>
      </c>
      <c r="AS39" s="250">
        <f t="shared" si="19"/>
        <v>1.8357000000000001</v>
      </c>
      <c r="AT39" s="250">
        <f t="shared" si="19"/>
        <v>1.7984</v>
      </c>
      <c r="AU39" s="250">
        <f t="shared" si="19"/>
        <v>1.8154999999999999</v>
      </c>
      <c r="AV39" s="250">
        <f t="shared" si="19"/>
        <v>1.7873000000000001</v>
      </c>
      <c r="AW39" s="250">
        <f t="shared" si="19"/>
        <v>1.7231000000000001</v>
      </c>
      <c r="AX39" s="250">
        <f t="shared" si="19"/>
        <v>1.649</v>
      </c>
      <c r="AY39" s="250">
        <f t="shared" si="19"/>
        <v>1.581</v>
      </c>
      <c r="AZ39" s="250">
        <f t="shared" si="19"/>
        <v>1.5205</v>
      </c>
      <c r="BA39" s="250">
        <f t="shared" si="19"/>
        <v>1.5428999999999999</v>
      </c>
      <c r="BB39" s="250">
        <f t="shared" si="19"/>
        <v>1.5245</v>
      </c>
      <c r="BC39" s="250">
        <f t="shared" si="19"/>
        <v>1.4681</v>
      </c>
      <c r="BD39" s="250">
        <f t="shared" si="19"/>
        <v>1.5006999999999999</v>
      </c>
      <c r="BE39" s="250">
        <f t="shared" si="19"/>
        <v>1.5205</v>
      </c>
      <c r="BF39" s="250">
        <f t="shared" si="19"/>
        <v>1.5286</v>
      </c>
      <c r="BG39" s="250">
        <f t="shared" si="19"/>
        <v>1.5511999999999999</v>
      </c>
      <c r="BH39" s="250">
        <f t="shared" si="19"/>
        <v>1.5105</v>
      </c>
      <c r="BI39" s="250">
        <f t="shared" si="19"/>
        <v>1.4908999999999999</v>
      </c>
      <c r="BJ39" s="250">
        <f t="shared" si="19"/>
        <v>1.4947999999999999</v>
      </c>
      <c r="BK39" s="250">
        <f t="shared" si="19"/>
        <v>1.4813000000000001</v>
      </c>
      <c r="BL39" s="251">
        <f t="shared" si="19"/>
        <v>1.4105000000000001</v>
      </c>
      <c r="BM39" s="185">
        <f t="shared" si="19"/>
        <v>1.3431</v>
      </c>
      <c r="BN39" s="185">
        <f t="shared" si="19"/>
        <v>1.3124</v>
      </c>
      <c r="BO39" s="185">
        <f t="shared" si="19"/>
        <v>1.2363</v>
      </c>
      <c r="BP39" s="185">
        <f t="shared" ref="BP39:CA39" si="20">BP13-BP34</f>
        <v>1.1745000000000001</v>
      </c>
      <c r="BQ39" s="185">
        <f t="shared" si="20"/>
        <v>1.2154</v>
      </c>
      <c r="BR39" s="185">
        <f t="shared" si="20"/>
        <v>1.2205999999999999</v>
      </c>
      <c r="BS39" s="185">
        <f t="shared" si="20"/>
        <v>1.1637999999999999</v>
      </c>
      <c r="BT39" s="185">
        <f t="shared" si="20"/>
        <v>1.1453</v>
      </c>
      <c r="BU39" s="185">
        <f t="shared" si="20"/>
        <v>1.1568000000000001</v>
      </c>
      <c r="BV39" s="185">
        <f t="shared" si="20"/>
        <v>1.1521999999999999</v>
      </c>
      <c r="BW39" s="185">
        <f t="shared" si="20"/>
        <v>1.151</v>
      </c>
      <c r="BX39" s="185">
        <f t="shared" si="20"/>
        <v>1.1578999999999999</v>
      </c>
      <c r="BY39" s="185">
        <f t="shared" si="20"/>
        <v>1.1004</v>
      </c>
      <c r="BZ39" s="185">
        <f t="shared" si="20"/>
        <v>1.0341</v>
      </c>
      <c r="CA39" s="185">
        <f t="shared" si="20"/>
        <v>1</v>
      </c>
    </row>
    <row r="40" spans="1:79" ht="13.5" hidden="1" outlineLevel="1" thickBot="1">
      <c r="B40" s="184" t="s">
        <v>147</v>
      </c>
      <c r="D40" s="185">
        <f t="shared" ref="D40:AI40" si="21">D14-D35</f>
        <v>0</v>
      </c>
      <c r="E40" s="185">
        <f t="shared" si="21"/>
        <v>0</v>
      </c>
      <c r="F40" s="185">
        <f t="shared" si="21"/>
        <v>0</v>
      </c>
      <c r="G40" s="185">
        <f t="shared" si="21"/>
        <v>0</v>
      </c>
      <c r="H40" s="185">
        <f t="shared" si="21"/>
        <v>0</v>
      </c>
      <c r="I40" s="185">
        <f t="shared" si="21"/>
        <v>3.7797999999999998</v>
      </c>
      <c r="J40" s="185">
        <f t="shared" si="21"/>
        <v>3.8778000000000001</v>
      </c>
      <c r="K40" s="185">
        <f t="shared" si="21"/>
        <v>3.2719</v>
      </c>
      <c r="L40" s="185">
        <f t="shared" si="21"/>
        <v>3.2018</v>
      </c>
      <c r="M40" s="185">
        <f t="shared" si="21"/>
        <v>3.2820999999999998</v>
      </c>
      <c r="N40" s="185">
        <f t="shared" si="21"/>
        <v>3.3344</v>
      </c>
      <c r="O40" s="185">
        <f t="shared" si="21"/>
        <v>3.2719</v>
      </c>
      <c r="P40" s="185">
        <f t="shared" si="21"/>
        <v>3.2214999999999998</v>
      </c>
      <c r="Q40" s="185">
        <f t="shared" si="21"/>
        <v>3.1631</v>
      </c>
      <c r="R40" s="185">
        <f t="shared" si="21"/>
        <v>3.1823999999999999</v>
      </c>
      <c r="S40" s="185">
        <f t="shared" si="21"/>
        <v>3.2018</v>
      </c>
      <c r="T40" s="185">
        <f t="shared" si="21"/>
        <v>3.1631</v>
      </c>
      <c r="U40" s="186">
        <f t="shared" si="21"/>
        <v>3.1254</v>
      </c>
      <c r="V40" s="186">
        <f t="shared" si="21"/>
        <v>3.1067999999999998</v>
      </c>
      <c r="W40" s="185">
        <f t="shared" si="21"/>
        <v>3.0794000000000001</v>
      </c>
      <c r="X40" s="185">
        <f t="shared" si="21"/>
        <v>3.0348000000000002</v>
      </c>
      <c r="Y40" s="185">
        <f t="shared" si="21"/>
        <v>2.9660000000000002</v>
      </c>
      <c r="Z40" s="185">
        <f t="shared" si="21"/>
        <v>2.9245999999999999</v>
      </c>
      <c r="AA40" s="185">
        <f t="shared" si="21"/>
        <v>2.9575999999999998</v>
      </c>
      <c r="AB40" s="185">
        <f t="shared" si="21"/>
        <v>2.9660000000000002</v>
      </c>
      <c r="AC40" s="185">
        <f t="shared" si="21"/>
        <v>2.9163999999999999</v>
      </c>
      <c r="AD40" s="185">
        <f t="shared" si="21"/>
        <v>2.7772000000000001</v>
      </c>
      <c r="AE40" s="186">
        <f t="shared" si="21"/>
        <v>2.6709000000000001</v>
      </c>
      <c r="AF40" s="186">
        <f t="shared" si="21"/>
        <v>2.5916000000000001</v>
      </c>
      <c r="AG40" s="186">
        <f t="shared" si="21"/>
        <v>2.4348999999999998</v>
      </c>
      <c r="AH40" s="252">
        <f t="shared" si="21"/>
        <v>2.1455000000000002</v>
      </c>
      <c r="AI40" s="185">
        <f t="shared" si="21"/>
        <v>2.0529000000000002</v>
      </c>
      <c r="AJ40" s="185">
        <f t="shared" ref="AJ40:BO40" si="22">AJ14-AJ35</f>
        <v>1.9792000000000001</v>
      </c>
      <c r="AK40" s="185">
        <f t="shared" si="22"/>
        <v>1.9211</v>
      </c>
      <c r="AL40" s="185">
        <f t="shared" si="22"/>
        <v>1.9001999999999999</v>
      </c>
      <c r="AM40" s="185">
        <f t="shared" si="22"/>
        <v>1.8335999999999999</v>
      </c>
      <c r="AN40" s="185">
        <f t="shared" si="22"/>
        <v>1.7192000000000001</v>
      </c>
      <c r="AO40" s="185">
        <f t="shared" si="22"/>
        <v>1.6108</v>
      </c>
      <c r="AP40" s="185">
        <f t="shared" si="22"/>
        <v>1.5152000000000001</v>
      </c>
      <c r="AQ40" s="185">
        <f t="shared" si="22"/>
        <v>1.4893000000000001</v>
      </c>
      <c r="AR40" s="185">
        <f t="shared" si="22"/>
        <v>1.4480999999999999</v>
      </c>
      <c r="AS40" s="185">
        <f t="shared" si="22"/>
        <v>1.4168000000000001</v>
      </c>
      <c r="AT40" s="185">
        <f t="shared" si="22"/>
        <v>1.4283999999999999</v>
      </c>
      <c r="AU40" s="185">
        <f t="shared" si="22"/>
        <v>1.4622999999999999</v>
      </c>
      <c r="AV40" s="185">
        <f t="shared" si="22"/>
        <v>1.4401999999999999</v>
      </c>
      <c r="AW40" s="185">
        <f t="shared" si="22"/>
        <v>1.4035</v>
      </c>
      <c r="AX40" s="185">
        <f t="shared" si="22"/>
        <v>1.3813</v>
      </c>
      <c r="AY40" s="185">
        <f t="shared" si="22"/>
        <v>1.3527</v>
      </c>
      <c r="AZ40" s="185">
        <f t="shared" si="22"/>
        <v>1.3338000000000001</v>
      </c>
      <c r="BA40" s="185">
        <f t="shared" si="22"/>
        <v>1.3321000000000001</v>
      </c>
      <c r="BB40" s="185">
        <f t="shared" si="22"/>
        <v>1.3287</v>
      </c>
      <c r="BC40" s="185">
        <f t="shared" si="22"/>
        <v>1.3055000000000001</v>
      </c>
      <c r="BD40" s="185">
        <f t="shared" si="22"/>
        <v>1.327</v>
      </c>
      <c r="BE40" s="185">
        <f t="shared" si="22"/>
        <v>1.3120000000000001</v>
      </c>
      <c r="BF40" s="185">
        <f t="shared" si="22"/>
        <v>1.3120000000000001</v>
      </c>
      <c r="BG40" s="185">
        <f t="shared" si="22"/>
        <v>1.3321000000000001</v>
      </c>
      <c r="BH40" s="185">
        <f t="shared" si="22"/>
        <v>1.3070999999999999</v>
      </c>
      <c r="BI40" s="185">
        <f t="shared" si="22"/>
        <v>1.266</v>
      </c>
      <c r="BJ40" s="185">
        <f t="shared" si="22"/>
        <v>1.2737000000000001</v>
      </c>
      <c r="BK40" s="185">
        <f t="shared" si="22"/>
        <v>1.2554000000000001</v>
      </c>
      <c r="BL40" s="185">
        <f t="shared" si="22"/>
        <v>1.2376</v>
      </c>
      <c r="BM40" s="185">
        <f t="shared" si="22"/>
        <v>1.1924999999999999</v>
      </c>
      <c r="BN40" s="185">
        <f t="shared" si="22"/>
        <v>1.1318999999999999</v>
      </c>
      <c r="BO40" s="185">
        <f t="shared" si="22"/>
        <v>1.1186</v>
      </c>
      <c r="BP40" s="185">
        <f t="shared" ref="BP40:CA40" si="23">BP14-BP35</f>
        <v>1.0640000000000001</v>
      </c>
      <c r="BQ40" s="185">
        <f t="shared" si="23"/>
        <v>1.1009</v>
      </c>
      <c r="BR40" s="185">
        <f t="shared" si="23"/>
        <v>1.0918000000000001</v>
      </c>
      <c r="BS40" s="185">
        <f t="shared" si="23"/>
        <v>1.0418000000000001</v>
      </c>
      <c r="BT40" s="185">
        <f t="shared" si="23"/>
        <v>1.0275000000000001</v>
      </c>
      <c r="BU40" s="185">
        <f t="shared" si="23"/>
        <v>1.0265</v>
      </c>
      <c r="BV40" s="185">
        <f t="shared" si="23"/>
        <v>1.0336000000000001</v>
      </c>
      <c r="BW40" s="185">
        <f t="shared" si="23"/>
        <v>1.0469999999999999</v>
      </c>
      <c r="BX40" s="185">
        <f t="shared" si="23"/>
        <v>1.0619000000000001</v>
      </c>
      <c r="BY40" s="185">
        <f t="shared" si="23"/>
        <v>1.0356000000000001</v>
      </c>
      <c r="BZ40" s="185">
        <f t="shared" si="23"/>
        <v>1.0116000000000001</v>
      </c>
      <c r="CA40" s="185">
        <f t="shared" si="23"/>
        <v>1</v>
      </c>
    </row>
    <row r="41" spans="1:79" hidden="1" outlineLevel="1"/>
    <row r="42" spans="1:79" collapsed="1"/>
    <row r="43" spans="1:79">
      <c r="B43" s="285" t="s">
        <v>470</v>
      </c>
      <c r="J43" s="273" t="s">
        <v>374</v>
      </c>
      <c r="O43" s="273" t="s">
        <v>375</v>
      </c>
      <c r="T43" s="273" t="s">
        <v>376</v>
      </c>
      <c r="Y43" s="273" t="s">
        <v>377</v>
      </c>
      <c r="AD43" s="273" t="s">
        <v>378</v>
      </c>
      <c r="AI43" s="273" t="s">
        <v>379</v>
      </c>
    </row>
    <row r="44" spans="1:79">
      <c r="B44" s="255" t="s">
        <v>373</v>
      </c>
      <c r="C44" s="154"/>
      <c r="D44" s="155" t="s">
        <v>371</v>
      </c>
      <c r="E44" s="297" t="s">
        <v>372</v>
      </c>
      <c r="F44" s="272">
        <v>6</v>
      </c>
      <c r="G44" s="272">
        <v>7</v>
      </c>
      <c r="H44" s="272">
        <v>8</v>
      </c>
      <c r="I44" s="272">
        <v>9</v>
      </c>
      <c r="J44" s="272">
        <v>10</v>
      </c>
      <c r="K44" s="272">
        <v>11</v>
      </c>
      <c r="L44" s="272">
        <v>12</v>
      </c>
      <c r="M44" s="272">
        <v>13</v>
      </c>
      <c r="N44" s="272">
        <v>14</v>
      </c>
      <c r="O44" s="272">
        <v>15</v>
      </c>
      <c r="P44" s="272">
        <v>16</v>
      </c>
      <c r="Q44" s="272">
        <v>17</v>
      </c>
      <c r="R44" s="272">
        <v>18</v>
      </c>
      <c r="S44" s="272">
        <v>19</v>
      </c>
      <c r="T44" s="272">
        <v>20</v>
      </c>
      <c r="U44" s="272">
        <v>21</v>
      </c>
      <c r="V44" s="272">
        <v>22</v>
      </c>
      <c r="W44" s="272">
        <v>23</v>
      </c>
      <c r="X44" s="272">
        <v>24</v>
      </c>
      <c r="Y44" s="272">
        <v>25</v>
      </c>
      <c r="Z44" s="272">
        <v>26</v>
      </c>
      <c r="AA44" s="272">
        <v>27</v>
      </c>
      <c r="AB44" s="272">
        <v>28</v>
      </c>
      <c r="AC44" s="272">
        <v>29</v>
      </c>
      <c r="AD44" s="272">
        <v>30</v>
      </c>
      <c r="AE44" s="272">
        <v>31</v>
      </c>
      <c r="AF44" s="272">
        <v>32</v>
      </c>
      <c r="AG44" s="272">
        <v>33</v>
      </c>
      <c r="AH44" s="272">
        <v>34</v>
      </c>
      <c r="AI44" s="272">
        <v>35</v>
      </c>
      <c r="AJ44" s="272">
        <v>36</v>
      </c>
      <c r="AK44" s="272">
        <v>37</v>
      </c>
      <c r="AL44" s="272">
        <v>38</v>
      </c>
      <c r="AM44" s="272">
        <v>39</v>
      </c>
      <c r="AN44" s="272">
        <v>40</v>
      </c>
      <c r="AO44" s="272">
        <v>41</v>
      </c>
      <c r="AP44" s="272">
        <v>42</v>
      </c>
      <c r="AQ44" s="272">
        <v>43</v>
      </c>
      <c r="AR44" s="272">
        <v>44</v>
      </c>
      <c r="AS44" s="272">
        <v>45</v>
      </c>
      <c r="AT44" s="272">
        <v>46</v>
      </c>
      <c r="AU44" s="272">
        <v>47</v>
      </c>
      <c r="AV44" s="272">
        <v>48</v>
      </c>
      <c r="AW44" s="272">
        <v>49</v>
      </c>
      <c r="AX44" s="272">
        <v>50</v>
      </c>
      <c r="AY44" s="272">
        <v>51</v>
      </c>
      <c r="AZ44" s="272">
        <v>52</v>
      </c>
      <c r="BA44" s="272">
        <v>53</v>
      </c>
      <c r="BB44" s="272">
        <v>54</v>
      </c>
      <c r="BC44" s="272">
        <v>55</v>
      </c>
      <c r="BD44" s="272">
        <v>56</v>
      </c>
      <c r="BE44" s="272">
        <v>57</v>
      </c>
      <c r="BF44" s="272">
        <v>58</v>
      </c>
      <c r="BG44" s="272">
        <v>59</v>
      </c>
      <c r="BH44" s="272">
        <v>60</v>
      </c>
      <c r="BI44" s="272">
        <v>61</v>
      </c>
      <c r="BJ44" s="272">
        <v>62</v>
      </c>
      <c r="BK44" s="272">
        <v>63</v>
      </c>
      <c r="BL44" s="272">
        <v>64</v>
      </c>
      <c r="BM44" s="272">
        <v>65</v>
      </c>
      <c r="BN44" s="272">
        <v>66</v>
      </c>
      <c r="BO44" s="272">
        <v>67</v>
      </c>
      <c r="BP44" s="272">
        <v>68</v>
      </c>
      <c r="BQ44" s="272">
        <v>69</v>
      </c>
      <c r="BR44" s="272">
        <v>70</v>
      </c>
      <c r="BS44" s="272">
        <v>71</v>
      </c>
      <c r="BT44" s="272">
        <v>72</v>
      </c>
      <c r="BU44" s="272">
        <v>73</v>
      </c>
      <c r="BV44" s="272">
        <v>74</v>
      </c>
      <c r="BW44" s="272">
        <v>75</v>
      </c>
      <c r="BX44" s="272">
        <v>76</v>
      </c>
      <c r="BY44" s="272">
        <v>77</v>
      </c>
      <c r="BZ44" s="272">
        <v>78</v>
      </c>
      <c r="CA44" s="272">
        <v>79</v>
      </c>
    </row>
    <row r="45" spans="1:79">
      <c r="A45" s="254" t="s">
        <v>258</v>
      </c>
      <c r="B45" s="255" t="s">
        <v>259</v>
      </c>
      <c r="C45" s="256"/>
      <c r="D45" s="257"/>
      <c r="E45" s="298"/>
      <c r="F45" s="258">
        <v>1946</v>
      </c>
      <c r="G45" s="259" t="s">
        <v>260</v>
      </c>
      <c r="H45" s="260" t="s">
        <v>261</v>
      </c>
      <c r="I45" s="260" t="s">
        <v>262</v>
      </c>
      <c r="J45" s="260" t="s">
        <v>263</v>
      </c>
      <c r="K45" s="260" t="s">
        <v>264</v>
      </c>
      <c r="L45" s="260" t="s">
        <v>265</v>
      </c>
      <c r="M45" s="260" t="s">
        <v>266</v>
      </c>
      <c r="N45" s="260" t="s">
        <v>267</v>
      </c>
      <c r="O45" s="260" t="s">
        <v>268</v>
      </c>
      <c r="P45" s="260" t="s">
        <v>269</v>
      </c>
      <c r="Q45" s="260" t="s">
        <v>270</v>
      </c>
      <c r="R45" s="260" t="s">
        <v>271</v>
      </c>
      <c r="S45" s="260" t="s">
        <v>272</v>
      </c>
      <c r="T45" s="260" t="s">
        <v>273</v>
      </c>
      <c r="U45" s="260" t="s">
        <v>274</v>
      </c>
      <c r="V45" s="260" t="s">
        <v>275</v>
      </c>
      <c r="W45" s="260" t="s">
        <v>276</v>
      </c>
      <c r="X45" s="260" t="s">
        <v>277</v>
      </c>
      <c r="Y45" s="260" t="s">
        <v>278</v>
      </c>
      <c r="Z45" s="260" t="s">
        <v>279</v>
      </c>
      <c r="AA45" s="260" t="s">
        <v>280</v>
      </c>
      <c r="AB45" s="260" t="s">
        <v>281</v>
      </c>
      <c r="AC45" s="260" t="s">
        <v>282</v>
      </c>
      <c r="AD45" s="260" t="s">
        <v>283</v>
      </c>
      <c r="AE45" s="260" t="s">
        <v>284</v>
      </c>
      <c r="AF45" s="260" t="s">
        <v>285</v>
      </c>
      <c r="AG45" s="260" t="s">
        <v>286</v>
      </c>
      <c r="AH45" s="260" t="s">
        <v>287</v>
      </c>
      <c r="AI45" s="260" t="s">
        <v>288</v>
      </c>
      <c r="AJ45" s="260" t="s">
        <v>289</v>
      </c>
      <c r="AK45" s="260" t="s">
        <v>290</v>
      </c>
      <c r="AL45" s="260" t="s">
        <v>291</v>
      </c>
      <c r="AM45" s="260" t="s">
        <v>292</v>
      </c>
      <c r="AN45" s="260" t="s">
        <v>293</v>
      </c>
      <c r="AO45" s="260" t="s">
        <v>294</v>
      </c>
      <c r="AP45" s="260" t="s">
        <v>295</v>
      </c>
      <c r="AQ45" s="260" t="s">
        <v>296</v>
      </c>
      <c r="AR45" s="260" t="s">
        <v>297</v>
      </c>
      <c r="AS45" s="260" t="s">
        <v>298</v>
      </c>
      <c r="AT45" s="260" t="s">
        <v>299</v>
      </c>
      <c r="AU45" s="260" t="s">
        <v>300</v>
      </c>
      <c r="AV45" s="260" t="s">
        <v>301</v>
      </c>
      <c r="AW45" s="260" t="s">
        <v>302</v>
      </c>
      <c r="AX45" s="260" t="s">
        <v>303</v>
      </c>
      <c r="AY45" s="260" t="s">
        <v>304</v>
      </c>
      <c r="AZ45" s="260" t="s">
        <v>305</v>
      </c>
      <c r="BA45" s="260" t="s">
        <v>306</v>
      </c>
      <c r="BB45" s="260" t="s">
        <v>307</v>
      </c>
      <c r="BC45" s="260" t="s">
        <v>308</v>
      </c>
      <c r="BD45" s="260" t="s">
        <v>309</v>
      </c>
      <c r="BE45" s="260" t="s">
        <v>310</v>
      </c>
      <c r="BF45" s="260" t="s">
        <v>311</v>
      </c>
      <c r="BG45" s="260" t="s">
        <v>312</v>
      </c>
      <c r="BH45" s="260" t="s">
        <v>313</v>
      </c>
      <c r="BI45" s="260" t="s">
        <v>314</v>
      </c>
      <c r="BJ45" s="260" t="s">
        <v>315</v>
      </c>
      <c r="BK45" s="260" t="s">
        <v>316</v>
      </c>
      <c r="BL45" s="260" t="s">
        <v>317</v>
      </c>
      <c r="BM45" s="260" t="s">
        <v>318</v>
      </c>
      <c r="BN45" s="260" t="s">
        <v>319</v>
      </c>
      <c r="BO45" s="260" t="s">
        <v>320</v>
      </c>
      <c r="BP45" s="260" t="s">
        <v>321</v>
      </c>
      <c r="BQ45" s="260" t="s">
        <v>322</v>
      </c>
      <c r="BR45" s="260" t="s">
        <v>323</v>
      </c>
      <c r="BS45" s="260" t="s">
        <v>324</v>
      </c>
      <c r="BT45" s="260" t="s">
        <v>325</v>
      </c>
      <c r="BU45" s="260" t="s">
        <v>326</v>
      </c>
      <c r="BV45" s="260" t="s">
        <v>327</v>
      </c>
      <c r="BW45" s="260" t="s">
        <v>328</v>
      </c>
      <c r="BX45" s="260" t="s">
        <v>383</v>
      </c>
      <c r="BY45" s="260" t="s">
        <v>419</v>
      </c>
      <c r="BZ45" s="260" t="s">
        <v>420</v>
      </c>
      <c r="CA45" s="474" t="s">
        <v>475</v>
      </c>
    </row>
    <row r="46" spans="1:79" ht="13.5" outlineLevel="1" thickBot="1">
      <c r="A46" s="261">
        <v>1</v>
      </c>
      <c r="B46" s="262" t="s">
        <v>329</v>
      </c>
      <c r="C46" s="205"/>
      <c r="D46" s="156">
        <v>25</v>
      </c>
      <c r="E46" s="299">
        <v>35</v>
      </c>
      <c r="F46" s="263">
        <f t="shared" ref="F46:O55" si="24">VLOOKUP($A46,$A$11:$CA$14,F$44)</f>
        <v>16.211300000000001</v>
      </c>
      <c r="G46" s="264">
        <f t="shared" si="24"/>
        <v>13.8675</v>
      </c>
      <c r="H46" s="475">
        <f t="shared" si="24"/>
        <v>12.648400000000001</v>
      </c>
      <c r="I46" s="475">
        <f t="shared" si="24"/>
        <v>11.174799999999999</v>
      </c>
      <c r="J46" s="265">
        <f t="shared" si="24"/>
        <v>11.626300000000001</v>
      </c>
      <c r="K46" s="265">
        <f t="shared" si="24"/>
        <v>10.096500000000001</v>
      </c>
      <c r="L46" s="265">
        <f t="shared" si="24"/>
        <v>9.4344000000000001</v>
      </c>
      <c r="M46" s="265">
        <f t="shared" si="24"/>
        <v>9.7542000000000009</v>
      </c>
      <c r="N46" s="265">
        <f t="shared" si="24"/>
        <v>9.7542000000000009</v>
      </c>
      <c r="O46" s="265">
        <f t="shared" si="24"/>
        <v>9.1349</v>
      </c>
      <c r="P46" s="265">
        <f t="shared" ref="P46:Y55" si="25">VLOOKUP($A46,$A$11:$CA$14,P$44)</f>
        <v>9.1349</v>
      </c>
      <c r="Q46" s="265">
        <f t="shared" si="25"/>
        <v>8.5896000000000008</v>
      </c>
      <c r="R46" s="265">
        <f t="shared" si="25"/>
        <v>8.3406000000000002</v>
      </c>
      <c r="S46" s="265">
        <f t="shared" si="25"/>
        <v>8.0489999999999995</v>
      </c>
      <c r="T46" s="265">
        <f t="shared" si="25"/>
        <v>7.4740000000000002</v>
      </c>
      <c r="U46" s="265">
        <f t="shared" si="25"/>
        <v>7.0613000000000001</v>
      </c>
      <c r="V46" s="265">
        <f t="shared" si="25"/>
        <v>6.5770999999999997</v>
      </c>
      <c r="W46" s="265">
        <f t="shared" si="25"/>
        <v>6.2896000000000001</v>
      </c>
      <c r="X46" s="265">
        <f t="shared" si="25"/>
        <v>6.0579000000000001</v>
      </c>
      <c r="Y46" s="265">
        <f t="shared" si="25"/>
        <v>5.8426</v>
      </c>
      <c r="Z46" s="265">
        <f t="shared" ref="Z46:AI55" si="26">VLOOKUP($A46,$A$11:$CA$14,Z$44)</f>
        <v>5.67</v>
      </c>
      <c r="AA46" s="265">
        <f t="shared" si="26"/>
        <v>5.9637000000000002</v>
      </c>
      <c r="AB46" s="265">
        <f t="shared" si="26"/>
        <v>5.67</v>
      </c>
      <c r="AC46" s="265">
        <f t="shared" si="26"/>
        <v>5.2797999999999998</v>
      </c>
      <c r="AD46" s="265">
        <f t="shared" si="26"/>
        <v>4.4611999999999998</v>
      </c>
      <c r="AE46" s="265">
        <f t="shared" si="26"/>
        <v>4.0244999999999997</v>
      </c>
      <c r="AF46" s="265">
        <f t="shared" si="26"/>
        <v>3.8367</v>
      </c>
      <c r="AG46" s="265">
        <f t="shared" si="26"/>
        <v>3.6082000000000001</v>
      </c>
      <c r="AH46" s="265">
        <f t="shared" si="26"/>
        <v>3.4053</v>
      </c>
      <c r="AI46" s="265">
        <f t="shared" si="26"/>
        <v>3.3170000000000002</v>
      </c>
      <c r="AJ46" s="265">
        <f t="shared" ref="AJ46:AS55" si="27">VLOOKUP($A46,$A$11:$CA$14,AJ$44)</f>
        <v>3.1972</v>
      </c>
      <c r="AK46" s="265">
        <f t="shared" si="27"/>
        <v>3.0693000000000001</v>
      </c>
      <c r="AL46" s="265">
        <f t="shared" si="27"/>
        <v>2.9361999999999999</v>
      </c>
      <c r="AM46" s="265">
        <f t="shared" si="27"/>
        <v>2.734</v>
      </c>
      <c r="AN46" s="265">
        <f t="shared" si="27"/>
        <v>2.4805999999999999</v>
      </c>
      <c r="AO46" s="265">
        <f t="shared" si="27"/>
        <v>2.3393999999999999</v>
      </c>
      <c r="AP46" s="265">
        <f t="shared" si="27"/>
        <v>2.2480000000000002</v>
      </c>
      <c r="AQ46" s="265">
        <f t="shared" si="27"/>
        <v>2.2092000000000001</v>
      </c>
      <c r="AR46" s="265">
        <f t="shared" si="27"/>
        <v>2.1635</v>
      </c>
      <c r="AS46" s="265">
        <f t="shared" si="27"/>
        <v>2.1514000000000002</v>
      </c>
      <c r="AT46" s="265">
        <f t="shared" ref="AT46:BC55" si="28">VLOOKUP($A46,$A$11:$CA$14,AT$44)</f>
        <v>2.1080999999999999</v>
      </c>
      <c r="AU46" s="265">
        <f t="shared" si="28"/>
        <v>2.0627</v>
      </c>
      <c r="AV46" s="265">
        <f t="shared" si="28"/>
        <v>2.0158</v>
      </c>
      <c r="AW46" s="265">
        <f t="shared" si="28"/>
        <v>1.9475</v>
      </c>
      <c r="AX46" s="265">
        <f t="shared" si="28"/>
        <v>1.8357000000000001</v>
      </c>
      <c r="AY46" s="265">
        <f t="shared" si="28"/>
        <v>1.7307999999999999</v>
      </c>
      <c r="AZ46" s="265">
        <f t="shared" si="28"/>
        <v>1.6279999999999999</v>
      </c>
      <c r="BA46" s="265">
        <f t="shared" si="28"/>
        <v>1.5746</v>
      </c>
      <c r="BB46" s="265">
        <f t="shared" si="28"/>
        <v>1.5428999999999999</v>
      </c>
      <c r="BC46" s="265">
        <f t="shared" si="28"/>
        <v>1.5085</v>
      </c>
      <c r="BD46" s="265">
        <f t="shared" ref="BD46:BM55" si="29">VLOOKUP($A46,$A$11:$CA$14,BD$44)</f>
        <v>1.5045999999999999</v>
      </c>
      <c r="BE46" s="265">
        <f t="shared" si="29"/>
        <v>1.5125</v>
      </c>
      <c r="BF46" s="265">
        <f t="shared" si="29"/>
        <v>1.5205</v>
      </c>
      <c r="BG46" s="265">
        <f t="shared" si="29"/>
        <v>1.5286</v>
      </c>
      <c r="BH46" s="265">
        <f t="shared" si="29"/>
        <v>1.5185</v>
      </c>
      <c r="BI46" s="265">
        <f t="shared" si="29"/>
        <v>1.5125</v>
      </c>
      <c r="BJ46" s="265">
        <f t="shared" si="29"/>
        <v>1.5085</v>
      </c>
      <c r="BK46" s="265">
        <f t="shared" si="29"/>
        <v>1.5045999999999999</v>
      </c>
      <c r="BL46" s="265">
        <f t="shared" si="29"/>
        <v>1.4832000000000001</v>
      </c>
      <c r="BM46" s="265">
        <f t="shared" si="29"/>
        <v>1.4533</v>
      </c>
      <c r="BN46" s="265">
        <f t="shared" ref="BN46:CA55" si="30">VLOOKUP($A46,$A$11:$CA$14,BN$44)</f>
        <v>1.4192</v>
      </c>
      <c r="BO46" s="265">
        <f t="shared" si="30"/>
        <v>1.3605</v>
      </c>
      <c r="BP46" s="265">
        <f t="shared" si="30"/>
        <v>1.3109</v>
      </c>
      <c r="BQ46" s="265">
        <f t="shared" si="30"/>
        <v>1.2976000000000001</v>
      </c>
      <c r="BR46" s="265">
        <f t="shared" si="30"/>
        <v>1.2831999999999999</v>
      </c>
      <c r="BS46" s="265">
        <f t="shared" si="30"/>
        <v>1.2443</v>
      </c>
      <c r="BT46" s="265">
        <f t="shared" si="30"/>
        <v>1.2141</v>
      </c>
      <c r="BU46" s="265">
        <f t="shared" si="30"/>
        <v>1.1915</v>
      </c>
      <c r="BV46" s="265">
        <f t="shared" si="30"/>
        <v>1.1697</v>
      </c>
      <c r="BW46" s="265">
        <f t="shared" si="30"/>
        <v>1.151</v>
      </c>
      <c r="BX46" s="265">
        <f t="shared" si="30"/>
        <v>1.1273</v>
      </c>
      <c r="BY46" s="265">
        <f t="shared" si="30"/>
        <v>1.091</v>
      </c>
      <c r="BZ46" s="265">
        <f t="shared" si="30"/>
        <v>1.0445</v>
      </c>
      <c r="CA46" s="274">
        <f t="shared" si="30"/>
        <v>1</v>
      </c>
    </row>
    <row r="47" spans="1:79" ht="13.5" outlineLevel="1" thickBot="1">
      <c r="A47" s="261">
        <v>1</v>
      </c>
      <c r="B47" s="288" t="s">
        <v>330</v>
      </c>
      <c r="C47" s="205"/>
      <c r="D47" s="293">
        <v>50</v>
      </c>
      <c r="E47" s="300">
        <v>60</v>
      </c>
      <c r="F47" s="263">
        <f t="shared" si="24"/>
        <v>16.211300000000001</v>
      </c>
      <c r="G47" s="264">
        <f t="shared" si="24"/>
        <v>13.8675</v>
      </c>
      <c r="H47" s="475">
        <f t="shared" si="24"/>
        <v>12.648400000000001</v>
      </c>
      <c r="I47" s="475">
        <f t="shared" si="24"/>
        <v>11.174799999999999</v>
      </c>
      <c r="J47" s="265">
        <f t="shared" si="24"/>
        <v>11.626300000000001</v>
      </c>
      <c r="K47" s="265">
        <f t="shared" si="24"/>
        <v>10.096500000000001</v>
      </c>
      <c r="L47" s="265">
        <f t="shared" si="24"/>
        <v>9.4344000000000001</v>
      </c>
      <c r="M47" s="265">
        <f t="shared" si="24"/>
        <v>9.7542000000000009</v>
      </c>
      <c r="N47" s="265">
        <f t="shared" si="24"/>
        <v>9.7542000000000009</v>
      </c>
      <c r="O47" s="265">
        <f t="shared" si="24"/>
        <v>9.1349</v>
      </c>
      <c r="P47" s="265">
        <f t="shared" si="25"/>
        <v>9.1349</v>
      </c>
      <c r="Q47" s="265">
        <f t="shared" si="25"/>
        <v>8.5896000000000008</v>
      </c>
      <c r="R47" s="265">
        <f t="shared" si="25"/>
        <v>8.3406000000000002</v>
      </c>
      <c r="S47" s="265">
        <f t="shared" si="25"/>
        <v>8.0489999999999995</v>
      </c>
      <c r="T47" s="265">
        <f t="shared" si="25"/>
        <v>7.4740000000000002</v>
      </c>
      <c r="U47" s="265">
        <f t="shared" si="25"/>
        <v>7.0613000000000001</v>
      </c>
      <c r="V47" s="265">
        <f t="shared" si="25"/>
        <v>6.5770999999999997</v>
      </c>
      <c r="W47" s="265">
        <f t="shared" si="25"/>
        <v>6.2896000000000001</v>
      </c>
      <c r="X47" s="265">
        <f t="shared" si="25"/>
        <v>6.0579000000000001</v>
      </c>
      <c r="Y47" s="265">
        <f t="shared" si="25"/>
        <v>5.8426</v>
      </c>
      <c r="Z47" s="265">
        <f t="shared" si="26"/>
        <v>5.67</v>
      </c>
      <c r="AA47" s="265">
        <f t="shared" si="26"/>
        <v>5.9637000000000002</v>
      </c>
      <c r="AB47" s="265">
        <f t="shared" si="26"/>
        <v>5.67</v>
      </c>
      <c r="AC47" s="265">
        <f t="shared" si="26"/>
        <v>5.2797999999999998</v>
      </c>
      <c r="AD47" s="265">
        <f t="shared" si="26"/>
        <v>4.4611999999999998</v>
      </c>
      <c r="AE47" s="265">
        <f t="shared" si="26"/>
        <v>4.0244999999999997</v>
      </c>
      <c r="AF47" s="265">
        <f t="shared" si="26"/>
        <v>3.8367</v>
      </c>
      <c r="AG47" s="265">
        <f t="shared" si="26"/>
        <v>3.6082000000000001</v>
      </c>
      <c r="AH47" s="265">
        <f t="shared" si="26"/>
        <v>3.4053</v>
      </c>
      <c r="AI47" s="265">
        <f t="shared" si="26"/>
        <v>3.3170000000000002</v>
      </c>
      <c r="AJ47" s="265">
        <f t="shared" si="27"/>
        <v>3.1972</v>
      </c>
      <c r="AK47" s="265">
        <f t="shared" si="27"/>
        <v>3.0693000000000001</v>
      </c>
      <c r="AL47" s="265">
        <f t="shared" si="27"/>
        <v>2.9361999999999999</v>
      </c>
      <c r="AM47" s="265">
        <f t="shared" si="27"/>
        <v>2.734</v>
      </c>
      <c r="AN47" s="265">
        <f t="shared" si="27"/>
        <v>2.4805999999999999</v>
      </c>
      <c r="AO47" s="265">
        <f t="shared" si="27"/>
        <v>2.3393999999999999</v>
      </c>
      <c r="AP47" s="265">
        <f t="shared" si="27"/>
        <v>2.2480000000000002</v>
      </c>
      <c r="AQ47" s="265">
        <f t="shared" si="27"/>
        <v>2.2092000000000001</v>
      </c>
      <c r="AR47" s="265">
        <f t="shared" si="27"/>
        <v>2.1635</v>
      </c>
      <c r="AS47" s="265">
        <f t="shared" si="27"/>
        <v>2.1514000000000002</v>
      </c>
      <c r="AT47" s="265">
        <f t="shared" si="28"/>
        <v>2.1080999999999999</v>
      </c>
      <c r="AU47" s="265">
        <f t="shared" si="28"/>
        <v>2.0627</v>
      </c>
      <c r="AV47" s="265">
        <f t="shared" si="28"/>
        <v>2.0158</v>
      </c>
      <c r="AW47" s="265">
        <f t="shared" si="28"/>
        <v>1.9475</v>
      </c>
      <c r="AX47" s="265">
        <f t="shared" si="28"/>
        <v>1.8357000000000001</v>
      </c>
      <c r="AY47" s="265">
        <f t="shared" si="28"/>
        <v>1.7307999999999999</v>
      </c>
      <c r="AZ47" s="265">
        <f t="shared" si="28"/>
        <v>1.6279999999999999</v>
      </c>
      <c r="BA47" s="265">
        <f t="shared" si="28"/>
        <v>1.5746</v>
      </c>
      <c r="BB47" s="265">
        <f t="shared" si="28"/>
        <v>1.5428999999999999</v>
      </c>
      <c r="BC47" s="265">
        <f t="shared" si="28"/>
        <v>1.5085</v>
      </c>
      <c r="BD47" s="265">
        <f t="shared" si="29"/>
        <v>1.5045999999999999</v>
      </c>
      <c r="BE47" s="265">
        <f t="shared" si="29"/>
        <v>1.5125</v>
      </c>
      <c r="BF47" s="265">
        <f t="shared" si="29"/>
        <v>1.5205</v>
      </c>
      <c r="BG47" s="265">
        <f t="shared" si="29"/>
        <v>1.5286</v>
      </c>
      <c r="BH47" s="265">
        <f t="shared" si="29"/>
        <v>1.5185</v>
      </c>
      <c r="BI47" s="265">
        <f t="shared" si="29"/>
        <v>1.5125</v>
      </c>
      <c r="BJ47" s="265">
        <f t="shared" si="29"/>
        <v>1.5085</v>
      </c>
      <c r="BK47" s="265">
        <f t="shared" si="29"/>
        <v>1.5045999999999999</v>
      </c>
      <c r="BL47" s="265">
        <f t="shared" si="29"/>
        <v>1.4832000000000001</v>
      </c>
      <c r="BM47" s="265">
        <f t="shared" si="29"/>
        <v>1.4533</v>
      </c>
      <c r="BN47" s="265">
        <f t="shared" si="30"/>
        <v>1.4192</v>
      </c>
      <c r="BO47" s="265">
        <f t="shared" si="30"/>
        <v>1.3605</v>
      </c>
      <c r="BP47" s="265">
        <f t="shared" si="30"/>
        <v>1.3109</v>
      </c>
      <c r="BQ47" s="265">
        <f t="shared" si="30"/>
        <v>1.2976000000000001</v>
      </c>
      <c r="BR47" s="265">
        <f t="shared" si="30"/>
        <v>1.2831999999999999</v>
      </c>
      <c r="BS47" s="265">
        <f t="shared" si="30"/>
        <v>1.2443</v>
      </c>
      <c r="BT47" s="265">
        <f t="shared" si="30"/>
        <v>1.2141</v>
      </c>
      <c r="BU47" s="265">
        <f t="shared" si="30"/>
        <v>1.1915</v>
      </c>
      <c r="BV47" s="265">
        <f t="shared" si="30"/>
        <v>1.1697</v>
      </c>
      <c r="BW47" s="265">
        <f t="shared" si="30"/>
        <v>1.151</v>
      </c>
      <c r="BX47" s="265">
        <f t="shared" si="30"/>
        <v>1.1273</v>
      </c>
      <c r="BY47" s="265">
        <f t="shared" si="30"/>
        <v>1.091</v>
      </c>
      <c r="BZ47" s="265">
        <f t="shared" si="30"/>
        <v>1.0445</v>
      </c>
      <c r="CA47" s="274">
        <f t="shared" si="30"/>
        <v>1</v>
      </c>
    </row>
    <row r="48" spans="1:79" ht="13.5" outlineLevel="1" thickBot="1">
      <c r="A48" s="261">
        <v>1</v>
      </c>
      <c r="B48" s="288" t="s">
        <v>331</v>
      </c>
      <c r="C48" s="205"/>
      <c r="D48" s="293">
        <v>60</v>
      </c>
      <c r="E48" s="300">
        <v>70</v>
      </c>
      <c r="F48" s="263">
        <f t="shared" si="24"/>
        <v>16.211300000000001</v>
      </c>
      <c r="G48" s="264">
        <f t="shared" si="24"/>
        <v>13.8675</v>
      </c>
      <c r="H48" s="475">
        <f t="shared" si="24"/>
        <v>12.648400000000001</v>
      </c>
      <c r="I48" s="475">
        <f t="shared" si="24"/>
        <v>11.174799999999999</v>
      </c>
      <c r="J48" s="265">
        <f t="shared" si="24"/>
        <v>11.626300000000001</v>
      </c>
      <c r="K48" s="265">
        <f t="shared" si="24"/>
        <v>10.096500000000001</v>
      </c>
      <c r="L48" s="265">
        <f t="shared" si="24"/>
        <v>9.4344000000000001</v>
      </c>
      <c r="M48" s="265">
        <f t="shared" si="24"/>
        <v>9.7542000000000009</v>
      </c>
      <c r="N48" s="265">
        <f t="shared" si="24"/>
        <v>9.7542000000000009</v>
      </c>
      <c r="O48" s="265">
        <f t="shared" si="24"/>
        <v>9.1349</v>
      </c>
      <c r="P48" s="265">
        <f t="shared" si="25"/>
        <v>9.1349</v>
      </c>
      <c r="Q48" s="265">
        <f t="shared" si="25"/>
        <v>8.5896000000000008</v>
      </c>
      <c r="R48" s="265">
        <f t="shared" si="25"/>
        <v>8.3406000000000002</v>
      </c>
      <c r="S48" s="265">
        <f t="shared" si="25"/>
        <v>8.0489999999999995</v>
      </c>
      <c r="T48" s="265">
        <f t="shared" si="25"/>
        <v>7.4740000000000002</v>
      </c>
      <c r="U48" s="265">
        <f t="shared" si="25"/>
        <v>7.0613000000000001</v>
      </c>
      <c r="V48" s="265">
        <f t="shared" si="25"/>
        <v>6.5770999999999997</v>
      </c>
      <c r="W48" s="265">
        <f t="shared" si="25"/>
        <v>6.2896000000000001</v>
      </c>
      <c r="X48" s="265">
        <f t="shared" si="25"/>
        <v>6.0579000000000001</v>
      </c>
      <c r="Y48" s="265">
        <f t="shared" si="25"/>
        <v>5.8426</v>
      </c>
      <c r="Z48" s="265">
        <f t="shared" si="26"/>
        <v>5.67</v>
      </c>
      <c r="AA48" s="265">
        <f t="shared" si="26"/>
        <v>5.9637000000000002</v>
      </c>
      <c r="AB48" s="265">
        <f t="shared" si="26"/>
        <v>5.67</v>
      </c>
      <c r="AC48" s="265">
        <f t="shared" si="26"/>
        <v>5.2797999999999998</v>
      </c>
      <c r="AD48" s="265">
        <f t="shared" si="26"/>
        <v>4.4611999999999998</v>
      </c>
      <c r="AE48" s="265">
        <f t="shared" si="26"/>
        <v>4.0244999999999997</v>
      </c>
      <c r="AF48" s="265">
        <f t="shared" si="26"/>
        <v>3.8367</v>
      </c>
      <c r="AG48" s="265">
        <f t="shared" si="26"/>
        <v>3.6082000000000001</v>
      </c>
      <c r="AH48" s="265">
        <f t="shared" si="26"/>
        <v>3.4053</v>
      </c>
      <c r="AI48" s="265">
        <f t="shared" si="26"/>
        <v>3.3170000000000002</v>
      </c>
      <c r="AJ48" s="265">
        <f t="shared" si="27"/>
        <v>3.1972</v>
      </c>
      <c r="AK48" s="265">
        <f t="shared" si="27"/>
        <v>3.0693000000000001</v>
      </c>
      <c r="AL48" s="265">
        <f t="shared" si="27"/>
        <v>2.9361999999999999</v>
      </c>
      <c r="AM48" s="265">
        <f t="shared" si="27"/>
        <v>2.734</v>
      </c>
      <c r="AN48" s="265">
        <f t="shared" si="27"/>
        <v>2.4805999999999999</v>
      </c>
      <c r="AO48" s="265">
        <f t="shared" si="27"/>
        <v>2.3393999999999999</v>
      </c>
      <c r="AP48" s="265">
        <f t="shared" si="27"/>
        <v>2.2480000000000002</v>
      </c>
      <c r="AQ48" s="265">
        <f t="shared" si="27"/>
        <v>2.2092000000000001</v>
      </c>
      <c r="AR48" s="265">
        <f t="shared" si="27"/>
        <v>2.1635</v>
      </c>
      <c r="AS48" s="265">
        <f t="shared" si="27"/>
        <v>2.1514000000000002</v>
      </c>
      <c r="AT48" s="265">
        <f t="shared" si="28"/>
        <v>2.1080999999999999</v>
      </c>
      <c r="AU48" s="265">
        <f t="shared" si="28"/>
        <v>2.0627</v>
      </c>
      <c r="AV48" s="265">
        <f t="shared" si="28"/>
        <v>2.0158</v>
      </c>
      <c r="AW48" s="265">
        <f t="shared" si="28"/>
        <v>1.9475</v>
      </c>
      <c r="AX48" s="265">
        <f t="shared" si="28"/>
        <v>1.8357000000000001</v>
      </c>
      <c r="AY48" s="265">
        <f t="shared" si="28"/>
        <v>1.7307999999999999</v>
      </c>
      <c r="AZ48" s="265">
        <f t="shared" si="28"/>
        <v>1.6279999999999999</v>
      </c>
      <c r="BA48" s="265">
        <f t="shared" si="28"/>
        <v>1.5746</v>
      </c>
      <c r="BB48" s="265">
        <f t="shared" si="28"/>
        <v>1.5428999999999999</v>
      </c>
      <c r="BC48" s="265">
        <f t="shared" si="28"/>
        <v>1.5085</v>
      </c>
      <c r="BD48" s="265">
        <f t="shared" si="29"/>
        <v>1.5045999999999999</v>
      </c>
      <c r="BE48" s="265">
        <f t="shared" si="29"/>
        <v>1.5125</v>
      </c>
      <c r="BF48" s="265">
        <f t="shared" si="29"/>
        <v>1.5205</v>
      </c>
      <c r="BG48" s="265">
        <f t="shared" si="29"/>
        <v>1.5286</v>
      </c>
      <c r="BH48" s="265">
        <f t="shared" si="29"/>
        <v>1.5185</v>
      </c>
      <c r="BI48" s="265">
        <f t="shared" si="29"/>
        <v>1.5125</v>
      </c>
      <c r="BJ48" s="265">
        <f t="shared" si="29"/>
        <v>1.5085</v>
      </c>
      <c r="BK48" s="265">
        <f t="shared" si="29"/>
        <v>1.5045999999999999</v>
      </c>
      <c r="BL48" s="265">
        <f t="shared" si="29"/>
        <v>1.4832000000000001</v>
      </c>
      <c r="BM48" s="265">
        <f t="shared" si="29"/>
        <v>1.4533</v>
      </c>
      <c r="BN48" s="265">
        <f t="shared" si="30"/>
        <v>1.4192</v>
      </c>
      <c r="BO48" s="265">
        <f t="shared" si="30"/>
        <v>1.3605</v>
      </c>
      <c r="BP48" s="265">
        <f t="shared" si="30"/>
        <v>1.3109</v>
      </c>
      <c r="BQ48" s="265">
        <f t="shared" si="30"/>
        <v>1.2976000000000001</v>
      </c>
      <c r="BR48" s="265">
        <f t="shared" si="30"/>
        <v>1.2831999999999999</v>
      </c>
      <c r="BS48" s="265">
        <f t="shared" si="30"/>
        <v>1.2443</v>
      </c>
      <c r="BT48" s="265">
        <f t="shared" si="30"/>
        <v>1.2141</v>
      </c>
      <c r="BU48" s="265">
        <f t="shared" si="30"/>
        <v>1.1915</v>
      </c>
      <c r="BV48" s="265">
        <f t="shared" si="30"/>
        <v>1.1697</v>
      </c>
      <c r="BW48" s="265">
        <f t="shared" si="30"/>
        <v>1.151</v>
      </c>
      <c r="BX48" s="265">
        <f t="shared" si="30"/>
        <v>1.1273</v>
      </c>
      <c r="BY48" s="265">
        <f t="shared" si="30"/>
        <v>1.091</v>
      </c>
      <c r="BZ48" s="265">
        <f t="shared" si="30"/>
        <v>1.0445</v>
      </c>
      <c r="CA48" s="274">
        <f t="shared" si="30"/>
        <v>1</v>
      </c>
    </row>
    <row r="49" spans="1:79" outlineLevel="1">
      <c r="A49" s="261">
        <v>4</v>
      </c>
      <c r="B49" s="262" t="s">
        <v>332</v>
      </c>
      <c r="C49" s="205"/>
      <c r="D49" s="156">
        <v>23</v>
      </c>
      <c r="E49" s="299">
        <v>27</v>
      </c>
      <c r="F49" s="263">
        <f t="shared" si="24"/>
        <v>0</v>
      </c>
      <c r="G49" s="264">
        <f t="shared" si="24"/>
        <v>0</v>
      </c>
      <c r="H49" s="475">
        <f t="shared" si="24"/>
        <v>0</v>
      </c>
      <c r="I49" s="475">
        <f t="shared" si="24"/>
        <v>3.7797999999999998</v>
      </c>
      <c r="J49" s="265">
        <f t="shared" si="24"/>
        <v>3.8778000000000001</v>
      </c>
      <c r="K49" s="265">
        <f t="shared" si="24"/>
        <v>3.2719</v>
      </c>
      <c r="L49" s="265">
        <f t="shared" si="24"/>
        <v>3.2018</v>
      </c>
      <c r="M49" s="265">
        <f t="shared" si="24"/>
        <v>3.2820999999999998</v>
      </c>
      <c r="N49" s="265">
        <f t="shared" si="24"/>
        <v>3.3344</v>
      </c>
      <c r="O49" s="265">
        <f t="shared" si="24"/>
        <v>3.2719</v>
      </c>
      <c r="P49" s="265">
        <f t="shared" si="25"/>
        <v>3.2214999999999998</v>
      </c>
      <c r="Q49" s="265">
        <f t="shared" si="25"/>
        <v>3.1631</v>
      </c>
      <c r="R49" s="265">
        <f t="shared" si="25"/>
        <v>3.1823999999999999</v>
      </c>
      <c r="S49" s="265">
        <f t="shared" si="25"/>
        <v>3.2018</v>
      </c>
      <c r="T49" s="265">
        <f t="shared" si="25"/>
        <v>3.1631</v>
      </c>
      <c r="U49" s="265">
        <f t="shared" si="25"/>
        <v>3.1254</v>
      </c>
      <c r="V49" s="265">
        <f t="shared" si="25"/>
        <v>3.1067999999999998</v>
      </c>
      <c r="W49" s="265">
        <f t="shared" si="25"/>
        <v>3.0794000000000001</v>
      </c>
      <c r="X49" s="265">
        <f t="shared" si="25"/>
        <v>3.0348000000000002</v>
      </c>
      <c r="Y49" s="265">
        <f t="shared" si="25"/>
        <v>2.9660000000000002</v>
      </c>
      <c r="Z49" s="265">
        <f t="shared" si="26"/>
        <v>2.9245999999999999</v>
      </c>
      <c r="AA49" s="265">
        <f t="shared" si="26"/>
        <v>2.9575999999999998</v>
      </c>
      <c r="AB49" s="265">
        <f t="shared" si="26"/>
        <v>2.9660000000000002</v>
      </c>
      <c r="AC49" s="265">
        <f t="shared" si="26"/>
        <v>2.9163999999999999</v>
      </c>
      <c r="AD49" s="265">
        <f t="shared" si="26"/>
        <v>2.7772000000000001</v>
      </c>
      <c r="AE49" s="265">
        <f t="shared" si="26"/>
        <v>2.6709000000000001</v>
      </c>
      <c r="AF49" s="265">
        <f t="shared" si="26"/>
        <v>2.5916000000000001</v>
      </c>
      <c r="AG49" s="265">
        <f t="shared" si="26"/>
        <v>2.4348999999999998</v>
      </c>
      <c r="AH49" s="265">
        <f t="shared" si="26"/>
        <v>2.1455000000000002</v>
      </c>
      <c r="AI49" s="265">
        <f t="shared" si="26"/>
        <v>2.0529000000000002</v>
      </c>
      <c r="AJ49" s="265">
        <f t="shared" si="27"/>
        <v>1.9792000000000001</v>
      </c>
      <c r="AK49" s="265">
        <f t="shared" si="27"/>
        <v>1.9211</v>
      </c>
      <c r="AL49" s="265">
        <f t="shared" si="27"/>
        <v>1.9001999999999999</v>
      </c>
      <c r="AM49" s="265">
        <f t="shared" si="27"/>
        <v>1.8335999999999999</v>
      </c>
      <c r="AN49" s="265">
        <f t="shared" si="27"/>
        <v>1.7192000000000001</v>
      </c>
      <c r="AO49" s="265">
        <f t="shared" si="27"/>
        <v>1.6108</v>
      </c>
      <c r="AP49" s="265">
        <f t="shared" si="27"/>
        <v>1.5152000000000001</v>
      </c>
      <c r="AQ49" s="265">
        <f t="shared" si="27"/>
        <v>1.4893000000000001</v>
      </c>
      <c r="AR49" s="265">
        <f t="shared" si="27"/>
        <v>1.4480999999999999</v>
      </c>
      <c r="AS49" s="265">
        <f t="shared" si="27"/>
        <v>1.4168000000000001</v>
      </c>
      <c r="AT49" s="265">
        <f t="shared" si="28"/>
        <v>1.4283999999999999</v>
      </c>
      <c r="AU49" s="265">
        <f t="shared" si="28"/>
        <v>1.4622999999999999</v>
      </c>
      <c r="AV49" s="265">
        <f t="shared" si="28"/>
        <v>1.4401999999999999</v>
      </c>
      <c r="AW49" s="265">
        <f t="shared" si="28"/>
        <v>1.4035</v>
      </c>
      <c r="AX49" s="265">
        <f t="shared" si="28"/>
        <v>1.3813</v>
      </c>
      <c r="AY49" s="265">
        <f t="shared" si="28"/>
        <v>1.3527</v>
      </c>
      <c r="AZ49" s="265">
        <f t="shared" si="28"/>
        <v>1.3338000000000001</v>
      </c>
      <c r="BA49" s="265">
        <f t="shared" si="28"/>
        <v>1.3321000000000001</v>
      </c>
      <c r="BB49" s="265">
        <f t="shared" si="28"/>
        <v>1.3287</v>
      </c>
      <c r="BC49" s="265">
        <f t="shared" si="28"/>
        <v>1.3055000000000001</v>
      </c>
      <c r="BD49" s="265">
        <f t="shared" si="29"/>
        <v>1.327</v>
      </c>
      <c r="BE49" s="265">
        <f t="shared" si="29"/>
        <v>1.3120000000000001</v>
      </c>
      <c r="BF49" s="265">
        <f t="shared" si="29"/>
        <v>1.3120000000000001</v>
      </c>
      <c r="BG49" s="265">
        <f t="shared" si="29"/>
        <v>1.3321000000000001</v>
      </c>
      <c r="BH49" s="265">
        <f t="shared" si="29"/>
        <v>1.3070999999999999</v>
      </c>
      <c r="BI49" s="265">
        <f t="shared" si="29"/>
        <v>1.266</v>
      </c>
      <c r="BJ49" s="265">
        <f t="shared" si="29"/>
        <v>1.2737000000000001</v>
      </c>
      <c r="BK49" s="265">
        <f t="shared" si="29"/>
        <v>1.2554000000000001</v>
      </c>
      <c r="BL49" s="265">
        <f t="shared" si="29"/>
        <v>1.2376</v>
      </c>
      <c r="BM49" s="265">
        <f t="shared" si="29"/>
        <v>1.1924999999999999</v>
      </c>
      <c r="BN49" s="265">
        <f t="shared" si="30"/>
        <v>1.1318999999999999</v>
      </c>
      <c r="BO49" s="265">
        <f t="shared" si="30"/>
        <v>1.1186</v>
      </c>
      <c r="BP49" s="265">
        <f t="shared" si="30"/>
        <v>1.0640000000000001</v>
      </c>
      <c r="BQ49" s="265">
        <f t="shared" si="30"/>
        <v>1.1009</v>
      </c>
      <c r="BR49" s="265">
        <f t="shared" si="30"/>
        <v>1.0918000000000001</v>
      </c>
      <c r="BS49" s="265">
        <f t="shared" si="30"/>
        <v>1.0418000000000001</v>
      </c>
      <c r="BT49" s="265">
        <f t="shared" si="30"/>
        <v>1.0275000000000001</v>
      </c>
      <c r="BU49" s="265">
        <f t="shared" si="30"/>
        <v>1.0265</v>
      </c>
      <c r="BV49" s="265">
        <f t="shared" si="30"/>
        <v>1.0336000000000001</v>
      </c>
      <c r="BW49" s="265">
        <f t="shared" si="30"/>
        <v>1.0469999999999999</v>
      </c>
      <c r="BX49" s="265">
        <f t="shared" si="30"/>
        <v>1.0619000000000001</v>
      </c>
      <c r="BY49" s="265">
        <f t="shared" si="30"/>
        <v>1.0356000000000001</v>
      </c>
      <c r="BZ49" s="265">
        <f t="shared" si="30"/>
        <v>1.0116000000000001</v>
      </c>
      <c r="CA49" s="274">
        <f t="shared" si="30"/>
        <v>1</v>
      </c>
    </row>
    <row r="50" spans="1:79" outlineLevel="1">
      <c r="A50" s="261">
        <v>4</v>
      </c>
      <c r="B50" s="262" t="s">
        <v>333</v>
      </c>
      <c r="C50" s="205"/>
      <c r="D50" s="156">
        <v>8</v>
      </c>
      <c r="E50" s="299">
        <v>10</v>
      </c>
      <c r="F50" s="263">
        <f t="shared" si="24"/>
        <v>0</v>
      </c>
      <c r="G50" s="264">
        <f t="shared" si="24"/>
        <v>0</v>
      </c>
      <c r="H50" s="475">
        <f t="shared" si="24"/>
        <v>0</v>
      </c>
      <c r="I50" s="475">
        <f t="shared" si="24"/>
        <v>3.7797999999999998</v>
      </c>
      <c r="J50" s="265">
        <f t="shared" si="24"/>
        <v>3.8778000000000001</v>
      </c>
      <c r="K50" s="265">
        <f t="shared" si="24"/>
        <v>3.2719</v>
      </c>
      <c r="L50" s="265">
        <f t="shared" si="24"/>
        <v>3.2018</v>
      </c>
      <c r="M50" s="265">
        <f t="shared" si="24"/>
        <v>3.2820999999999998</v>
      </c>
      <c r="N50" s="265">
        <f t="shared" si="24"/>
        <v>3.3344</v>
      </c>
      <c r="O50" s="265">
        <f t="shared" si="24"/>
        <v>3.2719</v>
      </c>
      <c r="P50" s="265">
        <f t="shared" si="25"/>
        <v>3.2214999999999998</v>
      </c>
      <c r="Q50" s="265">
        <f t="shared" si="25"/>
        <v>3.1631</v>
      </c>
      <c r="R50" s="265">
        <f t="shared" si="25"/>
        <v>3.1823999999999999</v>
      </c>
      <c r="S50" s="265">
        <f t="shared" si="25"/>
        <v>3.2018</v>
      </c>
      <c r="T50" s="265">
        <f t="shared" si="25"/>
        <v>3.1631</v>
      </c>
      <c r="U50" s="265">
        <f t="shared" si="25"/>
        <v>3.1254</v>
      </c>
      <c r="V50" s="265">
        <f t="shared" si="25"/>
        <v>3.1067999999999998</v>
      </c>
      <c r="W50" s="265">
        <f t="shared" si="25"/>
        <v>3.0794000000000001</v>
      </c>
      <c r="X50" s="265">
        <f t="shared" si="25"/>
        <v>3.0348000000000002</v>
      </c>
      <c r="Y50" s="265">
        <f t="shared" si="25"/>
        <v>2.9660000000000002</v>
      </c>
      <c r="Z50" s="265">
        <f t="shared" si="26"/>
        <v>2.9245999999999999</v>
      </c>
      <c r="AA50" s="265">
        <f t="shared" si="26"/>
        <v>2.9575999999999998</v>
      </c>
      <c r="AB50" s="265">
        <f t="shared" si="26"/>
        <v>2.9660000000000002</v>
      </c>
      <c r="AC50" s="265">
        <f t="shared" si="26"/>
        <v>2.9163999999999999</v>
      </c>
      <c r="AD50" s="265">
        <f t="shared" si="26"/>
        <v>2.7772000000000001</v>
      </c>
      <c r="AE50" s="265">
        <f t="shared" si="26"/>
        <v>2.6709000000000001</v>
      </c>
      <c r="AF50" s="265">
        <f t="shared" si="26"/>
        <v>2.5916000000000001</v>
      </c>
      <c r="AG50" s="265">
        <f t="shared" si="26"/>
        <v>2.4348999999999998</v>
      </c>
      <c r="AH50" s="265">
        <f t="shared" si="26"/>
        <v>2.1455000000000002</v>
      </c>
      <c r="AI50" s="265">
        <f t="shared" si="26"/>
        <v>2.0529000000000002</v>
      </c>
      <c r="AJ50" s="265">
        <f t="shared" si="27"/>
        <v>1.9792000000000001</v>
      </c>
      <c r="AK50" s="265">
        <f t="shared" si="27"/>
        <v>1.9211</v>
      </c>
      <c r="AL50" s="265">
        <f t="shared" si="27"/>
        <v>1.9001999999999999</v>
      </c>
      <c r="AM50" s="265">
        <f t="shared" si="27"/>
        <v>1.8335999999999999</v>
      </c>
      <c r="AN50" s="265">
        <f t="shared" si="27"/>
        <v>1.7192000000000001</v>
      </c>
      <c r="AO50" s="265">
        <f t="shared" si="27"/>
        <v>1.6108</v>
      </c>
      <c r="AP50" s="265">
        <f t="shared" si="27"/>
        <v>1.5152000000000001</v>
      </c>
      <c r="AQ50" s="265">
        <f t="shared" si="27"/>
        <v>1.4893000000000001</v>
      </c>
      <c r="AR50" s="265">
        <f t="shared" si="27"/>
        <v>1.4480999999999999</v>
      </c>
      <c r="AS50" s="265">
        <f t="shared" si="27"/>
        <v>1.4168000000000001</v>
      </c>
      <c r="AT50" s="265">
        <f t="shared" si="28"/>
        <v>1.4283999999999999</v>
      </c>
      <c r="AU50" s="265">
        <f t="shared" si="28"/>
        <v>1.4622999999999999</v>
      </c>
      <c r="AV50" s="265">
        <f t="shared" si="28"/>
        <v>1.4401999999999999</v>
      </c>
      <c r="AW50" s="265">
        <f t="shared" si="28"/>
        <v>1.4035</v>
      </c>
      <c r="AX50" s="265">
        <f t="shared" si="28"/>
        <v>1.3813</v>
      </c>
      <c r="AY50" s="265">
        <f t="shared" si="28"/>
        <v>1.3527</v>
      </c>
      <c r="AZ50" s="265">
        <f t="shared" si="28"/>
        <v>1.3338000000000001</v>
      </c>
      <c r="BA50" s="265">
        <f t="shared" si="28"/>
        <v>1.3321000000000001</v>
      </c>
      <c r="BB50" s="265">
        <f t="shared" si="28"/>
        <v>1.3287</v>
      </c>
      <c r="BC50" s="265">
        <f t="shared" si="28"/>
        <v>1.3055000000000001</v>
      </c>
      <c r="BD50" s="265">
        <f t="shared" si="29"/>
        <v>1.327</v>
      </c>
      <c r="BE50" s="265">
        <f t="shared" si="29"/>
        <v>1.3120000000000001</v>
      </c>
      <c r="BF50" s="265">
        <f t="shared" si="29"/>
        <v>1.3120000000000001</v>
      </c>
      <c r="BG50" s="265">
        <f t="shared" si="29"/>
        <v>1.3321000000000001</v>
      </c>
      <c r="BH50" s="265">
        <f t="shared" si="29"/>
        <v>1.3070999999999999</v>
      </c>
      <c r="BI50" s="265">
        <f t="shared" si="29"/>
        <v>1.266</v>
      </c>
      <c r="BJ50" s="265">
        <f t="shared" si="29"/>
        <v>1.2737000000000001</v>
      </c>
      <c r="BK50" s="265">
        <f t="shared" si="29"/>
        <v>1.2554000000000001</v>
      </c>
      <c r="BL50" s="265">
        <f t="shared" si="29"/>
        <v>1.2376</v>
      </c>
      <c r="BM50" s="265">
        <f t="shared" si="29"/>
        <v>1.1924999999999999</v>
      </c>
      <c r="BN50" s="265">
        <f t="shared" si="30"/>
        <v>1.1318999999999999</v>
      </c>
      <c r="BO50" s="265">
        <f t="shared" si="30"/>
        <v>1.1186</v>
      </c>
      <c r="BP50" s="265">
        <f t="shared" si="30"/>
        <v>1.0640000000000001</v>
      </c>
      <c r="BQ50" s="265">
        <f t="shared" si="30"/>
        <v>1.1009</v>
      </c>
      <c r="BR50" s="265">
        <f t="shared" si="30"/>
        <v>1.0918000000000001</v>
      </c>
      <c r="BS50" s="265">
        <f t="shared" si="30"/>
        <v>1.0418000000000001</v>
      </c>
      <c r="BT50" s="265">
        <f t="shared" si="30"/>
        <v>1.0275000000000001</v>
      </c>
      <c r="BU50" s="265">
        <f t="shared" si="30"/>
        <v>1.0265</v>
      </c>
      <c r="BV50" s="265">
        <f t="shared" si="30"/>
        <v>1.0336000000000001</v>
      </c>
      <c r="BW50" s="265">
        <f t="shared" si="30"/>
        <v>1.0469999999999999</v>
      </c>
      <c r="BX50" s="265">
        <f t="shared" si="30"/>
        <v>1.0619000000000001</v>
      </c>
      <c r="BY50" s="265">
        <f t="shared" si="30"/>
        <v>1.0356000000000001</v>
      </c>
      <c r="BZ50" s="265">
        <f t="shared" si="30"/>
        <v>1.0116000000000001</v>
      </c>
      <c r="CA50" s="274">
        <f t="shared" si="30"/>
        <v>1</v>
      </c>
    </row>
    <row r="51" spans="1:79" outlineLevel="1">
      <c r="A51" s="261">
        <v>4</v>
      </c>
      <c r="B51" s="262" t="s">
        <v>334</v>
      </c>
      <c r="C51" s="205"/>
      <c r="D51" s="156">
        <v>14</v>
      </c>
      <c r="E51" s="299">
        <v>18</v>
      </c>
      <c r="F51" s="263">
        <f t="shared" si="24"/>
        <v>0</v>
      </c>
      <c r="G51" s="264">
        <f t="shared" si="24"/>
        <v>0</v>
      </c>
      <c r="H51" s="475">
        <f t="shared" si="24"/>
        <v>0</v>
      </c>
      <c r="I51" s="475">
        <f t="shared" si="24"/>
        <v>3.7797999999999998</v>
      </c>
      <c r="J51" s="265">
        <f t="shared" si="24"/>
        <v>3.8778000000000001</v>
      </c>
      <c r="K51" s="265">
        <f t="shared" si="24"/>
        <v>3.2719</v>
      </c>
      <c r="L51" s="265">
        <f t="shared" si="24"/>
        <v>3.2018</v>
      </c>
      <c r="M51" s="265">
        <f t="shared" si="24"/>
        <v>3.2820999999999998</v>
      </c>
      <c r="N51" s="265">
        <f t="shared" si="24"/>
        <v>3.3344</v>
      </c>
      <c r="O51" s="265">
        <f t="shared" si="24"/>
        <v>3.2719</v>
      </c>
      <c r="P51" s="265">
        <f t="shared" si="25"/>
        <v>3.2214999999999998</v>
      </c>
      <c r="Q51" s="265">
        <f t="shared" si="25"/>
        <v>3.1631</v>
      </c>
      <c r="R51" s="265">
        <f t="shared" si="25"/>
        <v>3.1823999999999999</v>
      </c>
      <c r="S51" s="265">
        <f t="shared" si="25"/>
        <v>3.2018</v>
      </c>
      <c r="T51" s="265">
        <f t="shared" si="25"/>
        <v>3.1631</v>
      </c>
      <c r="U51" s="265">
        <f t="shared" si="25"/>
        <v>3.1254</v>
      </c>
      <c r="V51" s="265">
        <f t="shared" si="25"/>
        <v>3.1067999999999998</v>
      </c>
      <c r="W51" s="265">
        <f t="shared" si="25"/>
        <v>3.0794000000000001</v>
      </c>
      <c r="X51" s="265">
        <f t="shared" si="25"/>
        <v>3.0348000000000002</v>
      </c>
      <c r="Y51" s="265">
        <f t="shared" si="25"/>
        <v>2.9660000000000002</v>
      </c>
      <c r="Z51" s="265">
        <f t="shared" si="26"/>
        <v>2.9245999999999999</v>
      </c>
      <c r="AA51" s="265">
        <f t="shared" si="26"/>
        <v>2.9575999999999998</v>
      </c>
      <c r="AB51" s="265">
        <f t="shared" si="26"/>
        <v>2.9660000000000002</v>
      </c>
      <c r="AC51" s="265">
        <f t="shared" si="26"/>
        <v>2.9163999999999999</v>
      </c>
      <c r="AD51" s="265">
        <f t="shared" si="26"/>
        <v>2.7772000000000001</v>
      </c>
      <c r="AE51" s="265">
        <f t="shared" si="26"/>
        <v>2.6709000000000001</v>
      </c>
      <c r="AF51" s="265">
        <f t="shared" si="26"/>
        <v>2.5916000000000001</v>
      </c>
      <c r="AG51" s="265">
        <f t="shared" si="26"/>
        <v>2.4348999999999998</v>
      </c>
      <c r="AH51" s="265">
        <f t="shared" si="26"/>
        <v>2.1455000000000002</v>
      </c>
      <c r="AI51" s="265">
        <f t="shared" si="26"/>
        <v>2.0529000000000002</v>
      </c>
      <c r="AJ51" s="265">
        <f t="shared" si="27"/>
        <v>1.9792000000000001</v>
      </c>
      <c r="AK51" s="265">
        <f t="shared" si="27"/>
        <v>1.9211</v>
      </c>
      <c r="AL51" s="265">
        <f t="shared" si="27"/>
        <v>1.9001999999999999</v>
      </c>
      <c r="AM51" s="265">
        <f t="shared" si="27"/>
        <v>1.8335999999999999</v>
      </c>
      <c r="AN51" s="265">
        <f t="shared" si="27"/>
        <v>1.7192000000000001</v>
      </c>
      <c r="AO51" s="265">
        <f t="shared" si="27"/>
        <v>1.6108</v>
      </c>
      <c r="AP51" s="265">
        <f t="shared" si="27"/>
        <v>1.5152000000000001</v>
      </c>
      <c r="AQ51" s="265">
        <f t="shared" si="27"/>
        <v>1.4893000000000001</v>
      </c>
      <c r="AR51" s="265">
        <f t="shared" si="27"/>
        <v>1.4480999999999999</v>
      </c>
      <c r="AS51" s="265">
        <f t="shared" si="27"/>
        <v>1.4168000000000001</v>
      </c>
      <c r="AT51" s="265">
        <f t="shared" si="28"/>
        <v>1.4283999999999999</v>
      </c>
      <c r="AU51" s="265">
        <f t="shared" si="28"/>
        <v>1.4622999999999999</v>
      </c>
      <c r="AV51" s="265">
        <f t="shared" si="28"/>
        <v>1.4401999999999999</v>
      </c>
      <c r="AW51" s="265">
        <f t="shared" si="28"/>
        <v>1.4035</v>
      </c>
      <c r="AX51" s="265">
        <f t="shared" si="28"/>
        <v>1.3813</v>
      </c>
      <c r="AY51" s="265">
        <f t="shared" si="28"/>
        <v>1.3527</v>
      </c>
      <c r="AZ51" s="265">
        <f t="shared" si="28"/>
        <v>1.3338000000000001</v>
      </c>
      <c r="BA51" s="265">
        <f t="shared" si="28"/>
        <v>1.3321000000000001</v>
      </c>
      <c r="BB51" s="265">
        <f t="shared" si="28"/>
        <v>1.3287</v>
      </c>
      <c r="BC51" s="265">
        <f t="shared" si="28"/>
        <v>1.3055000000000001</v>
      </c>
      <c r="BD51" s="265">
        <f t="shared" si="29"/>
        <v>1.327</v>
      </c>
      <c r="BE51" s="265">
        <f t="shared" si="29"/>
        <v>1.3120000000000001</v>
      </c>
      <c r="BF51" s="265">
        <f t="shared" si="29"/>
        <v>1.3120000000000001</v>
      </c>
      <c r="BG51" s="265">
        <f t="shared" si="29"/>
        <v>1.3321000000000001</v>
      </c>
      <c r="BH51" s="265">
        <f t="shared" si="29"/>
        <v>1.3070999999999999</v>
      </c>
      <c r="BI51" s="265">
        <f t="shared" si="29"/>
        <v>1.266</v>
      </c>
      <c r="BJ51" s="265">
        <f t="shared" si="29"/>
        <v>1.2737000000000001</v>
      </c>
      <c r="BK51" s="265">
        <f t="shared" si="29"/>
        <v>1.2554000000000001</v>
      </c>
      <c r="BL51" s="265">
        <f t="shared" si="29"/>
        <v>1.2376</v>
      </c>
      <c r="BM51" s="265">
        <f t="shared" si="29"/>
        <v>1.1924999999999999</v>
      </c>
      <c r="BN51" s="265">
        <f t="shared" si="30"/>
        <v>1.1318999999999999</v>
      </c>
      <c r="BO51" s="265">
        <f t="shared" si="30"/>
        <v>1.1186</v>
      </c>
      <c r="BP51" s="265">
        <f t="shared" si="30"/>
        <v>1.0640000000000001</v>
      </c>
      <c r="BQ51" s="265">
        <f t="shared" si="30"/>
        <v>1.1009</v>
      </c>
      <c r="BR51" s="265">
        <f t="shared" si="30"/>
        <v>1.0918000000000001</v>
      </c>
      <c r="BS51" s="265">
        <f t="shared" si="30"/>
        <v>1.0418000000000001</v>
      </c>
      <c r="BT51" s="265">
        <f t="shared" si="30"/>
        <v>1.0275000000000001</v>
      </c>
      <c r="BU51" s="265">
        <f t="shared" si="30"/>
        <v>1.0265</v>
      </c>
      <c r="BV51" s="265">
        <f t="shared" si="30"/>
        <v>1.0336000000000001</v>
      </c>
      <c r="BW51" s="265">
        <f t="shared" si="30"/>
        <v>1.0469999999999999</v>
      </c>
      <c r="BX51" s="265">
        <f t="shared" si="30"/>
        <v>1.0619000000000001</v>
      </c>
      <c r="BY51" s="265">
        <f t="shared" si="30"/>
        <v>1.0356000000000001</v>
      </c>
      <c r="BZ51" s="265">
        <f t="shared" si="30"/>
        <v>1.0116000000000001</v>
      </c>
      <c r="CA51" s="274">
        <f t="shared" si="30"/>
        <v>1</v>
      </c>
    </row>
    <row r="52" spans="1:79" outlineLevel="1">
      <c r="A52" s="261">
        <v>4</v>
      </c>
      <c r="B52" s="262" t="s">
        <v>335</v>
      </c>
      <c r="C52" s="205"/>
      <c r="D52" s="156">
        <v>14</v>
      </c>
      <c r="E52" s="299">
        <v>25</v>
      </c>
      <c r="F52" s="263">
        <f t="shared" si="24"/>
        <v>0</v>
      </c>
      <c r="G52" s="264">
        <f t="shared" si="24"/>
        <v>0</v>
      </c>
      <c r="H52" s="475">
        <f t="shared" si="24"/>
        <v>0</v>
      </c>
      <c r="I52" s="475">
        <f t="shared" si="24"/>
        <v>3.7797999999999998</v>
      </c>
      <c r="J52" s="265">
        <f t="shared" si="24"/>
        <v>3.8778000000000001</v>
      </c>
      <c r="K52" s="265">
        <f t="shared" si="24"/>
        <v>3.2719</v>
      </c>
      <c r="L52" s="265">
        <f t="shared" si="24"/>
        <v>3.2018</v>
      </c>
      <c r="M52" s="265">
        <f t="shared" si="24"/>
        <v>3.2820999999999998</v>
      </c>
      <c r="N52" s="265">
        <f t="shared" si="24"/>
        <v>3.3344</v>
      </c>
      <c r="O52" s="265">
        <f t="shared" si="24"/>
        <v>3.2719</v>
      </c>
      <c r="P52" s="265">
        <f t="shared" si="25"/>
        <v>3.2214999999999998</v>
      </c>
      <c r="Q52" s="265">
        <f t="shared" si="25"/>
        <v>3.1631</v>
      </c>
      <c r="R52" s="265">
        <f t="shared" si="25"/>
        <v>3.1823999999999999</v>
      </c>
      <c r="S52" s="265">
        <f t="shared" si="25"/>
        <v>3.2018</v>
      </c>
      <c r="T52" s="265">
        <f t="shared" si="25"/>
        <v>3.1631</v>
      </c>
      <c r="U52" s="265">
        <f t="shared" si="25"/>
        <v>3.1254</v>
      </c>
      <c r="V52" s="265">
        <f t="shared" si="25"/>
        <v>3.1067999999999998</v>
      </c>
      <c r="W52" s="265">
        <f t="shared" si="25"/>
        <v>3.0794000000000001</v>
      </c>
      <c r="X52" s="265">
        <f t="shared" si="25"/>
        <v>3.0348000000000002</v>
      </c>
      <c r="Y52" s="265">
        <f t="shared" si="25"/>
        <v>2.9660000000000002</v>
      </c>
      <c r="Z52" s="265">
        <f t="shared" si="26"/>
        <v>2.9245999999999999</v>
      </c>
      <c r="AA52" s="265">
        <f t="shared" si="26"/>
        <v>2.9575999999999998</v>
      </c>
      <c r="AB52" s="265">
        <f t="shared" si="26"/>
        <v>2.9660000000000002</v>
      </c>
      <c r="AC52" s="265">
        <f t="shared" si="26"/>
        <v>2.9163999999999999</v>
      </c>
      <c r="AD52" s="265">
        <f t="shared" si="26"/>
        <v>2.7772000000000001</v>
      </c>
      <c r="AE52" s="265">
        <f t="shared" si="26"/>
        <v>2.6709000000000001</v>
      </c>
      <c r="AF52" s="265">
        <f t="shared" si="26"/>
        <v>2.5916000000000001</v>
      </c>
      <c r="AG52" s="265">
        <f t="shared" si="26"/>
        <v>2.4348999999999998</v>
      </c>
      <c r="AH52" s="265">
        <f t="shared" si="26"/>
        <v>2.1455000000000002</v>
      </c>
      <c r="AI52" s="265">
        <f t="shared" si="26"/>
        <v>2.0529000000000002</v>
      </c>
      <c r="AJ52" s="265">
        <f t="shared" si="27"/>
        <v>1.9792000000000001</v>
      </c>
      <c r="AK52" s="265">
        <f t="shared" si="27"/>
        <v>1.9211</v>
      </c>
      <c r="AL52" s="265">
        <f t="shared" si="27"/>
        <v>1.9001999999999999</v>
      </c>
      <c r="AM52" s="265">
        <f t="shared" si="27"/>
        <v>1.8335999999999999</v>
      </c>
      <c r="AN52" s="265">
        <f t="shared" si="27"/>
        <v>1.7192000000000001</v>
      </c>
      <c r="AO52" s="265">
        <f t="shared" si="27"/>
        <v>1.6108</v>
      </c>
      <c r="AP52" s="265">
        <f t="shared" si="27"/>
        <v>1.5152000000000001</v>
      </c>
      <c r="AQ52" s="265">
        <f t="shared" si="27"/>
        <v>1.4893000000000001</v>
      </c>
      <c r="AR52" s="265">
        <f t="shared" si="27"/>
        <v>1.4480999999999999</v>
      </c>
      <c r="AS52" s="265">
        <f t="shared" si="27"/>
        <v>1.4168000000000001</v>
      </c>
      <c r="AT52" s="265">
        <f t="shared" si="28"/>
        <v>1.4283999999999999</v>
      </c>
      <c r="AU52" s="265">
        <f t="shared" si="28"/>
        <v>1.4622999999999999</v>
      </c>
      <c r="AV52" s="265">
        <f t="shared" si="28"/>
        <v>1.4401999999999999</v>
      </c>
      <c r="AW52" s="265">
        <f t="shared" si="28"/>
        <v>1.4035</v>
      </c>
      <c r="AX52" s="265">
        <f t="shared" si="28"/>
        <v>1.3813</v>
      </c>
      <c r="AY52" s="265">
        <f t="shared" si="28"/>
        <v>1.3527</v>
      </c>
      <c r="AZ52" s="265">
        <f t="shared" si="28"/>
        <v>1.3338000000000001</v>
      </c>
      <c r="BA52" s="265">
        <f t="shared" si="28"/>
        <v>1.3321000000000001</v>
      </c>
      <c r="BB52" s="265">
        <f t="shared" si="28"/>
        <v>1.3287</v>
      </c>
      <c r="BC52" s="265">
        <f t="shared" si="28"/>
        <v>1.3055000000000001</v>
      </c>
      <c r="BD52" s="265">
        <f t="shared" si="29"/>
        <v>1.327</v>
      </c>
      <c r="BE52" s="265">
        <f t="shared" si="29"/>
        <v>1.3120000000000001</v>
      </c>
      <c r="BF52" s="265">
        <f t="shared" si="29"/>
        <v>1.3120000000000001</v>
      </c>
      <c r="BG52" s="265">
        <f t="shared" si="29"/>
        <v>1.3321000000000001</v>
      </c>
      <c r="BH52" s="265">
        <f t="shared" si="29"/>
        <v>1.3070999999999999</v>
      </c>
      <c r="BI52" s="265">
        <f t="shared" si="29"/>
        <v>1.266</v>
      </c>
      <c r="BJ52" s="265">
        <f t="shared" si="29"/>
        <v>1.2737000000000001</v>
      </c>
      <c r="BK52" s="265">
        <f t="shared" si="29"/>
        <v>1.2554000000000001</v>
      </c>
      <c r="BL52" s="265">
        <f t="shared" si="29"/>
        <v>1.2376</v>
      </c>
      <c r="BM52" s="265">
        <f t="shared" si="29"/>
        <v>1.1924999999999999</v>
      </c>
      <c r="BN52" s="265">
        <f t="shared" si="30"/>
        <v>1.1318999999999999</v>
      </c>
      <c r="BO52" s="265">
        <f t="shared" si="30"/>
        <v>1.1186</v>
      </c>
      <c r="BP52" s="265">
        <f t="shared" si="30"/>
        <v>1.0640000000000001</v>
      </c>
      <c r="BQ52" s="265">
        <f t="shared" si="30"/>
        <v>1.1009</v>
      </c>
      <c r="BR52" s="265">
        <f t="shared" si="30"/>
        <v>1.0918000000000001</v>
      </c>
      <c r="BS52" s="265">
        <f t="shared" si="30"/>
        <v>1.0418000000000001</v>
      </c>
      <c r="BT52" s="265">
        <f t="shared" si="30"/>
        <v>1.0275000000000001</v>
      </c>
      <c r="BU52" s="265">
        <f t="shared" si="30"/>
        <v>1.0265</v>
      </c>
      <c r="BV52" s="265">
        <f t="shared" si="30"/>
        <v>1.0336000000000001</v>
      </c>
      <c r="BW52" s="265">
        <f t="shared" si="30"/>
        <v>1.0469999999999999</v>
      </c>
      <c r="BX52" s="265">
        <f t="shared" si="30"/>
        <v>1.0619000000000001</v>
      </c>
      <c r="BY52" s="265">
        <f t="shared" si="30"/>
        <v>1.0356000000000001</v>
      </c>
      <c r="BZ52" s="265">
        <f t="shared" si="30"/>
        <v>1.0116000000000001</v>
      </c>
      <c r="CA52" s="274">
        <f t="shared" si="30"/>
        <v>1</v>
      </c>
    </row>
    <row r="53" spans="1:79" outlineLevel="1">
      <c r="A53" s="261">
        <v>4</v>
      </c>
      <c r="B53" s="262" t="s">
        <v>336</v>
      </c>
      <c r="C53" s="205"/>
      <c r="D53" s="156">
        <v>4</v>
      </c>
      <c r="E53" s="299">
        <v>8</v>
      </c>
      <c r="F53" s="263">
        <f t="shared" si="24"/>
        <v>0</v>
      </c>
      <c r="G53" s="264">
        <f t="shared" si="24"/>
        <v>0</v>
      </c>
      <c r="H53" s="475">
        <f t="shared" si="24"/>
        <v>0</v>
      </c>
      <c r="I53" s="475">
        <f t="shared" si="24"/>
        <v>3.7797999999999998</v>
      </c>
      <c r="J53" s="265">
        <f t="shared" si="24"/>
        <v>3.8778000000000001</v>
      </c>
      <c r="K53" s="265">
        <f t="shared" si="24"/>
        <v>3.2719</v>
      </c>
      <c r="L53" s="265">
        <f t="shared" si="24"/>
        <v>3.2018</v>
      </c>
      <c r="M53" s="265">
        <f t="shared" si="24"/>
        <v>3.2820999999999998</v>
      </c>
      <c r="N53" s="265">
        <f t="shared" si="24"/>
        <v>3.3344</v>
      </c>
      <c r="O53" s="265">
        <f t="shared" si="24"/>
        <v>3.2719</v>
      </c>
      <c r="P53" s="265">
        <f t="shared" si="25"/>
        <v>3.2214999999999998</v>
      </c>
      <c r="Q53" s="265">
        <f t="shared" si="25"/>
        <v>3.1631</v>
      </c>
      <c r="R53" s="265">
        <f t="shared" si="25"/>
        <v>3.1823999999999999</v>
      </c>
      <c r="S53" s="265">
        <f t="shared" si="25"/>
        <v>3.2018</v>
      </c>
      <c r="T53" s="265">
        <f t="shared" si="25"/>
        <v>3.1631</v>
      </c>
      <c r="U53" s="265">
        <f t="shared" si="25"/>
        <v>3.1254</v>
      </c>
      <c r="V53" s="265">
        <f t="shared" si="25"/>
        <v>3.1067999999999998</v>
      </c>
      <c r="W53" s="265">
        <f t="shared" si="25"/>
        <v>3.0794000000000001</v>
      </c>
      <c r="X53" s="265">
        <f t="shared" si="25"/>
        <v>3.0348000000000002</v>
      </c>
      <c r="Y53" s="265">
        <f t="shared" si="25"/>
        <v>2.9660000000000002</v>
      </c>
      <c r="Z53" s="265">
        <f t="shared" si="26"/>
        <v>2.9245999999999999</v>
      </c>
      <c r="AA53" s="265">
        <f t="shared" si="26"/>
        <v>2.9575999999999998</v>
      </c>
      <c r="AB53" s="265">
        <f t="shared" si="26"/>
        <v>2.9660000000000002</v>
      </c>
      <c r="AC53" s="265">
        <f t="shared" si="26"/>
        <v>2.9163999999999999</v>
      </c>
      <c r="AD53" s="265">
        <f t="shared" si="26"/>
        <v>2.7772000000000001</v>
      </c>
      <c r="AE53" s="265">
        <f t="shared" si="26"/>
        <v>2.6709000000000001</v>
      </c>
      <c r="AF53" s="265">
        <f t="shared" si="26"/>
        <v>2.5916000000000001</v>
      </c>
      <c r="AG53" s="265">
        <f t="shared" si="26"/>
        <v>2.4348999999999998</v>
      </c>
      <c r="AH53" s="265">
        <f t="shared" si="26"/>
        <v>2.1455000000000002</v>
      </c>
      <c r="AI53" s="265">
        <f t="shared" si="26"/>
        <v>2.0529000000000002</v>
      </c>
      <c r="AJ53" s="265">
        <f t="shared" si="27"/>
        <v>1.9792000000000001</v>
      </c>
      <c r="AK53" s="265">
        <f t="shared" si="27"/>
        <v>1.9211</v>
      </c>
      <c r="AL53" s="265">
        <f t="shared" si="27"/>
        <v>1.9001999999999999</v>
      </c>
      <c r="AM53" s="265">
        <f t="shared" si="27"/>
        <v>1.8335999999999999</v>
      </c>
      <c r="AN53" s="265">
        <f t="shared" si="27"/>
        <v>1.7192000000000001</v>
      </c>
      <c r="AO53" s="265">
        <f t="shared" si="27"/>
        <v>1.6108</v>
      </c>
      <c r="AP53" s="265">
        <f t="shared" si="27"/>
        <v>1.5152000000000001</v>
      </c>
      <c r="AQ53" s="265">
        <f t="shared" si="27"/>
        <v>1.4893000000000001</v>
      </c>
      <c r="AR53" s="265">
        <f t="shared" si="27"/>
        <v>1.4480999999999999</v>
      </c>
      <c r="AS53" s="265">
        <f t="shared" si="27"/>
        <v>1.4168000000000001</v>
      </c>
      <c r="AT53" s="265">
        <f t="shared" si="28"/>
        <v>1.4283999999999999</v>
      </c>
      <c r="AU53" s="265">
        <f t="shared" si="28"/>
        <v>1.4622999999999999</v>
      </c>
      <c r="AV53" s="265">
        <f t="shared" si="28"/>
        <v>1.4401999999999999</v>
      </c>
      <c r="AW53" s="265">
        <f t="shared" si="28"/>
        <v>1.4035</v>
      </c>
      <c r="AX53" s="265">
        <f t="shared" si="28"/>
        <v>1.3813</v>
      </c>
      <c r="AY53" s="265">
        <f t="shared" si="28"/>
        <v>1.3527</v>
      </c>
      <c r="AZ53" s="265">
        <f t="shared" si="28"/>
        <v>1.3338000000000001</v>
      </c>
      <c r="BA53" s="265">
        <f t="shared" si="28"/>
        <v>1.3321000000000001</v>
      </c>
      <c r="BB53" s="265">
        <f t="shared" si="28"/>
        <v>1.3287</v>
      </c>
      <c r="BC53" s="265">
        <f t="shared" si="28"/>
        <v>1.3055000000000001</v>
      </c>
      <c r="BD53" s="265">
        <f t="shared" si="29"/>
        <v>1.327</v>
      </c>
      <c r="BE53" s="265">
        <f t="shared" si="29"/>
        <v>1.3120000000000001</v>
      </c>
      <c r="BF53" s="265">
        <f t="shared" si="29"/>
        <v>1.3120000000000001</v>
      </c>
      <c r="BG53" s="265">
        <f t="shared" si="29"/>
        <v>1.3321000000000001</v>
      </c>
      <c r="BH53" s="265">
        <f t="shared" si="29"/>
        <v>1.3070999999999999</v>
      </c>
      <c r="BI53" s="265">
        <f t="shared" si="29"/>
        <v>1.266</v>
      </c>
      <c r="BJ53" s="265">
        <f t="shared" si="29"/>
        <v>1.2737000000000001</v>
      </c>
      <c r="BK53" s="265">
        <f t="shared" si="29"/>
        <v>1.2554000000000001</v>
      </c>
      <c r="BL53" s="265">
        <f t="shared" si="29"/>
        <v>1.2376</v>
      </c>
      <c r="BM53" s="265">
        <f t="shared" si="29"/>
        <v>1.1924999999999999</v>
      </c>
      <c r="BN53" s="265">
        <f t="shared" si="30"/>
        <v>1.1318999999999999</v>
      </c>
      <c r="BO53" s="265">
        <f t="shared" si="30"/>
        <v>1.1186</v>
      </c>
      <c r="BP53" s="265">
        <f t="shared" si="30"/>
        <v>1.0640000000000001</v>
      </c>
      <c r="BQ53" s="265">
        <f t="shared" si="30"/>
        <v>1.1009</v>
      </c>
      <c r="BR53" s="265">
        <f t="shared" si="30"/>
        <v>1.0918000000000001</v>
      </c>
      <c r="BS53" s="265">
        <f t="shared" si="30"/>
        <v>1.0418000000000001</v>
      </c>
      <c r="BT53" s="265">
        <f t="shared" si="30"/>
        <v>1.0275000000000001</v>
      </c>
      <c r="BU53" s="265">
        <f t="shared" si="30"/>
        <v>1.0265</v>
      </c>
      <c r="BV53" s="265">
        <f t="shared" si="30"/>
        <v>1.0336000000000001</v>
      </c>
      <c r="BW53" s="265">
        <f t="shared" si="30"/>
        <v>1.0469999999999999</v>
      </c>
      <c r="BX53" s="265">
        <f t="shared" si="30"/>
        <v>1.0619000000000001</v>
      </c>
      <c r="BY53" s="265">
        <f t="shared" si="30"/>
        <v>1.0356000000000001</v>
      </c>
      <c r="BZ53" s="265">
        <f t="shared" si="30"/>
        <v>1.0116000000000001</v>
      </c>
      <c r="CA53" s="274">
        <f t="shared" si="30"/>
        <v>1</v>
      </c>
    </row>
    <row r="54" spans="1:79" outlineLevel="1">
      <c r="A54" s="261">
        <v>4</v>
      </c>
      <c r="B54" s="262" t="s">
        <v>337</v>
      </c>
      <c r="C54" s="205"/>
      <c r="D54" s="156">
        <v>3</v>
      </c>
      <c r="E54" s="299">
        <v>5</v>
      </c>
      <c r="F54" s="263">
        <f t="shared" si="24"/>
        <v>0</v>
      </c>
      <c r="G54" s="264">
        <f t="shared" si="24"/>
        <v>0</v>
      </c>
      <c r="H54" s="475">
        <f t="shared" si="24"/>
        <v>0</v>
      </c>
      <c r="I54" s="475">
        <f t="shared" si="24"/>
        <v>3.7797999999999998</v>
      </c>
      <c r="J54" s="265">
        <f t="shared" si="24"/>
        <v>3.8778000000000001</v>
      </c>
      <c r="K54" s="265">
        <f t="shared" si="24"/>
        <v>3.2719</v>
      </c>
      <c r="L54" s="265">
        <f t="shared" si="24"/>
        <v>3.2018</v>
      </c>
      <c r="M54" s="265">
        <f t="shared" si="24"/>
        <v>3.2820999999999998</v>
      </c>
      <c r="N54" s="265">
        <f t="shared" si="24"/>
        <v>3.3344</v>
      </c>
      <c r="O54" s="265">
        <f t="shared" si="24"/>
        <v>3.2719</v>
      </c>
      <c r="P54" s="265">
        <f t="shared" si="25"/>
        <v>3.2214999999999998</v>
      </c>
      <c r="Q54" s="265">
        <f t="shared" si="25"/>
        <v>3.1631</v>
      </c>
      <c r="R54" s="265">
        <f t="shared" si="25"/>
        <v>3.1823999999999999</v>
      </c>
      <c r="S54" s="265">
        <f t="shared" si="25"/>
        <v>3.2018</v>
      </c>
      <c r="T54" s="265">
        <f t="shared" si="25"/>
        <v>3.1631</v>
      </c>
      <c r="U54" s="265">
        <f t="shared" si="25"/>
        <v>3.1254</v>
      </c>
      <c r="V54" s="265">
        <f t="shared" si="25"/>
        <v>3.1067999999999998</v>
      </c>
      <c r="W54" s="265">
        <f t="shared" si="25"/>
        <v>3.0794000000000001</v>
      </c>
      <c r="X54" s="265">
        <f t="shared" si="25"/>
        <v>3.0348000000000002</v>
      </c>
      <c r="Y54" s="265">
        <f t="shared" si="25"/>
        <v>2.9660000000000002</v>
      </c>
      <c r="Z54" s="265">
        <f t="shared" si="26"/>
        <v>2.9245999999999999</v>
      </c>
      <c r="AA54" s="265">
        <f t="shared" si="26"/>
        <v>2.9575999999999998</v>
      </c>
      <c r="AB54" s="265">
        <f t="shared" si="26"/>
        <v>2.9660000000000002</v>
      </c>
      <c r="AC54" s="265">
        <f t="shared" si="26"/>
        <v>2.9163999999999999</v>
      </c>
      <c r="AD54" s="265">
        <f t="shared" si="26"/>
        <v>2.7772000000000001</v>
      </c>
      <c r="AE54" s="265">
        <f t="shared" si="26"/>
        <v>2.6709000000000001</v>
      </c>
      <c r="AF54" s="265">
        <f t="shared" si="26"/>
        <v>2.5916000000000001</v>
      </c>
      <c r="AG54" s="265">
        <f t="shared" si="26"/>
        <v>2.4348999999999998</v>
      </c>
      <c r="AH54" s="265">
        <f t="shared" si="26"/>
        <v>2.1455000000000002</v>
      </c>
      <c r="AI54" s="265">
        <f t="shared" si="26"/>
        <v>2.0529000000000002</v>
      </c>
      <c r="AJ54" s="265">
        <f t="shared" si="27"/>
        <v>1.9792000000000001</v>
      </c>
      <c r="AK54" s="265">
        <f t="shared" si="27"/>
        <v>1.9211</v>
      </c>
      <c r="AL54" s="265">
        <f t="shared" si="27"/>
        <v>1.9001999999999999</v>
      </c>
      <c r="AM54" s="265">
        <f t="shared" si="27"/>
        <v>1.8335999999999999</v>
      </c>
      <c r="AN54" s="265">
        <f t="shared" si="27"/>
        <v>1.7192000000000001</v>
      </c>
      <c r="AO54" s="265">
        <f t="shared" si="27"/>
        <v>1.6108</v>
      </c>
      <c r="AP54" s="265">
        <f t="shared" si="27"/>
        <v>1.5152000000000001</v>
      </c>
      <c r="AQ54" s="265">
        <f t="shared" si="27"/>
        <v>1.4893000000000001</v>
      </c>
      <c r="AR54" s="265">
        <f t="shared" si="27"/>
        <v>1.4480999999999999</v>
      </c>
      <c r="AS54" s="265">
        <f t="shared" si="27"/>
        <v>1.4168000000000001</v>
      </c>
      <c r="AT54" s="265">
        <f t="shared" si="28"/>
        <v>1.4283999999999999</v>
      </c>
      <c r="AU54" s="265">
        <f t="shared" si="28"/>
        <v>1.4622999999999999</v>
      </c>
      <c r="AV54" s="265">
        <f t="shared" si="28"/>
        <v>1.4401999999999999</v>
      </c>
      <c r="AW54" s="265">
        <f t="shared" si="28"/>
        <v>1.4035</v>
      </c>
      <c r="AX54" s="265">
        <f t="shared" si="28"/>
        <v>1.3813</v>
      </c>
      <c r="AY54" s="265">
        <f t="shared" si="28"/>
        <v>1.3527</v>
      </c>
      <c r="AZ54" s="265">
        <f t="shared" si="28"/>
        <v>1.3338000000000001</v>
      </c>
      <c r="BA54" s="265">
        <f t="shared" si="28"/>
        <v>1.3321000000000001</v>
      </c>
      <c r="BB54" s="265">
        <f t="shared" si="28"/>
        <v>1.3287</v>
      </c>
      <c r="BC54" s="265">
        <f t="shared" si="28"/>
        <v>1.3055000000000001</v>
      </c>
      <c r="BD54" s="265">
        <f t="shared" si="29"/>
        <v>1.327</v>
      </c>
      <c r="BE54" s="265">
        <f t="shared" si="29"/>
        <v>1.3120000000000001</v>
      </c>
      <c r="BF54" s="265">
        <f t="shared" si="29"/>
        <v>1.3120000000000001</v>
      </c>
      <c r="BG54" s="265">
        <f t="shared" si="29"/>
        <v>1.3321000000000001</v>
      </c>
      <c r="BH54" s="265">
        <f t="shared" si="29"/>
        <v>1.3070999999999999</v>
      </c>
      <c r="BI54" s="265">
        <f t="shared" si="29"/>
        <v>1.266</v>
      </c>
      <c r="BJ54" s="265">
        <f t="shared" si="29"/>
        <v>1.2737000000000001</v>
      </c>
      <c r="BK54" s="265">
        <f t="shared" si="29"/>
        <v>1.2554000000000001</v>
      </c>
      <c r="BL54" s="265">
        <f t="shared" si="29"/>
        <v>1.2376</v>
      </c>
      <c r="BM54" s="265">
        <f t="shared" si="29"/>
        <v>1.1924999999999999</v>
      </c>
      <c r="BN54" s="265">
        <f t="shared" si="30"/>
        <v>1.1318999999999999</v>
      </c>
      <c r="BO54" s="265">
        <f t="shared" si="30"/>
        <v>1.1186</v>
      </c>
      <c r="BP54" s="265">
        <f t="shared" si="30"/>
        <v>1.0640000000000001</v>
      </c>
      <c r="BQ54" s="265">
        <f t="shared" si="30"/>
        <v>1.1009</v>
      </c>
      <c r="BR54" s="265">
        <f t="shared" si="30"/>
        <v>1.0918000000000001</v>
      </c>
      <c r="BS54" s="265">
        <f t="shared" si="30"/>
        <v>1.0418000000000001</v>
      </c>
      <c r="BT54" s="265">
        <f t="shared" si="30"/>
        <v>1.0275000000000001</v>
      </c>
      <c r="BU54" s="265">
        <f t="shared" si="30"/>
        <v>1.0265</v>
      </c>
      <c r="BV54" s="265">
        <f t="shared" si="30"/>
        <v>1.0336000000000001</v>
      </c>
      <c r="BW54" s="265">
        <f t="shared" si="30"/>
        <v>1.0469999999999999</v>
      </c>
      <c r="BX54" s="265">
        <f t="shared" si="30"/>
        <v>1.0619000000000001</v>
      </c>
      <c r="BY54" s="265">
        <f t="shared" si="30"/>
        <v>1.0356000000000001</v>
      </c>
      <c r="BZ54" s="265">
        <f t="shared" si="30"/>
        <v>1.0116000000000001</v>
      </c>
      <c r="CA54" s="274">
        <f t="shared" si="30"/>
        <v>1</v>
      </c>
    </row>
    <row r="55" spans="1:79" outlineLevel="1">
      <c r="A55" s="261">
        <v>4</v>
      </c>
      <c r="B55" s="262" t="s">
        <v>338</v>
      </c>
      <c r="C55" s="205"/>
      <c r="D55" s="156">
        <v>5</v>
      </c>
      <c r="E55" s="299">
        <v>5</v>
      </c>
      <c r="F55" s="263">
        <f t="shared" si="24"/>
        <v>0</v>
      </c>
      <c r="G55" s="264">
        <f t="shared" si="24"/>
        <v>0</v>
      </c>
      <c r="H55" s="475">
        <f t="shared" si="24"/>
        <v>0</v>
      </c>
      <c r="I55" s="475">
        <f t="shared" si="24"/>
        <v>3.7797999999999998</v>
      </c>
      <c r="J55" s="265">
        <f t="shared" si="24"/>
        <v>3.8778000000000001</v>
      </c>
      <c r="K55" s="265">
        <f t="shared" si="24"/>
        <v>3.2719</v>
      </c>
      <c r="L55" s="265">
        <f t="shared" si="24"/>
        <v>3.2018</v>
      </c>
      <c r="M55" s="265">
        <f t="shared" si="24"/>
        <v>3.2820999999999998</v>
      </c>
      <c r="N55" s="265">
        <f t="shared" si="24"/>
        <v>3.3344</v>
      </c>
      <c r="O55" s="265">
        <f t="shared" si="24"/>
        <v>3.2719</v>
      </c>
      <c r="P55" s="265">
        <f t="shared" si="25"/>
        <v>3.2214999999999998</v>
      </c>
      <c r="Q55" s="265">
        <f t="shared" si="25"/>
        <v>3.1631</v>
      </c>
      <c r="R55" s="265">
        <f t="shared" si="25"/>
        <v>3.1823999999999999</v>
      </c>
      <c r="S55" s="265">
        <f t="shared" si="25"/>
        <v>3.2018</v>
      </c>
      <c r="T55" s="265">
        <f t="shared" si="25"/>
        <v>3.1631</v>
      </c>
      <c r="U55" s="265">
        <f t="shared" si="25"/>
        <v>3.1254</v>
      </c>
      <c r="V55" s="265">
        <f t="shared" si="25"/>
        <v>3.1067999999999998</v>
      </c>
      <c r="W55" s="265">
        <f t="shared" si="25"/>
        <v>3.0794000000000001</v>
      </c>
      <c r="X55" s="265">
        <f t="shared" si="25"/>
        <v>3.0348000000000002</v>
      </c>
      <c r="Y55" s="265">
        <f t="shared" si="25"/>
        <v>2.9660000000000002</v>
      </c>
      <c r="Z55" s="265">
        <f t="shared" si="26"/>
        <v>2.9245999999999999</v>
      </c>
      <c r="AA55" s="265">
        <f t="shared" si="26"/>
        <v>2.9575999999999998</v>
      </c>
      <c r="AB55" s="265">
        <f t="shared" si="26"/>
        <v>2.9660000000000002</v>
      </c>
      <c r="AC55" s="265">
        <f t="shared" si="26"/>
        <v>2.9163999999999999</v>
      </c>
      <c r="AD55" s="265">
        <f t="shared" si="26"/>
        <v>2.7772000000000001</v>
      </c>
      <c r="AE55" s="265">
        <f t="shared" si="26"/>
        <v>2.6709000000000001</v>
      </c>
      <c r="AF55" s="265">
        <f t="shared" si="26"/>
        <v>2.5916000000000001</v>
      </c>
      <c r="AG55" s="265">
        <f t="shared" si="26"/>
        <v>2.4348999999999998</v>
      </c>
      <c r="AH55" s="265">
        <f t="shared" si="26"/>
        <v>2.1455000000000002</v>
      </c>
      <c r="AI55" s="265">
        <f t="shared" si="26"/>
        <v>2.0529000000000002</v>
      </c>
      <c r="AJ55" s="265">
        <f t="shared" si="27"/>
        <v>1.9792000000000001</v>
      </c>
      <c r="AK55" s="265">
        <f t="shared" si="27"/>
        <v>1.9211</v>
      </c>
      <c r="AL55" s="265">
        <f t="shared" si="27"/>
        <v>1.9001999999999999</v>
      </c>
      <c r="AM55" s="265">
        <f t="shared" si="27"/>
        <v>1.8335999999999999</v>
      </c>
      <c r="AN55" s="265">
        <f t="shared" si="27"/>
        <v>1.7192000000000001</v>
      </c>
      <c r="AO55" s="265">
        <f t="shared" si="27"/>
        <v>1.6108</v>
      </c>
      <c r="AP55" s="265">
        <f t="shared" si="27"/>
        <v>1.5152000000000001</v>
      </c>
      <c r="AQ55" s="265">
        <f t="shared" si="27"/>
        <v>1.4893000000000001</v>
      </c>
      <c r="AR55" s="265">
        <f t="shared" si="27"/>
        <v>1.4480999999999999</v>
      </c>
      <c r="AS55" s="265">
        <f t="shared" si="27"/>
        <v>1.4168000000000001</v>
      </c>
      <c r="AT55" s="265">
        <f t="shared" si="28"/>
        <v>1.4283999999999999</v>
      </c>
      <c r="AU55" s="265">
        <f t="shared" si="28"/>
        <v>1.4622999999999999</v>
      </c>
      <c r="AV55" s="265">
        <f t="shared" si="28"/>
        <v>1.4401999999999999</v>
      </c>
      <c r="AW55" s="265">
        <f t="shared" si="28"/>
        <v>1.4035</v>
      </c>
      <c r="AX55" s="265">
        <f t="shared" si="28"/>
        <v>1.3813</v>
      </c>
      <c r="AY55" s="265">
        <f t="shared" si="28"/>
        <v>1.3527</v>
      </c>
      <c r="AZ55" s="265">
        <f t="shared" si="28"/>
        <v>1.3338000000000001</v>
      </c>
      <c r="BA55" s="265">
        <f t="shared" si="28"/>
        <v>1.3321000000000001</v>
      </c>
      <c r="BB55" s="265">
        <f t="shared" si="28"/>
        <v>1.3287</v>
      </c>
      <c r="BC55" s="265">
        <f t="shared" si="28"/>
        <v>1.3055000000000001</v>
      </c>
      <c r="BD55" s="265">
        <f t="shared" si="29"/>
        <v>1.327</v>
      </c>
      <c r="BE55" s="265">
        <f t="shared" si="29"/>
        <v>1.3120000000000001</v>
      </c>
      <c r="BF55" s="265">
        <f t="shared" si="29"/>
        <v>1.3120000000000001</v>
      </c>
      <c r="BG55" s="265">
        <f t="shared" si="29"/>
        <v>1.3321000000000001</v>
      </c>
      <c r="BH55" s="265">
        <f t="shared" si="29"/>
        <v>1.3070999999999999</v>
      </c>
      <c r="BI55" s="265">
        <f t="shared" si="29"/>
        <v>1.266</v>
      </c>
      <c r="BJ55" s="265">
        <f t="shared" si="29"/>
        <v>1.2737000000000001</v>
      </c>
      <c r="BK55" s="265">
        <f t="shared" si="29"/>
        <v>1.2554000000000001</v>
      </c>
      <c r="BL55" s="265">
        <f t="shared" si="29"/>
        <v>1.2376</v>
      </c>
      <c r="BM55" s="265">
        <f t="shared" si="29"/>
        <v>1.1924999999999999</v>
      </c>
      <c r="BN55" s="265">
        <f t="shared" si="30"/>
        <v>1.1318999999999999</v>
      </c>
      <c r="BO55" s="265">
        <f t="shared" si="30"/>
        <v>1.1186</v>
      </c>
      <c r="BP55" s="265">
        <f t="shared" si="30"/>
        <v>1.0640000000000001</v>
      </c>
      <c r="BQ55" s="265">
        <f t="shared" si="30"/>
        <v>1.1009</v>
      </c>
      <c r="BR55" s="265">
        <f t="shared" si="30"/>
        <v>1.0918000000000001</v>
      </c>
      <c r="BS55" s="265">
        <f t="shared" si="30"/>
        <v>1.0418000000000001</v>
      </c>
      <c r="BT55" s="265">
        <f t="shared" si="30"/>
        <v>1.0275000000000001</v>
      </c>
      <c r="BU55" s="265">
        <f t="shared" si="30"/>
        <v>1.0265</v>
      </c>
      <c r="BV55" s="265">
        <f t="shared" si="30"/>
        <v>1.0336000000000001</v>
      </c>
      <c r="BW55" s="265">
        <f t="shared" si="30"/>
        <v>1.0469999999999999</v>
      </c>
      <c r="BX55" s="265">
        <f t="shared" si="30"/>
        <v>1.0619000000000001</v>
      </c>
      <c r="BY55" s="265">
        <f t="shared" si="30"/>
        <v>1.0356000000000001</v>
      </c>
      <c r="BZ55" s="265">
        <f t="shared" si="30"/>
        <v>1.0116000000000001</v>
      </c>
      <c r="CA55" s="274">
        <f t="shared" si="30"/>
        <v>1</v>
      </c>
    </row>
    <row r="56" spans="1:79" ht="13.5" outlineLevel="1" thickBot="1">
      <c r="A56" s="261">
        <v>4</v>
      </c>
      <c r="B56" s="262" t="s">
        <v>339</v>
      </c>
      <c r="C56" s="205"/>
      <c r="D56" s="156">
        <v>8</v>
      </c>
      <c r="E56" s="299">
        <v>8</v>
      </c>
      <c r="F56" s="263">
        <f t="shared" ref="F56:O65" si="31">VLOOKUP($A56,$A$11:$CA$14,F$44)</f>
        <v>0</v>
      </c>
      <c r="G56" s="264">
        <f t="shared" si="31"/>
        <v>0</v>
      </c>
      <c r="H56" s="475">
        <f t="shared" si="31"/>
        <v>0</v>
      </c>
      <c r="I56" s="475">
        <f t="shared" si="31"/>
        <v>3.7797999999999998</v>
      </c>
      <c r="J56" s="265">
        <f t="shared" si="31"/>
        <v>3.8778000000000001</v>
      </c>
      <c r="K56" s="265">
        <f t="shared" si="31"/>
        <v>3.2719</v>
      </c>
      <c r="L56" s="265">
        <f t="shared" si="31"/>
        <v>3.2018</v>
      </c>
      <c r="M56" s="265">
        <f t="shared" si="31"/>
        <v>3.2820999999999998</v>
      </c>
      <c r="N56" s="265">
        <f t="shared" si="31"/>
        <v>3.3344</v>
      </c>
      <c r="O56" s="265">
        <f t="shared" si="31"/>
        <v>3.2719</v>
      </c>
      <c r="P56" s="265">
        <f t="shared" ref="P56:Y65" si="32">VLOOKUP($A56,$A$11:$CA$14,P$44)</f>
        <v>3.2214999999999998</v>
      </c>
      <c r="Q56" s="265">
        <f t="shared" si="32"/>
        <v>3.1631</v>
      </c>
      <c r="R56" s="265">
        <f t="shared" si="32"/>
        <v>3.1823999999999999</v>
      </c>
      <c r="S56" s="265">
        <f t="shared" si="32"/>
        <v>3.2018</v>
      </c>
      <c r="T56" s="265">
        <f t="shared" si="32"/>
        <v>3.1631</v>
      </c>
      <c r="U56" s="265">
        <f t="shared" si="32"/>
        <v>3.1254</v>
      </c>
      <c r="V56" s="265">
        <f t="shared" si="32"/>
        <v>3.1067999999999998</v>
      </c>
      <c r="W56" s="265">
        <f t="shared" si="32"/>
        <v>3.0794000000000001</v>
      </c>
      <c r="X56" s="265">
        <f t="shared" si="32"/>
        <v>3.0348000000000002</v>
      </c>
      <c r="Y56" s="265">
        <f t="shared" si="32"/>
        <v>2.9660000000000002</v>
      </c>
      <c r="Z56" s="265">
        <f t="shared" ref="Z56:AI65" si="33">VLOOKUP($A56,$A$11:$CA$14,Z$44)</f>
        <v>2.9245999999999999</v>
      </c>
      <c r="AA56" s="265">
        <f t="shared" si="33"/>
        <v>2.9575999999999998</v>
      </c>
      <c r="AB56" s="265">
        <f t="shared" si="33"/>
        <v>2.9660000000000002</v>
      </c>
      <c r="AC56" s="265">
        <f t="shared" si="33"/>
        <v>2.9163999999999999</v>
      </c>
      <c r="AD56" s="265">
        <f t="shared" si="33"/>
        <v>2.7772000000000001</v>
      </c>
      <c r="AE56" s="265">
        <f t="shared" si="33"/>
        <v>2.6709000000000001</v>
      </c>
      <c r="AF56" s="265">
        <f t="shared" si="33"/>
        <v>2.5916000000000001</v>
      </c>
      <c r="AG56" s="265">
        <f t="shared" si="33"/>
        <v>2.4348999999999998</v>
      </c>
      <c r="AH56" s="265">
        <f t="shared" si="33"/>
        <v>2.1455000000000002</v>
      </c>
      <c r="AI56" s="265">
        <f t="shared" si="33"/>
        <v>2.0529000000000002</v>
      </c>
      <c r="AJ56" s="265">
        <f t="shared" ref="AJ56:AS65" si="34">VLOOKUP($A56,$A$11:$CA$14,AJ$44)</f>
        <v>1.9792000000000001</v>
      </c>
      <c r="AK56" s="265">
        <f t="shared" si="34"/>
        <v>1.9211</v>
      </c>
      <c r="AL56" s="265">
        <f t="shared" si="34"/>
        <v>1.9001999999999999</v>
      </c>
      <c r="AM56" s="265">
        <f t="shared" si="34"/>
        <v>1.8335999999999999</v>
      </c>
      <c r="AN56" s="265">
        <f t="shared" si="34"/>
        <v>1.7192000000000001</v>
      </c>
      <c r="AO56" s="265">
        <f t="shared" si="34"/>
        <v>1.6108</v>
      </c>
      <c r="AP56" s="265">
        <f t="shared" si="34"/>
        <v>1.5152000000000001</v>
      </c>
      <c r="AQ56" s="265">
        <f t="shared" si="34"/>
        <v>1.4893000000000001</v>
      </c>
      <c r="AR56" s="265">
        <f t="shared" si="34"/>
        <v>1.4480999999999999</v>
      </c>
      <c r="AS56" s="265">
        <f t="shared" si="34"/>
        <v>1.4168000000000001</v>
      </c>
      <c r="AT56" s="265">
        <f t="shared" ref="AT56:BC65" si="35">VLOOKUP($A56,$A$11:$CA$14,AT$44)</f>
        <v>1.4283999999999999</v>
      </c>
      <c r="AU56" s="265">
        <f t="shared" si="35"/>
        <v>1.4622999999999999</v>
      </c>
      <c r="AV56" s="265">
        <f t="shared" si="35"/>
        <v>1.4401999999999999</v>
      </c>
      <c r="AW56" s="265">
        <f t="shared" si="35"/>
        <v>1.4035</v>
      </c>
      <c r="AX56" s="265">
        <f t="shared" si="35"/>
        <v>1.3813</v>
      </c>
      <c r="AY56" s="265">
        <f t="shared" si="35"/>
        <v>1.3527</v>
      </c>
      <c r="AZ56" s="265">
        <f t="shared" si="35"/>
        <v>1.3338000000000001</v>
      </c>
      <c r="BA56" s="265">
        <f t="shared" si="35"/>
        <v>1.3321000000000001</v>
      </c>
      <c r="BB56" s="265">
        <f t="shared" si="35"/>
        <v>1.3287</v>
      </c>
      <c r="BC56" s="265">
        <f t="shared" si="35"/>
        <v>1.3055000000000001</v>
      </c>
      <c r="BD56" s="265">
        <f t="shared" ref="BD56:BM65" si="36">VLOOKUP($A56,$A$11:$CA$14,BD$44)</f>
        <v>1.327</v>
      </c>
      <c r="BE56" s="265">
        <f t="shared" si="36"/>
        <v>1.3120000000000001</v>
      </c>
      <c r="BF56" s="265">
        <f t="shared" si="36"/>
        <v>1.3120000000000001</v>
      </c>
      <c r="BG56" s="265">
        <f t="shared" si="36"/>
        <v>1.3321000000000001</v>
      </c>
      <c r="BH56" s="265">
        <f t="shared" si="36"/>
        <v>1.3070999999999999</v>
      </c>
      <c r="BI56" s="265">
        <f t="shared" si="36"/>
        <v>1.266</v>
      </c>
      <c r="BJ56" s="265">
        <f t="shared" si="36"/>
        <v>1.2737000000000001</v>
      </c>
      <c r="BK56" s="265">
        <f t="shared" si="36"/>
        <v>1.2554000000000001</v>
      </c>
      <c r="BL56" s="265">
        <f t="shared" si="36"/>
        <v>1.2376</v>
      </c>
      <c r="BM56" s="265">
        <f t="shared" si="36"/>
        <v>1.1924999999999999</v>
      </c>
      <c r="BN56" s="265">
        <f t="shared" ref="BN56:CA65" si="37">VLOOKUP($A56,$A$11:$CA$14,BN$44)</f>
        <v>1.1318999999999999</v>
      </c>
      <c r="BO56" s="265">
        <f t="shared" si="37"/>
        <v>1.1186</v>
      </c>
      <c r="BP56" s="265">
        <f t="shared" si="37"/>
        <v>1.0640000000000001</v>
      </c>
      <c r="BQ56" s="265">
        <f t="shared" si="37"/>
        <v>1.1009</v>
      </c>
      <c r="BR56" s="265">
        <f t="shared" si="37"/>
        <v>1.0918000000000001</v>
      </c>
      <c r="BS56" s="265">
        <f t="shared" si="37"/>
        <v>1.0418000000000001</v>
      </c>
      <c r="BT56" s="265">
        <f t="shared" si="37"/>
        <v>1.0275000000000001</v>
      </c>
      <c r="BU56" s="265">
        <f t="shared" si="37"/>
        <v>1.0265</v>
      </c>
      <c r="BV56" s="265">
        <f t="shared" si="37"/>
        <v>1.0336000000000001</v>
      </c>
      <c r="BW56" s="265">
        <f t="shared" si="37"/>
        <v>1.0469999999999999</v>
      </c>
      <c r="BX56" s="265">
        <f t="shared" si="37"/>
        <v>1.0619000000000001</v>
      </c>
      <c r="BY56" s="265">
        <f t="shared" si="37"/>
        <v>1.0356000000000001</v>
      </c>
      <c r="BZ56" s="265">
        <f t="shared" si="37"/>
        <v>1.0116000000000001</v>
      </c>
      <c r="CA56" s="274">
        <f t="shared" si="37"/>
        <v>1</v>
      </c>
    </row>
    <row r="57" spans="1:79" ht="13.5" outlineLevel="1" thickBot="1">
      <c r="A57" s="261">
        <v>4</v>
      </c>
      <c r="B57" s="288" t="s">
        <v>340</v>
      </c>
      <c r="C57" s="205"/>
      <c r="D57" s="293">
        <v>45</v>
      </c>
      <c r="E57" s="300">
        <v>55</v>
      </c>
      <c r="F57" s="263">
        <f t="shared" si="31"/>
        <v>0</v>
      </c>
      <c r="G57" s="264">
        <f t="shared" si="31"/>
        <v>0</v>
      </c>
      <c r="H57" s="475">
        <f t="shared" si="31"/>
        <v>0</v>
      </c>
      <c r="I57" s="475">
        <f t="shared" si="31"/>
        <v>3.7797999999999998</v>
      </c>
      <c r="J57" s="265">
        <f t="shared" si="31"/>
        <v>3.8778000000000001</v>
      </c>
      <c r="K57" s="265">
        <f t="shared" si="31"/>
        <v>3.2719</v>
      </c>
      <c r="L57" s="265">
        <f t="shared" si="31"/>
        <v>3.2018</v>
      </c>
      <c r="M57" s="265">
        <f t="shared" si="31"/>
        <v>3.2820999999999998</v>
      </c>
      <c r="N57" s="265">
        <f t="shared" si="31"/>
        <v>3.3344</v>
      </c>
      <c r="O57" s="265">
        <f t="shared" si="31"/>
        <v>3.2719</v>
      </c>
      <c r="P57" s="265">
        <f t="shared" si="32"/>
        <v>3.2214999999999998</v>
      </c>
      <c r="Q57" s="265">
        <f t="shared" si="32"/>
        <v>3.1631</v>
      </c>
      <c r="R57" s="265">
        <f t="shared" si="32"/>
        <v>3.1823999999999999</v>
      </c>
      <c r="S57" s="265">
        <f t="shared" si="32"/>
        <v>3.2018</v>
      </c>
      <c r="T57" s="265">
        <f t="shared" si="32"/>
        <v>3.1631</v>
      </c>
      <c r="U57" s="265">
        <f t="shared" si="32"/>
        <v>3.1254</v>
      </c>
      <c r="V57" s="265">
        <f t="shared" si="32"/>
        <v>3.1067999999999998</v>
      </c>
      <c r="W57" s="265">
        <f t="shared" si="32"/>
        <v>3.0794000000000001</v>
      </c>
      <c r="X57" s="265">
        <f t="shared" si="32"/>
        <v>3.0348000000000002</v>
      </c>
      <c r="Y57" s="265">
        <f t="shared" si="32"/>
        <v>2.9660000000000002</v>
      </c>
      <c r="Z57" s="265">
        <f t="shared" si="33"/>
        <v>2.9245999999999999</v>
      </c>
      <c r="AA57" s="265">
        <f t="shared" si="33"/>
        <v>2.9575999999999998</v>
      </c>
      <c r="AB57" s="265">
        <f t="shared" si="33"/>
        <v>2.9660000000000002</v>
      </c>
      <c r="AC57" s="265">
        <f t="shared" si="33"/>
        <v>2.9163999999999999</v>
      </c>
      <c r="AD57" s="265">
        <f t="shared" si="33"/>
        <v>2.7772000000000001</v>
      </c>
      <c r="AE57" s="265">
        <f t="shared" si="33"/>
        <v>2.6709000000000001</v>
      </c>
      <c r="AF57" s="265">
        <f t="shared" si="33"/>
        <v>2.5916000000000001</v>
      </c>
      <c r="AG57" s="265">
        <f t="shared" si="33"/>
        <v>2.4348999999999998</v>
      </c>
      <c r="AH57" s="265">
        <f t="shared" si="33"/>
        <v>2.1455000000000002</v>
      </c>
      <c r="AI57" s="265">
        <f t="shared" si="33"/>
        <v>2.0529000000000002</v>
      </c>
      <c r="AJ57" s="265">
        <f t="shared" si="34"/>
        <v>1.9792000000000001</v>
      </c>
      <c r="AK57" s="265">
        <f t="shared" si="34"/>
        <v>1.9211</v>
      </c>
      <c r="AL57" s="265">
        <f t="shared" si="34"/>
        <v>1.9001999999999999</v>
      </c>
      <c r="AM57" s="265">
        <f t="shared" si="34"/>
        <v>1.8335999999999999</v>
      </c>
      <c r="AN57" s="265">
        <f t="shared" si="34"/>
        <v>1.7192000000000001</v>
      </c>
      <c r="AO57" s="265">
        <f t="shared" si="34"/>
        <v>1.6108</v>
      </c>
      <c r="AP57" s="265">
        <f t="shared" si="34"/>
        <v>1.5152000000000001</v>
      </c>
      <c r="AQ57" s="265">
        <f t="shared" si="34"/>
        <v>1.4893000000000001</v>
      </c>
      <c r="AR57" s="265">
        <f t="shared" si="34"/>
        <v>1.4480999999999999</v>
      </c>
      <c r="AS57" s="265">
        <f t="shared" si="34"/>
        <v>1.4168000000000001</v>
      </c>
      <c r="AT57" s="265">
        <f t="shared" si="35"/>
        <v>1.4283999999999999</v>
      </c>
      <c r="AU57" s="265">
        <f t="shared" si="35"/>
        <v>1.4622999999999999</v>
      </c>
      <c r="AV57" s="265">
        <f t="shared" si="35"/>
        <v>1.4401999999999999</v>
      </c>
      <c r="AW57" s="265">
        <f t="shared" si="35"/>
        <v>1.4035</v>
      </c>
      <c r="AX57" s="265">
        <f t="shared" si="35"/>
        <v>1.3813</v>
      </c>
      <c r="AY57" s="265">
        <f t="shared" si="35"/>
        <v>1.3527</v>
      </c>
      <c r="AZ57" s="265">
        <f t="shared" si="35"/>
        <v>1.3338000000000001</v>
      </c>
      <c r="BA57" s="265">
        <f t="shared" si="35"/>
        <v>1.3321000000000001</v>
      </c>
      <c r="BB57" s="265">
        <f t="shared" si="35"/>
        <v>1.3287</v>
      </c>
      <c r="BC57" s="265">
        <f t="shared" si="35"/>
        <v>1.3055000000000001</v>
      </c>
      <c r="BD57" s="265">
        <f t="shared" si="36"/>
        <v>1.327</v>
      </c>
      <c r="BE57" s="265">
        <f t="shared" si="36"/>
        <v>1.3120000000000001</v>
      </c>
      <c r="BF57" s="265">
        <f t="shared" si="36"/>
        <v>1.3120000000000001</v>
      </c>
      <c r="BG57" s="265">
        <f t="shared" si="36"/>
        <v>1.3321000000000001</v>
      </c>
      <c r="BH57" s="265">
        <f t="shared" si="36"/>
        <v>1.3070999999999999</v>
      </c>
      <c r="BI57" s="265">
        <f t="shared" si="36"/>
        <v>1.266</v>
      </c>
      <c r="BJ57" s="265">
        <f t="shared" si="36"/>
        <v>1.2737000000000001</v>
      </c>
      <c r="BK57" s="265">
        <f t="shared" si="36"/>
        <v>1.2554000000000001</v>
      </c>
      <c r="BL57" s="265">
        <f t="shared" si="36"/>
        <v>1.2376</v>
      </c>
      <c r="BM57" s="265">
        <f t="shared" si="36"/>
        <v>1.1924999999999999</v>
      </c>
      <c r="BN57" s="265">
        <f t="shared" si="37"/>
        <v>1.1318999999999999</v>
      </c>
      <c r="BO57" s="265">
        <f t="shared" si="37"/>
        <v>1.1186</v>
      </c>
      <c r="BP57" s="265">
        <f t="shared" si="37"/>
        <v>1.0640000000000001</v>
      </c>
      <c r="BQ57" s="265">
        <f t="shared" si="37"/>
        <v>1.1009</v>
      </c>
      <c r="BR57" s="265">
        <f t="shared" si="37"/>
        <v>1.0918000000000001</v>
      </c>
      <c r="BS57" s="265">
        <f t="shared" si="37"/>
        <v>1.0418000000000001</v>
      </c>
      <c r="BT57" s="265">
        <f t="shared" si="37"/>
        <v>1.0275000000000001</v>
      </c>
      <c r="BU57" s="265">
        <f t="shared" si="37"/>
        <v>1.0265</v>
      </c>
      <c r="BV57" s="265">
        <f t="shared" si="37"/>
        <v>1.0336000000000001</v>
      </c>
      <c r="BW57" s="265">
        <f t="shared" si="37"/>
        <v>1.0469999999999999</v>
      </c>
      <c r="BX57" s="265">
        <f t="shared" si="37"/>
        <v>1.0619000000000001</v>
      </c>
      <c r="BY57" s="265">
        <f t="shared" si="37"/>
        <v>1.0356000000000001</v>
      </c>
      <c r="BZ57" s="265">
        <f t="shared" si="37"/>
        <v>1.0116000000000001</v>
      </c>
      <c r="CA57" s="274">
        <f t="shared" si="37"/>
        <v>1</v>
      </c>
    </row>
    <row r="58" spans="1:79" outlineLevel="1">
      <c r="A58" s="261">
        <v>4</v>
      </c>
      <c r="B58" s="262" t="s">
        <v>341</v>
      </c>
      <c r="C58" s="205"/>
      <c r="D58" s="156">
        <v>25</v>
      </c>
      <c r="E58" s="299">
        <v>25</v>
      </c>
      <c r="F58" s="263">
        <f t="shared" si="31"/>
        <v>0</v>
      </c>
      <c r="G58" s="264">
        <f t="shared" si="31"/>
        <v>0</v>
      </c>
      <c r="H58" s="475">
        <f t="shared" si="31"/>
        <v>0</v>
      </c>
      <c r="I58" s="475">
        <f t="shared" si="31"/>
        <v>3.7797999999999998</v>
      </c>
      <c r="J58" s="265">
        <f t="shared" si="31"/>
        <v>3.8778000000000001</v>
      </c>
      <c r="K58" s="265">
        <f t="shared" si="31"/>
        <v>3.2719</v>
      </c>
      <c r="L58" s="265">
        <f t="shared" si="31"/>
        <v>3.2018</v>
      </c>
      <c r="M58" s="265">
        <f t="shared" si="31"/>
        <v>3.2820999999999998</v>
      </c>
      <c r="N58" s="265">
        <f t="shared" si="31"/>
        <v>3.3344</v>
      </c>
      <c r="O58" s="265">
        <f t="shared" si="31"/>
        <v>3.2719</v>
      </c>
      <c r="P58" s="265">
        <f t="shared" si="32"/>
        <v>3.2214999999999998</v>
      </c>
      <c r="Q58" s="265">
        <f t="shared" si="32"/>
        <v>3.1631</v>
      </c>
      <c r="R58" s="265">
        <f t="shared" si="32"/>
        <v>3.1823999999999999</v>
      </c>
      <c r="S58" s="265">
        <f t="shared" si="32"/>
        <v>3.2018</v>
      </c>
      <c r="T58" s="265">
        <f t="shared" si="32"/>
        <v>3.1631</v>
      </c>
      <c r="U58" s="265">
        <f t="shared" si="32"/>
        <v>3.1254</v>
      </c>
      <c r="V58" s="265">
        <f t="shared" si="32"/>
        <v>3.1067999999999998</v>
      </c>
      <c r="W58" s="265">
        <f t="shared" si="32"/>
        <v>3.0794000000000001</v>
      </c>
      <c r="X58" s="265">
        <f t="shared" si="32"/>
        <v>3.0348000000000002</v>
      </c>
      <c r="Y58" s="265">
        <f t="shared" si="32"/>
        <v>2.9660000000000002</v>
      </c>
      <c r="Z58" s="265">
        <f t="shared" si="33"/>
        <v>2.9245999999999999</v>
      </c>
      <c r="AA58" s="265">
        <f t="shared" si="33"/>
        <v>2.9575999999999998</v>
      </c>
      <c r="AB58" s="265">
        <f t="shared" si="33"/>
        <v>2.9660000000000002</v>
      </c>
      <c r="AC58" s="265">
        <f t="shared" si="33"/>
        <v>2.9163999999999999</v>
      </c>
      <c r="AD58" s="265">
        <f t="shared" si="33"/>
        <v>2.7772000000000001</v>
      </c>
      <c r="AE58" s="265">
        <f t="shared" si="33"/>
        <v>2.6709000000000001</v>
      </c>
      <c r="AF58" s="265">
        <f t="shared" si="33"/>
        <v>2.5916000000000001</v>
      </c>
      <c r="AG58" s="265">
        <f t="shared" si="33"/>
        <v>2.4348999999999998</v>
      </c>
      <c r="AH58" s="265">
        <f t="shared" si="33"/>
        <v>2.1455000000000002</v>
      </c>
      <c r="AI58" s="265">
        <f t="shared" si="33"/>
        <v>2.0529000000000002</v>
      </c>
      <c r="AJ58" s="265">
        <f t="shared" si="34"/>
        <v>1.9792000000000001</v>
      </c>
      <c r="AK58" s="265">
        <f t="shared" si="34"/>
        <v>1.9211</v>
      </c>
      <c r="AL58" s="265">
        <f t="shared" si="34"/>
        <v>1.9001999999999999</v>
      </c>
      <c r="AM58" s="265">
        <f t="shared" si="34"/>
        <v>1.8335999999999999</v>
      </c>
      <c r="AN58" s="265">
        <f t="shared" si="34"/>
        <v>1.7192000000000001</v>
      </c>
      <c r="AO58" s="265">
        <f t="shared" si="34"/>
        <v>1.6108</v>
      </c>
      <c r="AP58" s="265">
        <f t="shared" si="34"/>
        <v>1.5152000000000001</v>
      </c>
      <c r="AQ58" s="265">
        <f t="shared" si="34"/>
        <v>1.4893000000000001</v>
      </c>
      <c r="AR58" s="265">
        <f t="shared" si="34"/>
        <v>1.4480999999999999</v>
      </c>
      <c r="AS58" s="265">
        <f t="shared" si="34"/>
        <v>1.4168000000000001</v>
      </c>
      <c r="AT58" s="265">
        <f t="shared" si="35"/>
        <v>1.4283999999999999</v>
      </c>
      <c r="AU58" s="265">
        <f t="shared" si="35"/>
        <v>1.4622999999999999</v>
      </c>
      <c r="AV58" s="265">
        <f t="shared" si="35"/>
        <v>1.4401999999999999</v>
      </c>
      <c r="AW58" s="265">
        <f t="shared" si="35"/>
        <v>1.4035</v>
      </c>
      <c r="AX58" s="265">
        <f t="shared" si="35"/>
        <v>1.3813</v>
      </c>
      <c r="AY58" s="265">
        <f t="shared" si="35"/>
        <v>1.3527</v>
      </c>
      <c r="AZ58" s="265">
        <f t="shared" si="35"/>
        <v>1.3338000000000001</v>
      </c>
      <c r="BA58" s="265">
        <f t="shared" si="35"/>
        <v>1.3321000000000001</v>
      </c>
      <c r="BB58" s="265">
        <f t="shared" si="35"/>
        <v>1.3287</v>
      </c>
      <c r="BC58" s="265">
        <f t="shared" si="35"/>
        <v>1.3055000000000001</v>
      </c>
      <c r="BD58" s="265">
        <f t="shared" si="36"/>
        <v>1.327</v>
      </c>
      <c r="BE58" s="265">
        <f t="shared" si="36"/>
        <v>1.3120000000000001</v>
      </c>
      <c r="BF58" s="265">
        <f t="shared" si="36"/>
        <v>1.3120000000000001</v>
      </c>
      <c r="BG58" s="265">
        <f t="shared" si="36"/>
        <v>1.3321000000000001</v>
      </c>
      <c r="BH58" s="265">
        <f t="shared" si="36"/>
        <v>1.3070999999999999</v>
      </c>
      <c r="BI58" s="265">
        <f t="shared" si="36"/>
        <v>1.266</v>
      </c>
      <c r="BJ58" s="265">
        <f t="shared" si="36"/>
        <v>1.2737000000000001</v>
      </c>
      <c r="BK58" s="265">
        <f t="shared" si="36"/>
        <v>1.2554000000000001</v>
      </c>
      <c r="BL58" s="265">
        <f t="shared" si="36"/>
        <v>1.2376</v>
      </c>
      <c r="BM58" s="265">
        <f t="shared" si="36"/>
        <v>1.1924999999999999</v>
      </c>
      <c r="BN58" s="265">
        <f t="shared" si="37"/>
        <v>1.1318999999999999</v>
      </c>
      <c r="BO58" s="265">
        <f t="shared" si="37"/>
        <v>1.1186</v>
      </c>
      <c r="BP58" s="265">
        <f t="shared" si="37"/>
        <v>1.0640000000000001</v>
      </c>
      <c r="BQ58" s="265">
        <f t="shared" si="37"/>
        <v>1.1009</v>
      </c>
      <c r="BR58" s="265">
        <f t="shared" si="37"/>
        <v>1.0918000000000001</v>
      </c>
      <c r="BS58" s="265">
        <f t="shared" si="37"/>
        <v>1.0418000000000001</v>
      </c>
      <c r="BT58" s="265">
        <f t="shared" si="37"/>
        <v>1.0275000000000001</v>
      </c>
      <c r="BU58" s="265">
        <f t="shared" si="37"/>
        <v>1.0265</v>
      </c>
      <c r="BV58" s="265">
        <f t="shared" si="37"/>
        <v>1.0336000000000001</v>
      </c>
      <c r="BW58" s="265">
        <f t="shared" si="37"/>
        <v>1.0469999999999999</v>
      </c>
      <c r="BX58" s="265">
        <f t="shared" si="37"/>
        <v>1.0619000000000001</v>
      </c>
      <c r="BY58" s="265">
        <f t="shared" si="37"/>
        <v>1.0356000000000001</v>
      </c>
      <c r="BZ58" s="265">
        <f t="shared" si="37"/>
        <v>1.0116000000000001</v>
      </c>
      <c r="CA58" s="274">
        <f t="shared" si="37"/>
        <v>1</v>
      </c>
    </row>
    <row r="59" spans="1:79" outlineLevel="1">
      <c r="A59" s="261">
        <v>4</v>
      </c>
      <c r="B59" s="262" t="s">
        <v>342</v>
      </c>
      <c r="C59" s="205"/>
      <c r="D59" s="156">
        <v>25</v>
      </c>
      <c r="E59" s="299">
        <v>25</v>
      </c>
      <c r="F59" s="263">
        <f t="shared" si="31"/>
        <v>0</v>
      </c>
      <c r="G59" s="264">
        <f t="shared" si="31"/>
        <v>0</v>
      </c>
      <c r="H59" s="475">
        <f t="shared" si="31"/>
        <v>0</v>
      </c>
      <c r="I59" s="475">
        <f t="shared" si="31"/>
        <v>3.7797999999999998</v>
      </c>
      <c r="J59" s="265">
        <f t="shared" si="31"/>
        <v>3.8778000000000001</v>
      </c>
      <c r="K59" s="265">
        <f t="shared" si="31"/>
        <v>3.2719</v>
      </c>
      <c r="L59" s="265">
        <f t="shared" si="31"/>
        <v>3.2018</v>
      </c>
      <c r="M59" s="265">
        <f t="shared" si="31"/>
        <v>3.2820999999999998</v>
      </c>
      <c r="N59" s="265">
        <f t="shared" si="31"/>
        <v>3.3344</v>
      </c>
      <c r="O59" s="265">
        <f t="shared" si="31"/>
        <v>3.2719</v>
      </c>
      <c r="P59" s="265">
        <f t="shared" si="32"/>
        <v>3.2214999999999998</v>
      </c>
      <c r="Q59" s="265">
        <f t="shared" si="32"/>
        <v>3.1631</v>
      </c>
      <c r="R59" s="265">
        <f t="shared" si="32"/>
        <v>3.1823999999999999</v>
      </c>
      <c r="S59" s="265">
        <f t="shared" si="32"/>
        <v>3.2018</v>
      </c>
      <c r="T59" s="265">
        <f t="shared" si="32"/>
        <v>3.1631</v>
      </c>
      <c r="U59" s="265">
        <f t="shared" si="32"/>
        <v>3.1254</v>
      </c>
      <c r="V59" s="265">
        <f t="shared" si="32"/>
        <v>3.1067999999999998</v>
      </c>
      <c r="W59" s="265">
        <f t="shared" si="32"/>
        <v>3.0794000000000001</v>
      </c>
      <c r="X59" s="265">
        <f t="shared" si="32"/>
        <v>3.0348000000000002</v>
      </c>
      <c r="Y59" s="265">
        <f t="shared" si="32"/>
        <v>2.9660000000000002</v>
      </c>
      <c r="Z59" s="265">
        <f t="shared" si="33"/>
        <v>2.9245999999999999</v>
      </c>
      <c r="AA59" s="265">
        <f t="shared" si="33"/>
        <v>2.9575999999999998</v>
      </c>
      <c r="AB59" s="265">
        <f t="shared" si="33"/>
        <v>2.9660000000000002</v>
      </c>
      <c r="AC59" s="265">
        <f t="shared" si="33"/>
        <v>2.9163999999999999</v>
      </c>
      <c r="AD59" s="265">
        <f t="shared" si="33"/>
        <v>2.7772000000000001</v>
      </c>
      <c r="AE59" s="265">
        <f t="shared" si="33"/>
        <v>2.6709000000000001</v>
      </c>
      <c r="AF59" s="265">
        <f t="shared" si="33"/>
        <v>2.5916000000000001</v>
      </c>
      <c r="AG59" s="265">
        <f t="shared" si="33"/>
        <v>2.4348999999999998</v>
      </c>
      <c r="AH59" s="265">
        <f t="shared" si="33"/>
        <v>2.1455000000000002</v>
      </c>
      <c r="AI59" s="265">
        <f t="shared" si="33"/>
        <v>2.0529000000000002</v>
      </c>
      <c r="AJ59" s="265">
        <f t="shared" si="34"/>
        <v>1.9792000000000001</v>
      </c>
      <c r="AK59" s="265">
        <f t="shared" si="34"/>
        <v>1.9211</v>
      </c>
      <c r="AL59" s="265">
        <f t="shared" si="34"/>
        <v>1.9001999999999999</v>
      </c>
      <c r="AM59" s="265">
        <f t="shared" si="34"/>
        <v>1.8335999999999999</v>
      </c>
      <c r="AN59" s="265">
        <f t="shared" si="34"/>
        <v>1.7192000000000001</v>
      </c>
      <c r="AO59" s="265">
        <f t="shared" si="34"/>
        <v>1.6108</v>
      </c>
      <c r="AP59" s="265">
        <f t="shared" si="34"/>
        <v>1.5152000000000001</v>
      </c>
      <c r="AQ59" s="265">
        <f t="shared" si="34"/>
        <v>1.4893000000000001</v>
      </c>
      <c r="AR59" s="265">
        <f t="shared" si="34"/>
        <v>1.4480999999999999</v>
      </c>
      <c r="AS59" s="265">
        <f t="shared" si="34"/>
        <v>1.4168000000000001</v>
      </c>
      <c r="AT59" s="265">
        <f t="shared" si="35"/>
        <v>1.4283999999999999</v>
      </c>
      <c r="AU59" s="265">
        <f t="shared" si="35"/>
        <v>1.4622999999999999</v>
      </c>
      <c r="AV59" s="265">
        <f t="shared" si="35"/>
        <v>1.4401999999999999</v>
      </c>
      <c r="AW59" s="265">
        <f t="shared" si="35"/>
        <v>1.4035</v>
      </c>
      <c r="AX59" s="265">
        <f t="shared" si="35"/>
        <v>1.3813</v>
      </c>
      <c r="AY59" s="265">
        <f t="shared" si="35"/>
        <v>1.3527</v>
      </c>
      <c r="AZ59" s="265">
        <f t="shared" si="35"/>
        <v>1.3338000000000001</v>
      </c>
      <c r="BA59" s="265">
        <f t="shared" si="35"/>
        <v>1.3321000000000001</v>
      </c>
      <c r="BB59" s="265">
        <f t="shared" si="35"/>
        <v>1.3287</v>
      </c>
      <c r="BC59" s="265">
        <f t="shared" si="35"/>
        <v>1.3055000000000001</v>
      </c>
      <c r="BD59" s="265">
        <f t="shared" si="36"/>
        <v>1.327</v>
      </c>
      <c r="BE59" s="265">
        <f t="shared" si="36"/>
        <v>1.3120000000000001</v>
      </c>
      <c r="BF59" s="265">
        <f t="shared" si="36"/>
        <v>1.3120000000000001</v>
      </c>
      <c r="BG59" s="265">
        <f t="shared" si="36"/>
        <v>1.3321000000000001</v>
      </c>
      <c r="BH59" s="265">
        <f t="shared" si="36"/>
        <v>1.3070999999999999</v>
      </c>
      <c r="BI59" s="265">
        <f t="shared" si="36"/>
        <v>1.266</v>
      </c>
      <c r="BJ59" s="265">
        <f t="shared" si="36"/>
        <v>1.2737000000000001</v>
      </c>
      <c r="BK59" s="265">
        <f t="shared" si="36"/>
        <v>1.2554000000000001</v>
      </c>
      <c r="BL59" s="265">
        <f t="shared" si="36"/>
        <v>1.2376</v>
      </c>
      <c r="BM59" s="265">
        <f t="shared" si="36"/>
        <v>1.1924999999999999</v>
      </c>
      <c r="BN59" s="265">
        <f t="shared" si="37"/>
        <v>1.1318999999999999</v>
      </c>
      <c r="BO59" s="265">
        <f t="shared" si="37"/>
        <v>1.1186</v>
      </c>
      <c r="BP59" s="265">
        <f t="shared" si="37"/>
        <v>1.0640000000000001</v>
      </c>
      <c r="BQ59" s="265">
        <f t="shared" si="37"/>
        <v>1.1009</v>
      </c>
      <c r="BR59" s="265">
        <f t="shared" si="37"/>
        <v>1.0918000000000001</v>
      </c>
      <c r="BS59" s="265">
        <f t="shared" si="37"/>
        <v>1.0418000000000001</v>
      </c>
      <c r="BT59" s="265">
        <f t="shared" si="37"/>
        <v>1.0275000000000001</v>
      </c>
      <c r="BU59" s="265">
        <f t="shared" si="37"/>
        <v>1.0265</v>
      </c>
      <c r="BV59" s="265">
        <f t="shared" si="37"/>
        <v>1.0336000000000001</v>
      </c>
      <c r="BW59" s="265">
        <f t="shared" si="37"/>
        <v>1.0469999999999999</v>
      </c>
      <c r="BX59" s="265">
        <f t="shared" si="37"/>
        <v>1.0619000000000001</v>
      </c>
      <c r="BY59" s="265">
        <f t="shared" si="37"/>
        <v>1.0356000000000001</v>
      </c>
      <c r="BZ59" s="265">
        <f t="shared" si="37"/>
        <v>1.0116000000000001</v>
      </c>
      <c r="CA59" s="274">
        <f t="shared" si="37"/>
        <v>1</v>
      </c>
    </row>
    <row r="60" spans="1:79" outlineLevel="1">
      <c r="A60" s="261">
        <v>4</v>
      </c>
      <c r="B60" s="262" t="s">
        <v>343</v>
      </c>
      <c r="C60" s="205"/>
      <c r="D60" s="156">
        <v>25</v>
      </c>
      <c r="E60" s="299">
        <v>25</v>
      </c>
      <c r="F60" s="263">
        <f t="shared" si="31"/>
        <v>0</v>
      </c>
      <c r="G60" s="264">
        <f t="shared" si="31"/>
        <v>0</v>
      </c>
      <c r="H60" s="475">
        <f t="shared" si="31"/>
        <v>0</v>
      </c>
      <c r="I60" s="475">
        <f t="shared" si="31"/>
        <v>3.7797999999999998</v>
      </c>
      <c r="J60" s="265">
        <f t="shared" si="31"/>
        <v>3.8778000000000001</v>
      </c>
      <c r="K60" s="265">
        <f t="shared" si="31"/>
        <v>3.2719</v>
      </c>
      <c r="L60" s="265">
        <f t="shared" si="31"/>
        <v>3.2018</v>
      </c>
      <c r="M60" s="265">
        <f t="shared" si="31"/>
        <v>3.2820999999999998</v>
      </c>
      <c r="N60" s="265">
        <f t="shared" si="31"/>
        <v>3.3344</v>
      </c>
      <c r="O60" s="265">
        <f t="shared" si="31"/>
        <v>3.2719</v>
      </c>
      <c r="P60" s="265">
        <f t="shared" si="32"/>
        <v>3.2214999999999998</v>
      </c>
      <c r="Q60" s="265">
        <f t="shared" si="32"/>
        <v>3.1631</v>
      </c>
      <c r="R60" s="265">
        <f t="shared" si="32"/>
        <v>3.1823999999999999</v>
      </c>
      <c r="S60" s="265">
        <f t="shared" si="32"/>
        <v>3.2018</v>
      </c>
      <c r="T60" s="265">
        <f t="shared" si="32"/>
        <v>3.1631</v>
      </c>
      <c r="U60" s="265">
        <f t="shared" si="32"/>
        <v>3.1254</v>
      </c>
      <c r="V60" s="265">
        <f t="shared" si="32"/>
        <v>3.1067999999999998</v>
      </c>
      <c r="W60" s="265">
        <f t="shared" si="32"/>
        <v>3.0794000000000001</v>
      </c>
      <c r="X60" s="265">
        <f t="shared" si="32"/>
        <v>3.0348000000000002</v>
      </c>
      <c r="Y60" s="265">
        <f t="shared" si="32"/>
        <v>2.9660000000000002</v>
      </c>
      <c r="Z60" s="265">
        <f t="shared" si="33"/>
        <v>2.9245999999999999</v>
      </c>
      <c r="AA60" s="265">
        <f t="shared" si="33"/>
        <v>2.9575999999999998</v>
      </c>
      <c r="AB60" s="265">
        <f t="shared" si="33"/>
        <v>2.9660000000000002</v>
      </c>
      <c r="AC60" s="265">
        <f t="shared" si="33"/>
        <v>2.9163999999999999</v>
      </c>
      <c r="AD60" s="265">
        <f t="shared" si="33"/>
        <v>2.7772000000000001</v>
      </c>
      <c r="AE60" s="265">
        <f t="shared" si="33"/>
        <v>2.6709000000000001</v>
      </c>
      <c r="AF60" s="265">
        <f t="shared" si="33"/>
        <v>2.5916000000000001</v>
      </c>
      <c r="AG60" s="265">
        <f t="shared" si="33"/>
        <v>2.4348999999999998</v>
      </c>
      <c r="AH60" s="265">
        <f t="shared" si="33"/>
        <v>2.1455000000000002</v>
      </c>
      <c r="AI60" s="265">
        <f t="shared" si="33"/>
        <v>2.0529000000000002</v>
      </c>
      <c r="AJ60" s="265">
        <f t="shared" si="34"/>
        <v>1.9792000000000001</v>
      </c>
      <c r="AK60" s="265">
        <f t="shared" si="34"/>
        <v>1.9211</v>
      </c>
      <c r="AL60" s="265">
        <f t="shared" si="34"/>
        <v>1.9001999999999999</v>
      </c>
      <c r="AM60" s="265">
        <f t="shared" si="34"/>
        <v>1.8335999999999999</v>
      </c>
      <c r="AN60" s="265">
        <f t="shared" si="34"/>
        <v>1.7192000000000001</v>
      </c>
      <c r="AO60" s="265">
        <f t="shared" si="34"/>
        <v>1.6108</v>
      </c>
      <c r="AP60" s="265">
        <f t="shared" si="34"/>
        <v>1.5152000000000001</v>
      </c>
      <c r="AQ60" s="265">
        <f t="shared" si="34"/>
        <v>1.4893000000000001</v>
      </c>
      <c r="AR60" s="265">
        <f t="shared" si="34"/>
        <v>1.4480999999999999</v>
      </c>
      <c r="AS60" s="265">
        <f t="shared" si="34"/>
        <v>1.4168000000000001</v>
      </c>
      <c r="AT60" s="265">
        <f t="shared" si="35"/>
        <v>1.4283999999999999</v>
      </c>
      <c r="AU60" s="265">
        <f t="shared" si="35"/>
        <v>1.4622999999999999</v>
      </c>
      <c r="AV60" s="265">
        <f t="shared" si="35"/>
        <v>1.4401999999999999</v>
      </c>
      <c r="AW60" s="265">
        <f t="shared" si="35"/>
        <v>1.4035</v>
      </c>
      <c r="AX60" s="265">
        <f t="shared" si="35"/>
        <v>1.3813</v>
      </c>
      <c r="AY60" s="265">
        <f t="shared" si="35"/>
        <v>1.3527</v>
      </c>
      <c r="AZ60" s="265">
        <f t="shared" si="35"/>
        <v>1.3338000000000001</v>
      </c>
      <c r="BA60" s="265">
        <f t="shared" si="35"/>
        <v>1.3321000000000001</v>
      </c>
      <c r="BB60" s="265">
        <f t="shared" si="35"/>
        <v>1.3287</v>
      </c>
      <c r="BC60" s="265">
        <f t="shared" si="35"/>
        <v>1.3055000000000001</v>
      </c>
      <c r="BD60" s="265">
        <f t="shared" si="36"/>
        <v>1.327</v>
      </c>
      <c r="BE60" s="265">
        <f t="shared" si="36"/>
        <v>1.3120000000000001</v>
      </c>
      <c r="BF60" s="265">
        <f t="shared" si="36"/>
        <v>1.3120000000000001</v>
      </c>
      <c r="BG60" s="265">
        <f t="shared" si="36"/>
        <v>1.3321000000000001</v>
      </c>
      <c r="BH60" s="265">
        <f t="shared" si="36"/>
        <v>1.3070999999999999</v>
      </c>
      <c r="BI60" s="265">
        <f t="shared" si="36"/>
        <v>1.266</v>
      </c>
      <c r="BJ60" s="265">
        <f t="shared" si="36"/>
        <v>1.2737000000000001</v>
      </c>
      <c r="BK60" s="265">
        <f t="shared" si="36"/>
        <v>1.2554000000000001</v>
      </c>
      <c r="BL60" s="265">
        <f t="shared" si="36"/>
        <v>1.2376</v>
      </c>
      <c r="BM60" s="265">
        <f t="shared" si="36"/>
        <v>1.1924999999999999</v>
      </c>
      <c r="BN60" s="265">
        <f t="shared" si="37"/>
        <v>1.1318999999999999</v>
      </c>
      <c r="BO60" s="265">
        <f t="shared" si="37"/>
        <v>1.1186</v>
      </c>
      <c r="BP60" s="265">
        <f t="shared" si="37"/>
        <v>1.0640000000000001</v>
      </c>
      <c r="BQ60" s="265">
        <f t="shared" si="37"/>
        <v>1.1009</v>
      </c>
      <c r="BR60" s="265">
        <f t="shared" si="37"/>
        <v>1.0918000000000001</v>
      </c>
      <c r="BS60" s="265">
        <f t="shared" si="37"/>
        <v>1.0418000000000001</v>
      </c>
      <c r="BT60" s="265">
        <f t="shared" si="37"/>
        <v>1.0275000000000001</v>
      </c>
      <c r="BU60" s="265">
        <f t="shared" si="37"/>
        <v>1.0265</v>
      </c>
      <c r="BV60" s="265">
        <f t="shared" si="37"/>
        <v>1.0336000000000001</v>
      </c>
      <c r="BW60" s="265">
        <f t="shared" si="37"/>
        <v>1.0469999999999999</v>
      </c>
      <c r="BX60" s="265">
        <f t="shared" si="37"/>
        <v>1.0619000000000001</v>
      </c>
      <c r="BY60" s="265">
        <f t="shared" si="37"/>
        <v>1.0356000000000001</v>
      </c>
      <c r="BZ60" s="265">
        <f t="shared" si="37"/>
        <v>1.0116000000000001</v>
      </c>
      <c r="CA60" s="274">
        <f t="shared" si="37"/>
        <v>1</v>
      </c>
    </row>
    <row r="61" spans="1:79" outlineLevel="1">
      <c r="A61" s="261">
        <v>4</v>
      </c>
      <c r="B61" s="262" t="s">
        <v>344</v>
      </c>
      <c r="C61" s="205"/>
      <c r="D61" s="156">
        <v>25</v>
      </c>
      <c r="E61" s="299">
        <v>25</v>
      </c>
      <c r="F61" s="263">
        <f t="shared" si="31"/>
        <v>0</v>
      </c>
      <c r="G61" s="264">
        <f t="shared" si="31"/>
        <v>0</v>
      </c>
      <c r="H61" s="475">
        <f t="shared" si="31"/>
        <v>0</v>
      </c>
      <c r="I61" s="475">
        <f t="shared" si="31"/>
        <v>3.7797999999999998</v>
      </c>
      <c r="J61" s="265">
        <f t="shared" si="31"/>
        <v>3.8778000000000001</v>
      </c>
      <c r="K61" s="265">
        <f t="shared" si="31"/>
        <v>3.2719</v>
      </c>
      <c r="L61" s="265">
        <f t="shared" si="31"/>
        <v>3.2018</v>
      </c>
      <c r="M61" s="265">
        <f t="shared" si="31"/>
        <v>3.2820999999999998</v>
      </c>
      <c r="N61" s="265">
        <f t="shared" si="31"/>
        <v>3.3344</v>
      </c>
      <c r="O61" s="265">
        <f t="shared" si="31"/>
        <v>3.2719</v>
      </c>
      <c r="P61" s="265">
        <f t="shared" si="32"/>
        <v>3.2214999999999998</v>
      </c>
      <c r="Q61" s="265">
        <f t="shared" si="32"/>
        <v>3.1631</v>
      </c>
      <c r="R61" s="265">
        <f t="shared" si="32"/>
        <v>3.1823999999999999</v>
      </c>
      <c r="S61" s="265">
        <f t="shared" si="32"/>
        <v>3.2018</v>
      </c>
      <c r="T61" s="265">
        <f t="shared" si="32"/>
        <v>3.1631</v>
      </c>
      <c r="U61" s="265">
        <f t="shared" si="32"/>
        <v>3.1254</v>
      </c>
      <c r="V61" s="265">
        <f t="shared" si="32"/>
        <v>3.1067999999999998</v>
      </c>
      <c r="W61" s="265">
        <f t="shared" si="32"/>
        <v>3.0794000000000001</v>
      </c>
      <c r="X61" s="265">
        <f t="shared" si="32"/>
        <v>3.0348000000000002</v>
      </c>
      <c r="Y61" s="265">
        <f t="shared" si="32"/>
        <v>2.9660000000000002</v>
      </c>
      <c r="Z61" s="265">
        <f t="shared" si="33"/>
        <v>2.9245999999999999</v>
      </c>
      <c r="AA61" s="265">
        <f t="shared" si="33"/>
        <v>2.9575999999999998</v>
      </c>
      <c r="AB61" s="265">
        <f t="shared" si="33"/>
        <v>2.9660000000000002</v>
      </c>
      <c r="AC61" s="265">
        <f t="shared" si="33"/>
        <v>2.9163999999999999</v>
      </c>
      <c r="AD61" s="265">
        <f t="shared" si="33"/>
        <v>2.7772000000000001</v>
      </c>
      <c r="AE61" s="265">
        <f t="shared" si="33"/>
        <v>2.6709000000000001</v>
      </c>
      <c r="AF61" s="265">
        <f t="shared" si="33"/>
        <v>2.5916000000000001</v>
      </c>
      <c r="AG61" s="265">
        <f t="shared" si="33"/>
        <v>2.4348999999999998</v>
      </c>
      <c r="AH61" s="265">
        <f t="shared" si="33"/>
        <v>2.1455000000000002</v>
      </c>
      <c r="AI61" s="265">
        <f t="shared" si="33"/>
        <v>2.0529000000000002</v>
      </c>
      <c r="AJ61" s="265">
        <f t="shared" si="34"/>
        <v>1.9792000000000001</v>
      </c>
      <c r="AK61" s="265">
        <f t="shared" si="34"/>
        <v>1.9211</v>
      </c>
      <c r="AL61" s="265">
        <f t="shared" si="34"/>
        <v>1.9001999999999999</v>
      </c>
      <c r="AM61" s="265">
        <f t="shared" si="34"/>
        <v>1.8335999999999999</v>
      </c>
      <c r="AN61" s="265">
        <f t="shared" si="34"/>
        <v>1.7192000000000001</v>
      </c>
      <c r="AO61" s="265">
        <f t="shared" si="34"/>
        <v>1.6108</v>
      </c>
      <c r="AP61" s="265">
        <f t="shared" si="34"/>
        <v>1.5152000000000001</v>
      </c>
      <c r="AQ61" s="265">
        <f t="shared" si="34"/>
        <v>1.4893000000000001</v>
      </c>
      <c r="AR61" s="265">
        <f t="shared" si="34"/>
        <v>1.4480999999999999</v>
      </c>
      <c r="AS61" s="265">
        <f t="shared" si="34"/>
        <v>1.4168000000000001</v>
      </c>
      <c r="AT61" s="265">
        <f t="shared" si="35"/>
        <v>1.4283999999999999</v>
      </c>
      <c r="AU61" s="265">
        <f t="shared" si="35"/>
        <v>1.4622999999999999</v>
      </c>
      <c r="AV61" s="265">
        <f t="shared" si="35"/>
        <v>1.4401999999999999</v>
      </c>
      <c r="AW61" s="265">
        <f t="shared" si="35"/>
        <v>1.4035</v>
      </c>
      <c r="AX61" s="265">
        <f t="shared" si="35"/>
        <v>1.3813</v>
      </c>
      <c r="AY61" s="265">
        <f t="shared" si="35"/>
        <v>1.3527</v>
      </c>
      <c r="AZ61" s="265">
        <f t="shared" si="35"/>
        <v>1.3338000000000001</v>
      </c>
      <c r="BA61" s="265">
        <f t="shared" si="35"/>
        <v>1.3321000000000001</v>
      </c>
      <c r="BB61" s="265">
        <f t="shared" si="35"/>
        <v>1.3287</v>
      </c>
      <c r="BC61" s="265">
        <f t="shared" si="35"/>
        <v>1.3055000000000001</v>
      </c>
      <c r="BD61" s="265">
        <f t="shared" si="36"/>
        <v>1.327</v>
      </c>
      <c r="BE61" s="265">
        <f t="shared" si="36"/>
        <v>1.3120000000000001</v>
      </c>
      <c r="BF61" s="265">
        <f t="shared" si="36"/>
        <v>1.3120000000000001</v>
      </c>
      <c r="BG61" s="265">
        <f t="shared" si="36"/>
        <v>1.3321000000000001</v>
      </c>
      <c r="BH61" s="265">
        <f t="shared" si="36"/>
        <v>1.3070999999999999</v>
      </c>
      <c r="BI61" s="265">
        <f t="shared" si="36"/>
        <v>1.266</v>
      </c>
      <c r="BJ61" s="265">
        <f t="shared" si="36"/>
        <v>1.2737000000000001</v>
      </c>
      <c r="BK61" s="265">
        <f t="shared" si="36"/>
        <v>1.2554000000000001</v>
      </c>
      <c r="BL61" s="265">
        <f t="shared" si="36"/>
        <v>1.2376</v>
      </c>
      <c r="BM61" s="265">
        <f t="shared" si="36"/>
        <v>1.1924999999999999</v>
      </c>
      <c r="BN61" s="265">
        <f t="shared" si="37"/>
        <v>1.1318999999999999</v>
      </c>
      <c r="BO61" s="265">
        <f t="shared" si="37"/>
        <v>1.1186</v>
      </c>
      <c r="BP61" s="265">
        <f t="shared" si="37"/>
        <v>1.0640000000000001</v>
      </c>
      <c r="BQ61" s="265">
        <f t="shared" si="37"/>
        <v>1.1009</v>
      </c>
      <c r="BR61" s="265">
        <f t="shared" si="37"/>
        <v>1.0918000000000001</v>
      </c>
      <c r="BS61" s="265">
        <f t="shared" si="37"/>
        <v>1.0418000000000001</v>
      </c>
      <c r="BT61" s="265">
        <f t="shared" si="37"/>
        <v>1.0275000000000001</v>
      </c>
      <c r="BU61" s="265">
        <f t="shared" si="37"/>
        <v>1.0265</v>
      </c>
      <c r="BV61" s="265">
        <f t="shared" si="37"/>
        <v>1.0336000000000001</v>
      </c>
      <c r="BW61" s="265">
        <f t="shared" si="37"/>
        <v>1.0469999999999999</v>
      </c>
      <c r="BX61" s="265">
        <f t="shared" si="37"/>
        <v>1.0619000000000001</v>
      </c>
      <c r="BY61" s="265">
        <f t="shared" si="37"/>
        <v>1.0356000000000001</v>
      </c>
      <c r="BZ61" s="265">
        <f t="shared" si="37"/>
        <v>1.0116000000000001</v>
      </c>
      <c r="CA61" s="274">
        <f t="shared" si="37"/>
        <v>1</v>
      </c>
    </row>
    <row r="62" spans="1:79" outlineLevel="1">
      <c r="A62" s="261">
        <v>4</v>
      </c>
      <c r="B62" s="262" t="s">
        <v>345</v>
      </c>
      <c r="C62" s="205"/>
      <c r="D62" s="156">
        <v>25</v>
      </c>
      <c r="E62" s="299">
        <v>25</v>
      </c>
      <c r="F62" s="263">
        <f t="shared" si="31"/>
        <v>0</v>
      </c>
      <c r="G62" s="264">
        <f t="shared" si="31"/>
        <v>0</v>
      </c>
      <c r="H62" s="475">
        <f t="shared" si="31"/>
        <v>0</v>
      </c>
      <c r="I62" s="475">
        <f t="shared" si="31"/>
        <v>3.7797999999999998</v>
      </c>
      <c r="J62" s="265">
        <f t="shared" si="31"/>
        <v>3.8778000000000001</v>
      </c>
      <c r="K62" s="265">
        <f t="shared" si="31"/>
        <v>3.2719</v>
      </c>
      <c r="L62" s="265">
        <f t="shared" si="31"/>
        <v>3.2018</v>
      </c>
      <c r="M62" s="265">
        <f t="shared" si="31"/>
        <v>3.2820999999999998</v>
      </c>
      <c r="N62" s="265">
        <f t="shared" si="31"/>
        <v>3.3344</v>
      </c>
      <c r="O62" s="265">
        <f t="shared" si="31"/>
        <v>3.2719</v>
      </c>
      <c r="P62" s="265">
        <f t="shared" si="32"/>
        <v>3.2214999999999998</v>
      </c>
      <c r="Q62" s="265">
        <f t="shared" si="32"/>
        <v>3.1631</v>
      </c>
      <c r="R62" s="265">
        <f t="shared" si="32"/>
        <v>3.1823999999999999</v>
      </c>
      <c r="S62" s="265">
        <f t="shared" si="32"/>
        <v>3.2018</v>
      </c>
      <c r="T62" s="265">
        <f t="shared" si="32"/>
        <v>3.1631</v>
      </c>
      <c r="U62" s="265">
        <f t="shared" si="32"/>
        <v>3.1254</v>
      </c>
      <c r="V62" s="265">
        <f t="shared" si="32"/>
        <v>3.1067999999999998</v>
      </c>
      <c r="W62" s="265">
        <f t="shared" si="32"/>
        <v>3.0794000000000001</v>
      </c>
      <c r="X62" s="265">
        <f t="shared" si="32"/>
        <v>3.0348000000000002</v>
      </c>
      <c r="Y62" s="265">
        <f t="shared" si="32"/>
        <v>2.9660000000000002</v>
      </c>
      <c r="Z62" s="265">
        <f t="shared" si="33"/>
        <v>2.9245999999999999</v>
      </c>
      <c r="AA62" s="265">
        <f t="shared" si="33"/>
        <v>2.9575999999999998</v>
      </c>
      <c r="AB62" s="265">
        <f t="shared" si="33"/>
        <v>2.9660000000000002</v>
      </c>
      <c r="AC62" s="265">
        <f t="shared" si="33"/>
        <v>2.9163999999999999</v>
      </c>
      <c r="AD62" s="265">
        <f t="shared" si="33"/>
        <v>2.7772000000000001</v>
      </c>
      <c r="AE62" s="265">
        <f t="shared" si="33"/>
        <v>2.6709000000000001</v>
      </c>
      <c r="AF62" s="265">
        <f t="shared" si="33"/>
        <v>2.5916000000000001</v>
      </c>
      <c r="AG62" s="265">
        <f t="shared" si="33"/>
        <v>2.4348999999999998</v>
      </c>
      <c r="AH62" s="265">
        <f t="shared" si="33"/>
        <v>2.1455000000000002</v>
      </c>
      <c r="AI62" s="265">
        <f t="shared" si="33"/>
        <v>2.0529000000000002</v>
      </c>
      <c r="AJ62" s="265">
        <f t="shared" si="34"/>
        <v>1.9792000000000001</v>
      </c>
      <c r="AK62" s="265">
        <f t="shared" si="34"/>
        <v>1.9211</v>
      </c>
      <c r="AL62" s="265">
        <f t="shared" si="34"/>
        <v>1.9001999999999999</v>
      </c>
      <c r="AM62" s="265">
        <f t="shared" si="34"/>
        <v>1.8335999999999999</v>
      </c>
      <c r="AN62" s="265">
        <f t="shared" si="34"/>
        <v>1.7192000000000001</v>
      </c>
      <c r="AO62" s="265">
        <f t="shared" si="34"/>
        <v>1.6108</v>
      </c>
      <c r="AP62" s="265">
        <f t="shared" si="34"/>
        <v>1.5152000000000001</v>
      </c>
      <c r="AQ62" s="265">
        <f t="shared" si="34"/>
        <v>1.4893000000000001</v>
      </c>
      <c r="AR62" s="265">
        <f t="shared" si="34"/>
        <v>1.4480999999999999</v>
      </c>
      <c r="AS62" s="265">
        <f t="shared" si="34"/>
        <v>1.4168000000000001</v>
      </c>
      <c r="AT62" s="265">
        <f t="shared" si="35"/>
        <v>1.4283999999999999</v>
      </c>
      <c r="AU62" s="265">
        <f t="shared" si="35"/>
        <v>1.4622999999999999</v>
      </c>
      <c r="AV62" s="265">
        <f t="shared" si="35"/>
        <v>1.4401999999999999</v>
      </c>
      <c r="AW62" s="265">
        <f t="shared" si="35"/>
        <v>1.4035</v>
      </c>
      <c r="AX62" s="265">
        <f t="shared" si="35"/>
        <v>1.3813</v>
      </c>
      <c r="AY62" s="265">
        <f t="shared" si="35"/>
        <v>1.3527</v>
      </c>
      <c r="AZ62" s="265">
        <f t="shared" si="35"/>
        <v>1.3338000000000001</v>
      </c>
      <c r="BA62" s="265">
        <f t="shared" si="35"/>
        <v>1.3321000000000001</v>
      </c>
      <c r="BB62" s="265">
        <f t="shared" si="35"/>
        <v>1.3287</v>
      </c>
      <c r="BC62" s="265">
        <f t="shared" si="35"/>
        <v>1.3055000000000001</v>
      </c>
      <c r="BD62" s="265">
        <f t="shared" si="36"/>
        <v>1.327</v>
      </c>
      <c r="BE62" s="265">
        <f t="shared" si="36"/>
        <v>1.3120000000000001</v>
      </c>
      <c r="BF62" s="265">
        <f t="shared" si="36"/>
        <v>1.3120000000000001</v>
      </c>
      <c r="BG62" s="265">
        <f t="shared" si="36"/>
        <v>1.3321000000000001</v>
      </c>
      <c r="BH62" s="265">
        <f t="shared" si="36"/>
        <v>1.3070999999999999</v>
      </c>
      <c r="BI62" s="265">
        <f t="shared" si="36"/>
        <v>1.266</v>
      </c>
      <c r="BJ62" s="265">
        <f t="shared" si="36"/>
        <v>1.2737000000000001</v>
      </c>
      <c r="BK62" s="265">
        <f t="shared" si="36"/>
        <v>1.2554000000000001</v>
      </c>
      <c r="BL62" s="265">
        <f t="shared" si="36"/>
        <v>1.2376</v>
      </c>
      <c r="BM62" s="265">
        <f t="shared" si="36"/>
        <v>1.1924999999999999</v>
      </c>
      <c r="BN62" s="265">
        <f t="shared" si="37"/>
        <v>1.1318999999999999</v>
      </c>
      <c r="BO62" s="265">
        <f t="shared" si="37"/>
        <v>1.1186</v>
      </c>
      <c r="BP62" s="265">
        <f t="shared" si="37"/>
        <v>1.0640000000000001</v>
      </c>
      <c r="BQ62" s="265">
        <f t="shared" si="37"/>
        <v>1.1009</v>
      </c>
      <c r="BR62" s="265">
        <f t="shared" si="37"/>
        <v>1.0918000000000001</v>
      </c>
      <c r="BS62" s="265">
        <f t="shared" si="37"/>
        <v>1.0418000000000001</v>
      </c>
      <c r="BT62" s="265">
        <f t="shared" si="37"/>
        <v>1.0275000000000001</v>
      </c>
      <c r="BU62" s="265">
        <f t="shared" si="37"/>
        <v>1.0265</v>
      </c>
      <c r="BV62" s="265">
        <f t="shared" si="37"/>
        <v>1.0336000000000001</v>
      </c>
      <c r="BW62" s="265">
        <f t="shared" si="37"/>
        <v>1.0469999999999999</v>
      </c>
      <c r="BX62" s="265">
        <f t="shared" si="37"/>
        <v>1.0619000000000001</v>
      </c>
      <c r="BY62" s="265">
        <f t="shared" si="37"/>
        <v>1.0356000000000001</v>
      </c>
      <c r="BZ62" s="265">
        <f t="shared" si="37"/>
        <v>1.0116000000000001</v>
      </c>
      <c r="CA62" s="274">
        <f t="shared" si="37"/>
        <v>1</v>
      </c>
    </row>
    <row r="63" spans="1:79" outlineLevel="1">
      <c r="A63" s="261">
        <v>4</v>
      </c>
      <c r="B63" s="262" t="s">
        <v>346</v>
      </c>
      <c r="C63" s="205"/>
      <c r="D63" s="156">
        <v>20</v>
      </c>
      <c r="E63" s="299">
        <v>20</v>
      </c>
      <c r="F63" s="263">
        <f t="shared" si="31"/>
        <v>0</v>
      </c>
      <c r="G63" s="264">
        <f t="shared" si="31"/>
        <v>0</v>
      </c>
      <c r="H63" s="475">
        <f t="shared" si="31"/>
        <v>0</v>
      </c>
      <c r="I63" s="475">
        <f t="shared" si="31"/>
        <v>3.7797999999999998</v>
      </c>
      <c r="J63" s="265">
        <f t="shared" si="31"/>
        <v>3.8778000000000001</v>
      </c>
      <c r="K63" s="265">
        <f t="shared" si="31"/>
        <v>3.2719</v>
      </c>
      <c r="L63" s="265">
        <f t="shared" si="31"/>
        <v>3.2018</v>
      </c>
      <c r="M63" s="265">
        <f t="shared" si="31"/>
        <v>3.2820999999999998</v>
      </c>
      <c r="N63" s="265">
        <f t="shared" si="31"/>
        <v>3.3344</v>
      </c>
      <c r="O63" s="265">
        <f t="shared" si="31"/>
        <v>3.2719</v>
      </c>
      <c r="P63" s="265">
        <f t="shared" si="32"/>
        <v>3.2214999999999998</v>
      </c>
      <c r="Q63" s="265">
        <f t="shared" si="32"/>
        <v>3.1631</v>
      </c>
      <c r="R63" s="265">
        <f t="shared" si="32"/>
        <v>3.1823999999999999</v>
      </c>
      <c r="S63" s="265">
        <f t="shared" si="32"/>
        <v>3.2018</v>
      </c>
      <c r="T63" s="265">
        <f t="shared" si="32"/>
        <v>3.1631</v>
      </c>
      <c r="U63" s="265">
        <f t="shared" si="32"/>
        <v>3.1254</v>
      </c>
      <c r="V63" s="265">
        <f t="shared" si="32"/>
        <v>3.1067999999999998</v>
      </c>
      <c r="W63" s="265">
        <f t="shared" si="32"/>
        <v>3.0794000000000001</v>
      </c>
      <c r="X63" s="265">
        <f t="shared" si="32"/>
        <v>3.0348000000000002</v>
      </c>
      <c r="Y63" s="265">
        <f t="shared" si="32"/>
        <v>2.9660000000000002</v>
      </c>
      <c r="Z63" s="265">
        <f t="shared" si="33"/>
        <v>2.9245999999999999</v>
      </c>
      <c r="AA63" s="265">
        <f t="shared" si="33"/>
        <v>2.9575999999999998</v>
      </c>
      <c r="AB63" s="265">
        <f t="shared" si="33"/>
        <v>2.9660000000000002</v>
      </c>
      <c r="AC63" s="265">
        <f t="shared" si="33"/>
        <v>2.9163999999999999</v>
      </c>
      <c r="AD63" s="265">
        <f t="shared" si="33"/>
        <v>2.7772000000000001</v>
      </c>
      <c r="AE63" s="265">
        <f t="shared" si="33"/>
        <v>2.6709000000000001</v>
      </c>
      <c r="AF63" s="265">
        <f t="shared" si="33"/>
        <v>2.5916000000000001</v>
      </c>
      <c r="AG63" s="265">
        <f t="shared" si="33"/>
        <v>2.4348999999999998</v>
      </c>
      <c r="AH63" s="265">
        <f t="shared" si="33"/>
        <v>2.1455000000000002</v>
      </c>
      <c r="AI63" s="265">
        <f t="shared" si="33"/>
        <v>2.0529000000000002</v>
      </c>
      <c r="AJ63" s="265">
        <f t="shared" si="34"/>
        <v>1.9792000000000001</v>
      </c>
      <c r="AK63" s="265">
        <f t="shared" si="34"/>
        <v>1.9211</v>
      </c>
      <c r="AL63" s="265">
        <f t="shared" si="34"/>
        <v>1.9001999999999999</v>
      </c>
      <c r="AM63" s="265">
        <f t="shared" si="34"/>
        <v>1.8335999999999999</v>
      </c>
      <c r="AN63" s="265">
        <f t="shared" si="34"/>
        <v>1.7192000000000001</v>
      </c>
      <c r="AO63" s="265">
        <f t="shared" si="34"/>
        <v>1.6108</v>
      </c>
      <c r="AP63" s="265">
        <f t="shared" si="34"/>
        <v>1.5152000000000001</v>
      </c>
      <c r="AQ63" s="265">
        <f t="shared" si="34"/>
        <v>1.4893000000000001</v>
      </c>
      <c r="AR63" s="265">
        <f t="shared" si="34"/>
        <v>1.4480999999999999</v>
      </c>
      <c r="AS63" s="265">
        <f t="shared" si="34"/>
        <v>1.4168000000000001</v>
      </c>
      <c r="AT63" s="265">
        <f t="shared" si="35"/>
        <v>1.4283999999999999</v>
      </c>
      <c r="AU63" s="265">
        <f t="shared" si="35"/>
        <v>1.4622999999999999</v>
      </c>
      <c r="AV63" s="265">
        <f t="shared" si="35"/>
        <v>1.4401999999999999</v>
      </c>
      <c r="AW63" s="265">
        <f t="shared" si="35"/>
        <v>1.4035</v>
      </c>
      <c r="AX63" s="265">
        <f t="shared" si="35"/>
        <v>1.3813</v>
      </c>
      <c r="AY63" s="265">
        <f t="shared" si="35"/>
        <v>1.3527</v>
      </c>
      <c r="AZ63" s="265">
        <f t="shared" si="35"/>
        <v>1.3338000000000001</v>
      </c>
      <c r="BA63" s="265">
        <f t="shared" si="35"/>
        <v>1.3321000000000001</v>
      </c>
      <c r="BB63" s="265">
        <f t="shared" si="35"/>
        <v>1.3287</v>
      </c>
      <c r="BC63" s="265">
        <f t="shared" si="35"/>
        <v>1.3055000000000001</v>
      </c>
      <c r="BD63" s="265">
        <f t="shared" si="36"/>
        <v>1.327</v>
      </c>
      <c r="BE63" s="265">
        <f t="shared" si="36"/>
        <v>1.3120000000000001</v>
      </c>
      <c r="BF63" s="265">
        <f t="shared" si="36"/>
        <v>1.3120000000000001</v>
      </c>
      <c r="BG63" s="265">
        <f t="shared" si="36"/>
        <v>1.3321000000000001</v>
      </c>
      <c r="BH63" s="265">
        <f t="shared" si="36"/>
        <v>1.3070999999999999</v>
      </c>
      <c r="BI63" s="265">
        <f t="shared" si="36"/>
        <v>1.266</v>
      </c>
      <c r="BJ63" s="265">
        <f t="shared" si="36"/>
        <v>1.2737000000000001</v>
      </c>
      <c r="BK63" s="265">
        <f t="shared" si="36"/>
        <v>1.2554000000000001</v>
      </c>
      <c r="BL63" s="265">
        <f t="shared" si="36"/>
        <v>1.2376</v>
      </c>
      <c r="BM63" s="265">
        <f t="shared" si="36"/>
        <v>1.1924999999999999</v>
      </c>
      <c r="BN63" s="265">
        <f t="shared" si="37"/>
        <v>1.1318999999999999</v>
      </c>
      <c r="BO63" s="265">
        <f t="shared" si="37"/>
        <v>1.1186</v>
      </c>
      <c r="BP63" s="265">
        <f t="shared" si="37"/>
        <v>1.0640000000000001</v>
      </c>
      <c r="BQ63" s="265">
        <f t="shared" si="37"/>
        <v>1.1009</v>
      </c>
      <c r="BR63" s="265">
        <f t="shared" si="37"/>
        <v>1.0918000000000001</v>
      </c>
      <c r="BS63" s="265">
        <f t="shared" si="37"/>
        <v>1.0418000000000001</v>
      </c>
      <c r="BT63" s="265">
        <f t="shared" si="37"/>
        <v>1.0275000000000001</v>
      </c>
      <c r="BU63" s="265">
        <f t="shared" si="37"/>
        <v>1.0265</v>
      </c>
      <c r="BV63" s="265">
        <f t="shared" si="37"/>
        <v>1.0336000000000001</v>
      </c>
      <c r="BW63" s="265">
        <f t="shared" si="37"/>
        <v>1.0469999999999999</v>
      </c>
      <c r="BX63" s="265">
        <f t="shared" si="37"/>
        <v>1.0619000000000001</v>
      </c>
      <c r="BY63" s="265">
        <f t="shared" si="37"/>
        <v>1.0356000000000001</v>
      </c>
      <c r="BZ63" s="265">
        <f t="shared" si="37"/>
        <v>1.0116000000000001</v>
      </c>
      <c r="CA63" s="274">
        <f t="shared" si="37"/>
        <v>1</v>
      </c>
    </row>
    <row r="64" spans="1:79" ht="13.5" outlineLevel="1" thickBot="1">
      <c r="A64" s="261">
        <v>4</v>
      </c>
      <c r="B64" s="262" t="s">
        <v>347</v>
      </c>
      <c r="C64" s="205"/>
      <c r="D64" s="156">
        <v>25</v>
      </c>
      <c r="E64" s="299">
        <v>25</v>
      </c>
      <c r="F64" s="263">
        <f t="shared" si="31"/>
        <v>0</v>
      </c>
      <c r="G64" s="264">
        <f t="shared" si="31"/>
        <v>0</v>
      </c>
      <c r="H64" s="475">
        <f t="shared" si="31"/>
        <v>0</v>
      </c>
      <c r="I64" s="475">
        <f t="shared" si="31"/>
        <v>3.7797999999999998</v>
      </c>
      <c r="J64" s="265">
        <f t="shared" si="31"/>
        <v>3.8778000000000001</v>
      </c>
      <c r="K64" s="265">
        <f t="shared" si="31"/>
        <v>3.2719</v>
      </c>
      <c r="L64" s="265">
        <f t="shared" si="31"/>
        <v>3.2018</v>
      </c>
      <c r="M64" s="265">
        <f t="shared" si="31"/>
        <v>3.2820999999999998</v>
      </c>
      <c r="N64" s="265">
        <f t="shared" si="31"/>
        <v>3.3344</v>
      </c>
      <c r="O64" s="265">
        <f t="shared" si="31"/>
        <v>3.2719</v>
      </c>
      <c r="P64" s="265">
        <f t="shared" si="32"/>
        <v>3.2214999999999998</v>
      </c>
      <c r="Q64" s="265">
        <f t="shared" si="32"/>
        <v>3.1631</v>
      </c>
      <c r="R64" s="265">
        <f t="shared" si="32"/>
        <v>3.1823999999999999</v>
      </c>
      <c r="S64" s="265">
        <f t="shared" si="32"/>
        <v>3.2018</v>
      </c>
      <c r="T64" s="265">
        <f t="shared" si="32"/>
        <v>3.1631</v>
      </c>
      <c r="U64" s="265">
        <f t="shared" si="32"/>
        <v>3.1254</v>
      </c>
      <c r="V64" s="265">
        <f t="shared" si="32"/>
        <v>3.1067999999999998</v>
      </c>
      <c r="W64" s="265">
        <f t="shared" si="32"/>
        <v>3.0794000000000001</v>
      </c>
      <c r="X64" s="265">
        <f t="shared" si="32"/>
        <v>3.0348000000000002</v>
      </c>
      <c r="Y64" s="265">
        <f t="shared" si="32"/>
        <v>2.9660000000000002</v>
      </c>
      <c r="Z64" s="265">
        <f t="shared" si="33"/>
        <v>2.9245999999999999</v>
      </c>
      <c r="AA64" s="265">
        <f t="shared" si="33"/>
        <v>2.9575999999999998</v>
      </c>
      <c r="AB64" s="265">
        <f t="shared" si="33"/>
        <v>2.9660000000000002</v>
      </c>
      <c r="AC64" s="265">
        <f t="shared" si="33"/>
        <v>2.9163999999999999</v>
      </c>
      <c r="AD64" s="265">
        <f t="shared" si="33"/>
        <v>2.7772000000000001</v>
      </c>
      <c r="AE64" s="265">
        <f t="shared" si="33"/>
        <v>2.6709000000000001</v>
      </c>
      <c r="AF64" s="265">
        <f t="shared" si="33"/>
        <v>2.5916000000000001</v>
      </c>
      <c r="AG64" s="265">
        <f t="shared" si="33"/>
        <v>2.4348999999999998</v>
      </c>
      <c r="AH64" s="265">
        <f t="shared" si="33"/>
        <v>2.1455000000000002</v>
      </c>
      <c r="AI64" s="265">
        <f t="shared" si="33"/>
        <v>2.0529000000000002</v>
      </c>
      <c r="AJ64" s="265">
        <f t="shared" si="34"/>
        <v>1.9792000000000001</v>
      </c>
      <c r="AK64" s="265">
        <f t="shared" si="34"/>
        <v>1.9211</v>
      </c>
      <c r="AL64" s="265">
        <f t="shared" si="34"/>
        <v>1.9001999999999999</v>
      </c>
      <c r="AM64" s="265">
        <f t="shared" si="34"/>
        <v>1.8335999999999999</v>
      </c>
      <c r="AN64" s="265">
        <f t="shared" si="34"/>
        <v>1.7192000000000001</v>
      </c>
      <c r="AO64" s="265">
        <f t="shared" si="34"/>
        <v>1.6108</v>
      </c>
      <c r="AP64" s="265">
        <f t="shared" si="34"/>
        <v>1.5152000000000001</v>
      </c>
      <c r="AQ64" s="265">
        <f t="shared" si="34"/>
        <v>1.4893000000000001</v>
      </c>
      <c r="AR64" s="265">
        <f t="shared" si="34"/>
        <v>1.4480999999999999</v>
      </c>
      <c r="AS64" s="265">
        <f t="shared" si="34"/>
        <v>1.4168000000000001</v>
      </c>
      <c r="AT64" s="265">
        <f t="shared" si="35"/>
        <v>1.4283999999999999</v>
      </c>
      <c r="AU64" s="265">
        <f t="shared" si="35"/>
        <v>1.4622999999999999</v>
      </c>
      <c r="AV64" s="265">
        <f t="shared" si="35"/>
        <v>1.4401999999999999</v>
      </c>
      <c r="AW64" s="265">
        <f t="shared" si="35"/>
        <v>1.4035</v>
      </c>
      <c r="AX64" s="265">
        <f t="shared" si="35"/>
        <v>1.3813</v>
      </c>
      <c r="AY64" s="265">
        <f t="shared" si="35"/>
        <v>1.3527</v>
      </c>
      <c r="AZ64" s="265">
        <f t="shared" si="35"/>
        <v>1.3338000000000001</v>
      </c>
      <c r="BA64" s="265">
        <f t="shared" si="35"/>
        <v>1.3321000000000001</v>
      </c>
      <c r="BB64" s="265">
        <f t="shared" si="35"/>
        <v>1.3287</v>
      </c>
      <c r="BC64" s="265">
        <f t="shared" si="35"/>
        <v>1.3055000000000001</v>
      </c>
      <c r="BD64" s="265">
        <f t="shared" si="36"/>
        <v>1.327</v>
      </c>
      <c r="BE64" s="265">
        <f t="shared" si="36"/>
        <v>1.3120000000000001</v>
      </c>
      <c r="BF64" s="265">
        <f t="shared" si="36"/>
        <v>1.3120000000000001</v>
      </c>
      <c r="BG64" s="265">
        <f t="shared" si="36"/>
        <v>1.3321000000000001</v>
      </c>
      <c r="BH64" s="265">
        <f t="shared" si="36"/>
        <v>1.3070999999999999</v>
      </c>
      <c r="BI64" s="265">
        <f t="shared" si="36"/>
        <v>1.266</v>
      </c>
      <c r="BJ64" s="265">
        <f t="shared" si="36"/>
        <v>1.2737000000000001</v>
      </c>
      <c r="BK64" s="265">
        <f t="shared" si="36"/>
        <v>1.2554000000000001</v>
      </c>
      <c r="BL64" s="265">
        <f t="shared" si="36"/>
        <v>1.2376</v>
      </c>
      <c r="BM64" s="265">
        <f t="shared" si="36"/>
        <v>1.1924999999999999</v>
      </c>
      <c r="BN64" s="265">
        <f t="shared" si="37"/>
        <v>1.1318999999999999</v>
      </c>
      <c r="BO64" s="265">
        <f t="shared" si="37"/>
        <v>1.1186</v>
      </c>
      <c r="BP64" s="265">
        <f t="shared" si="37"/>
        <v>1.0640000000000001</v>
      </c>
      <c r="BQ64" s="265">
        <f t="shared" si="37"/>
        <v>1.1009</v>
      </c>
      <c r="BR64" s="265">
        <f t="shared" si="37"/>
        <v>1.0918000000000001</v>
      </c>
      <c r="BS64" s="265">
        <f t="shared" si="37"/>
        <v>1.0418000000000001</v>
      </c>
      <c r="BT64" s="265">
        <f t="shared" si="37"/>
        <v>1.0275000000000001</v>
      </c>
      <c r="BU64" s="265">
        <f t="shared" si="37"/>
        <v>1.0265</v>
      </c>
      <c r="BV64" s="265">
        <f t="shared" si="37"/>
        <v>1.0336000000000001</v>
      </c>
      <c r="BW64" s="265">
        <f t="shared" si="37"/>
        <v>1.0469999999999999</v>
      </c>
      <c r="BX64" s="265">
        <f t="shared" si="37"/>
        <v>1.0619000000000001</v>
      </c>
      <c r="BY64" s="265">
        <f t="shared" si="37"/>
        <v>1.0356000000000001</v>
      </c>
      <c r="BZ64" s="265">
        <f t="shared" si="37"/>
        <v>1.0116000000000001</v>
      </c>
      <c r="CA64" s="274">
        <f t="shared" si="37"/>
        <v>1</v>
      </c>
    </row>
    <row r="65" spans="1:79" ht="13.5" outlineLevel="1" thickBot="1">
      <c r="A65" s="261">
        <v>1</v>
      </c>
      <c r="B65" s="288" t="s">
        <v>418</v>
      </c>
      <c r="C65" s="205"/>
      <c r="D65" s="293">
        <f>D47</f>
        <v>50</v>
      </c>
      <c r="E65" s="300">
        <f>E47</f>
        <v>60</v>
      </c>
      <c r="F65" s="263">
        <f t="shared" si="31"/>
        <v>16.211300000000001</v>
      </c>
      <c r="G65" s="264">
        <f t="shared" si="31"/>
        <v>13.8675</v>
      </c>
      <c r="H65" s="475">
        <f t="shared" si="31"/>
        <v>12.648400000000001</v>
      </c>
      <c r="I65" s="475">
        <f t="shared" si="31"/>
        <v>11.174799999999999</v>
      </c>
      <c r="J65" s="265">
        <f t="shared" si="31"/>
        <v>11.626300000000001</v>
      </c>
      <c r="K65" s="265">
        <f t="shared" si="31"/>
        <v>10.096500000000001</v>
      </c>
      <c r="L65" s="265">
        <f t="shared" si="31"/>
        <v>9.4344000000000001</v>
      </c>
      <c r="M65" s="265">
        <f t="shared" si="31"/>
        <v>9.7542000000000009</v>
      </c>
      <c r="N65" s="265">
        <f t="shared" si="31"/>
        <v>9.7542000000000009</v>
      </c>
      <c r="O65" s="265">
        <f t="shared" si="31"/>
        <v>9.1349</v>
      </c>
      <c r="P65" s="265">
        <f t="shared" si="32"/>
        <v>9.1349</v>
      </c>
      <c r="Q65" s="265">
        <f t="shared" si="32"/>
        <v>8.5896000000000008</v>
      </c>
      <c r="R65" s="265">
        <f t="shared" si="32"/>
        <v>8.3406000000000002</v>
      </c>
      <c r="S65" s="265">
        <f t="shared" si="32"/>
        <v>8.0489999999999995</v>
      </c>
      <c r="T65" s="265">
        <f t="shared" si="32"/>
        <v>7.4740000000000002</v>
      </c>
      <c r="U65" s="265">
        <f t="shared" si="32"/>
        <v>7.0613000000000001</v>
      </c>
      <c r="V65" s="265">
        <f t="shared" si="32"/>
        <v>6.5770999999999997</v>
      </c>
      <c r="W65" s="265">
        <f t="shared" si="32"/>
        <v>6.2896000000000001</v>
      </c>
      <c r="X65" s="265">
        <f t="shared" si="32"/>
        <v>6.0579000000000001</v>
      </c>
      <c r="Y65" s="265">
        <f t="shared" si="32"/>
        <v>5.8426</v>
      </c>
      <c r="Z65" s="265">
        <f t="shared" si="33"/>
        <v>5.67</v>
      </c>
      <c r="AA65" s="265">
        <f t="shared" si="33"/>
        <v>5.9637000000000002</v>
      </c>
      <c r="AB65" s="265">
        <f t="shared" si="33"/>
        <v>5.67</v>
      </c>
      <c r="AC65" s="265">
        <f t="shared" si="33"/>
        <v>5.2797999999999998</v>
      </c>
      <c r="AD65" s="265">
        <f t="shared" si="33"/>
        <v>4.4611999999999998</v>
      </c>
      <c r="AE65" s="265">
        <f t="shared" si="33"/>
        <v>4.0244999999999997</v>
      </c>
      <c r="AF65" s="265">
        <f t="shared" si="33"/>
        <v>3.8367</v>
      </c>
      <c r="AG65" s="265">
        <f t="shared" si="33"/>
        <v>3.6082000000000001</v>
      </c>
      <c r="AH65" s="265">
        <f t="shared" si="33"/>
        <v>3.4053</v>
      </c>
      <c r="AI65" s="265">
        <f t="shared" si="33"/>
        <v>3.3170000000000002</v>
      </c>
      <c r="AJ65" s="265">
        <f t="shared" si="34"/>
        <v>3.1972</v>
      </c>
      <c r="AK65" s="265">
        <f t="shared" si="34"/>
        <v>3.0693000000000001</v>
      </c>
      <c r="AL65" s="265">
        <f t="shared" si="34"/>
        <v>2.9361999999999999</v>
      </c>
      <c r="AM65" s="265">
        <f t="shared" si="34"/>
        <v>2.734</v>
      </c>
      <c r="AN65" s="265">
        <f t="shared" si="34"/>
        <v>2.4805999999999999</v>
      </c>
      <c r="AO65" s="265">
        <f t="shared" si="34"/>
        <v>2.3393999999999999</v>
      </c>
      <c r="AP65" s="265">
        <f t="shared" si="34"/>
        <v>2.2480000000000002</v>
      </c>
      <c r="AQ65" s="265">
        <f t="shared" si="34"/>
        <v>2.2092000000000001</v>
      </c>
      <c r="AR65" s="265">
        <f t="shared" si="34"/>
        <v>2.1635</v>
      </c>
      <c r="AS65" s="265">
        <f t="shared" si="34"/>
        <v>2.1514000000000002</v>
      </c>
      <c r="AT65" s="265">
        <f t="shared" si="35"/>
        <v>2.1080999999999999</v>
      </c>
      <c r="AU65" s="265">
        <f t="shared" si="35"/>
        <v>2.0627</v>
      </c>
      <c r="AV65" s="265">
        <f t="shared" si="35"/>
        <v>2.0158</v>
      </c>
      <c r="AW65" s="265">
        <f t="shared" si="35"/>
        <v>1.9475</v>
      </c>
      <c r="AX65" s="265">
        <f t="shared" si="35"/>
        <v>1.8357000000000001</v>
      </c>
      <c r="AY65" s="265">
        <f t="shared" si="35"/>
        <v>1.7307999999999999</v>
      </c>
      <c r="AZ65" s="265">
        <f t="shared" si="35"/>
        <v>1.6279999999999999</v>
      </c>
      <c r="BA65" s="265">
        <f t="shared" si="35"/>
        <v>1.5746</v>
      </c>
      <c r="BB65" s="265">
        <f t="shared" si="35"/>
        <v>1.5428999999999999</v>
      </c>
      <c r="BC65" s="265">
        <f t="shared" si="35"/>
        <v>1.5085</v>
      </c>
      <c r="BD65" s="265">
        <f t="shared" si="36"/>
        <v>1.5045999999999999</v>
      </c>
      <c r="BE65" s="265">
        <f t="shared" si="36"/>
        <v>1.5125</v>
      </c>
      <c r="BF65" s="265">
        <f t="shared" si="36"/>
        <v>1.5205</v>
      </c>
      <c r="BG65" s="265">
        <f t="shared" si="36"/>
        <v>1.5286</v>
      </c>
      <c r="BH65" s="265">
        <f t="shared" si="36"/>
        <v>1.5185</v>
      </c>
      <c r="BI65" s="265">
        <f t="shared" si="36"/>
        <v>1.5125</v>
      </c>
      <c r="BJ65" s="265">
        <f t="shared" si="36"/>
        <v>1.5085</v>
      </c>
      <c r="BK65" s="265">
        <f t="shared" si="36"/>
        <v>1.5045999999999999</v>
      </c>
      <c r="BL65" s="265">
        <f t="shared" si="36"/>
        <v>1.4832000000000001</v>
      </c>
      <c r="BM65" s="265">
        <f t="shared" si="36"/>
        <v>1.4533</v>
      </c>
      <c r="BN65" s="265">
        <f t="shared" si="37"/>
        <v>1.4192</v>
      </c>
      <c r="BO65" s="265">
        <f t="shared" si="37"/>
        <v>1.3605</v>
      </c>
      <c r="BP65" s="265">
        <f t="shared" si="37"/>
        <v>1.3109</v>
      </c>
      <c r="BQ65" s="265">
        <f t="shared" si="37"/>
        <v>1.2976000000000001</v>
      </c>
      <c r="BR65" s="265">
        <f t="shared" si="37"/>
        <v>1.2831999999999999</v>
      </c>
      <c r="BS65" s="265">
        <f t="shared" si="37"/>
        <v>1.2443</v>
      </c>
      <c r="BT65" s="265">
        <f t="shared" si="37"/>
        <v>1.2141</v>
      </c>
      <c r="BU65" s="265">
        <f t="shared" si="37"/>
        <v>1.1915</v>
      </c>
      <c r="BV65" s="265">
        <f t="shared" si="37"/>
        <v>1.1697</v>
      </c>
      <c r="BW65" s="265">
        <f t="shared" si="37"/>
        <v>1.151</v>
      </c>
      <c r="BX65" s="265">
        <f t="shared" si="37"/>
        <v>1.1273</v>
      </c>
      <c r="BY65" s="265">
        <f t="shared" si="37"/>
        <v>1.091</v>
      </c>
      <c r="BZ65" s="265">
        <f t="shared" si="37"/>
        <v>1.0445</v>
      </c>
      <c r="CA65" s="274">
        <f t="shared" si="37"/>
        <v>1</v>
      </c>
    </row>
    <row r="66" spans="1:79" ht="13.5" outlineLevel="1" thickBot="1">
      <c r="A66" s="261">
        <v>2</v>
      </c>
      <c r="B66" s="288" t="s">
        <v>348</v>
      </c>
      <c r="C66" s="205"/>
      <c r="D66" s="156">
        <v>45</v>
      </c>
      <c r="E66" s="300">
        <v>55</v>
      </c>
      <c r="F66" s="263">
        <f t="shared" ref="F66:O75" si="38">VLOOKUP($A66,$A$11:$CA$14,F$44)</f>
        <v>0</v>
      </c>
      <c r="G66" s="264">
        <f t="shared" si="38"/>
        <v>0</v>
      </c>
      <c r="H66" s="475">
        <f t="shared" si="38"/>
        <v>0</v>
      </c>
      <c r="I66" s="475">
        <f t="shared" si="38"/>
        <v>7.5934999999999997</v>
      </c>
      <c r="J66" s="265">
        <f t="shared" si="38"/>
        <v>7.8993000000000002</v>
      </c>
      <c r="K66" s="265">
        <f t="shared" si="38"/>
        <v>6.8034999999999997</v>
      </c>
      <c r="L66" s="265">
        <f t="shared" si="38"/>
        <v>6.3621999999999996</v>
      </c>
      <c r="M66" s="265">
        <f t="shared" si="38"/>
        <v>6.5754000000000001</v>
      </c>
      <c r="N66" s="265">
        <f t="shared" si="38"/>
        <v>6.5754000000000001</v>
      </c>
      <c r="O66" s="265">
        <f t="shared" si="38"/>
        <v>6.1623000000000001</v>
      </c>
      <c r="P66" s="265">
        <f t="shared" ref="P66:Y75" si="39">VLOOKUP($A66,$A$11:$CA$14,P$44)</f>
        <v>6.1623000000000001</v>
      </c>
      <c r="Q66" s="265">
        <f t="shared" si="39"/>
        <v>5.798</v>
      </c>
      <c r="R66" s="265">
        <f t="shared" si="39"/>
        <v>5.6315999999999997</v>
      </c>
      <c r="S66" s="265">
        <f t="shared" si="39"/>
        <v>5.2310999999999996</v>
      </c>
      <c r="T66" s="265">
        <f t="shared" si="39"/>
        <v>4.8436000000000003</v>
      </c>
      <c r="U66" s="265">
        <f t="shared" si="39"/>
        <v>4.5095999999999998</v>
      </c>
      <c r="V66" s="265">
        <f t="shared" si="39"/>
        <v>4.2337999999999996</v>
      </c>
      <c r="W66" s="265">
        <f t="shared" si="39"/>
        <v>4.0586000000000002</v>
      </c>
      <c r="X66" s="265">
        <f t="shared" si="39"/>
        <v>3.9763999999999999</v>
      </c>
      <c r="Y66" s="265">
        <f t="shared" si="39"/>
        <v>4.0727000000000002</v>
      </c>
      <c r="Z66" s="265">
        <f t="shared" ref="Z66:AI75" si="40">VLOOKUP($A66,$A$11:$CA$14,Z$44)</f>
        <v>4.0586000000000002</v>
      </c>
      <c r="AA66" s="265">
        <f t="shared" si="40"/>
        <v>4.2337999999999996</v>
      </c>
      <c r="AB66" s="265">
        <f t="shared" si="40"/>
        <v>4.0171000000000001</v>
      </c>
      <c r="AC66" s="265">
        <f t="shared" si="40"/>
        <v>3.8464</v>
      </c>
      <c r="AD66" s="265">
        <f t="shared" si="40"/>
        <v>3.2877000000000001</v>
      </c>
      <c r="AE66" s="265">
        <f t="shared" si="40"/>
        <v>3.0413000000000001</v>
      </c>
      <c r="AF66" s="265">
        <f t="shared" si="40"/>
        <v>2.9424999999999999</v>
      </c>
      <c r="AG66" s="265">
        <f t="shared" si="40"/>
        <v>2.8292999999999999</v>
      </c>
      <c r="AH66" s="265">
        <f t="shared" si="40"/>
        <v>2.6509</v>
      </c>
      <c r="AI66" s="265">
        <f t="shared" si="40"/>
        <v>2.6040000000000001</v>
      </c>
      <c r="AJ66" s="265">
        <f t="shared" ref="AJ66:AS75" si="41">VLOOKUP($A66,$A$11:$CA$14,AJ$44)</f>
        <v>2.5476000000000001</v>
      </c>
      <c r="AK66" s="265">
        <f t="shared" si="41"/>
        <v>2.4622999999999999</v>
      </c>
      <c r="AL66" s="265">
        <f t="shared" si="41"/>
        <v>2.3307000000000002</v>
      </c>
      <c r="AM66" s="265">
        <f t="shared" si="41"/>
        <v>2.1206999999999998</v>
      </c>
      <c r="AN66" s="265">
        <f t="shared" si="41"/>
        <v>1.9169</v>
      </c>
      <c r="AO66" s="265">
        <f t="shared" si="41"/>
        <v>1.8653</v>
      </c>
      <c r="AP66" s="265">
        <f t="shared" si="41"/>
        <v>1.9015</v>
      </c>
      <c r="AQ66" s="265">
        <f t="shared" si="41"/>
        <v>1.9107000000000001</v>
      </c>
      <c r="AR66" s="265">
        <f t="shared" si="41"/>
        <v>1.8862000000000001</v>
      </c>
      <c r="AS66" s="265">
        <f t="shared" si="41"/>
        <v>1.8832</v>
      </c>
      <c r="AT66" s="265">
        <f t="shared" ref="AT66:BC75" si="42">VLOOKUP($A66,$A$11:$CA$14,AT$44)</f>
        <v>1.8419000000000001</v>
      </c>
      <c r="AU66" s="265">
        <f t="shared" si="42"/>
        <v>1.8080000000000001</v>
      </c>
      <c r="AV66" s="265">
        <f t="shared" si="42"/>
        <v>1.7833000000000001</v>
      </c>
      <c r="AW66" s="265">
        <f t="shared" si="42"/>
        <v>1.7309000000000001</v>
      </c>
      <c r="AX66" s="265">
        <f t="shared" si="42"/>
        <v>1.6212</v>
      </c>
      <c r="AY66" s="265">
        <f t="shared" si="42"/>
        <v>1.5108999999999999</v>
      </c>
      <c r="AZ66" s="265">
        <f t="shared" si="42"/>
        <v>1.4198</v>
      </c>
      <c r="BA66" s="265">
        <f t="shared" si="42"/>
        <v>1.3797999999999999</v>
      </c>
      <c r="BB66" s="265">
        <f t="shared" si="42"/>
        <v>1.3637999999999999</v>
      </c>
      <c r="BC66" s="265">
        <f t="shared" si="42"/>
        <v>1.3512999999999999</v>
      </c>
      <c r="BD66" s="265">
        <f t="shared" ref="BD66:BM75" si="43">VLOOKUP($A66,$A$11:$CA$14,BD$44)</f>
        <v>1.375</v>
      </c>
      <c r="BE66" s="265">
        <f t="shared" si="43"/>
        <v>1.3995</v>
      </c>
      <c r="BF66" s="265">
        <f t="shared" si="43"/>
        <v>1.4249000000000001</v>
      </c>
      <c r="BG66" s="265">
        <f t="shared" si="43"/>
        <v>1.4319</v>
      </c>
      <c r="BH66" s="265">
        <f t="shared" si="43"/>
        <v>1.4283999999999999</v>
      </c>
      <c r="BI66" s="265">
        <f t="shared" si="43"/>
        <v>1.4319</v>
      </c>
      <c r="BJ66" s="265">
        <f t="shared" si="43"/>
        <v>1.4354</v>
      </c>
      <c r="BK66" s="265">
        <f t="shared" si="43"/>
        <v>1.4406000000000001</v>
      </c>
      <c r="BL66" s="265">
        <f t="shared" si="43"/>
        <v>1.4406000000000001</v>
      </c>
      <c r="BM66" s="265">
        <f t="shared" si="43"/>
        <v>1.4389000000000001</v>
      </c>
      <c r="BN66" s="265">
        <f t="shared" ref="BN66:CA75" si="44">VLOOKUP($A66,$A$11:$CA$14,BN$44)</f>
        <v>1.4045000000000001</v>
      </c>
      <c r="BO66" s="265">
        <f t="shared" si="44"/>
        <v>1.3623000000000001</v>
      </c>
      <c r="BP66" s="265">
        <f t="shared" si="44"/>
        <v>1.3225</v>
      </c>
      <c r="BQ66" s="265">
        <f t="shared" si="44"/>
        <v>1.3006</v>
      </c>
      <c r="BR66" s="265">
        <f t="shared" si="44"/>
        <v>1.2934000000000001</v>
      </c>
      <c r="BS66" s="265">
        <f t="shared" si="44"/>
        <v>1.2697000000000001</v>
      </c>
      <c r="BT66" s="265">
        <f t="shared" si="44"/>
        <v>1.2376</v>
      </c>
      <c r="BU66" s="265">
        <f t="shared" si="44"/>
        <v>1.2172000000000001</v>
      </c>
      <c r="BV66" s="265">
        <f t="shared" si="44"/>
        <v>1.1986000000000001</v>
      </c>
      <c r="BW66" s="265">
        <f t="shared" si="44"/>
        <v>1.177</v>
      </c>
      <c r="BX66" s="265">
        <f t="shared" si="44"/>
        <v>1.1573</v>
      </c>
      <c r="BY66" s="265">
        <f t="shared" si="44"/>
        <v>1.1177999999999999</v>
      </c>
      <c r="BZ66" s="265">
        <f t="shared" si="44"/>
        <v>1.0556000000000001</v>
      </c>
      <c r="CA66" s="274">
        <f t="shared" si="44"/>
        <v>1</v>
      </c>
    </row>
    <row r="67" spans="1:79" ht="13.5" outlineLevel="1" thickBot="1">
      <c r="A67" s="261">
        <v>3</v>
      </c>
      <c r="B67" s="288" t="s">
        <v>349</v>
      </c>
      <c r="C67" s="205"/>
      <c r="D67" s="293">
        <v>45</v>
      </c>
      <c r="E67" s="300">
        <v>55</v>
      </c>
      <c r="F67" s="263">
        <f t="shared" si="38"/>
        <v>0</v>
      </c>
      <c r="G67" s="264">
        <f t="shared" si="38"/>
        <v>0</v>
      </c>
      <c r="H67" s="475">
        <f t="shared" si="38"/>
        <v>0</v>
      </c>
      <c r="I67" s="475">
        <f t="shared" si="38"/>
        <v>6.5770999999999997</v>
      </c>
      <c r="J67" s="265">
        <f t="shared" si="38"/>
        <v>6.6148999999999996</v>
      </c>
      <c r="K67" s="265">
        <f t="shared" si="38"/>
        <v>5.5603999999999996</v>
      </c>
      <c r="L67" s="265">
        <f t="shared" si="38"/>
        <v>4.5137</v>
      </c>
      <c r="M67" s="265">
        <f t="shared" si="38"/>
        <v>4.4611999999999998</v>
      </c>
      <c r="N67" s="265">
        <f t="shared" si="38"/>
        <v>4.5494000000000003</v>
      </c>
      <c r="O67" s="265">
        <f t="shared" si="38"/>
        <v>4.3433999999999999</v>
      </c>
      <c r="P67" s="265">
        <f t="shared" si="39"/>
        <v>4.2788000000000004</v>
      </c>
      <c r="Q67" s="265">
        <f t="shared" si="39"/>
        <v>4.0385999999999997</v>
      </c>
      <c r="R67" s="265">
        <f t="shared" si="39"/>
        <v>3.9418000000000002</v>
      </c>
      <c r="S67" s="265">
        <f t="shared" si="39"/>
        <v>3.8367</v>
      </c>
      <c r="T67" s="265">
        <f t="shared" si="39"/>
        <v>3.7010000000000001</v>
      </c>
      <c r="U67" s="265">
        <f t="shared" si="39"/>
        <v>3.5857000000000001</v>
      </c>
      <c r="V67" s="265">
        <f t="shared" si="39"/>
        <v>3.4984999999999999</v>
      </c>
      <c r="W67" s="265">
        <f t="shared" si="39"/>
        <v>3.4460999999999999</v>
      </c>
      <c r="X67" s="265">
        <f t="shared" si="39"/>
        <v>3.4154</v>
      </c>
      <c r="Y67" s="265">
        <f t="shared" si="39"/>
        <v>3.4668999999999999</v>
      </c>
      <c r="Z67" s="265">
        <f t="shared" si="40"/>
        <v>3.4565000000000001</v>
      </c>
      <c r="AA67" s="265">
        <f t="shared" si="40"/>
        <v>3.6423999999999999</v>
      </c>
      <c r="AB67" s="265">
        <f t="shared" si="40"/>
        <v>3.5634999999999999</v>
      </c>
      <c r="AC67" s="265">
        <f t="shared" si="40"/>
        <v>3.4358</v>
      </c>
      <c r="AD67" s="265">
        <f t="shared" si="40"/>
        <v>3.0531000000000001</v>
      </c>
      <c r="AE67" s="265">
        <f t="shared" si="40"/>
        <v>2.8992</v>
      </c>
      <c r="AF67" s="265">
        <f t="shared" si="40"/>
        <v>2.8490000000000002</v>
      </c>
      <c r="AG67" s="265">
        <f t="shared" si="40"/>
        <v>2.6829999999999998</v>
      </c>
      <c r="AH67" s="265">
        <f t="shared" si="40"/>
        <v>2.4489000000000001</v>
      </c>
      <c r="AI67" s="265">
        <f t="shared" si="40"/>
        <v>2.4594</v>
      </c>
      <c r="AJ67" s="265">
        <f t="shared" si="41"/>
        <v>2.4028999999999998</v>
      </c>
      <c r="AK67" s="265">
        <f t="shared" si="41"/>
        <v>2.3780999999999999</v>
      </c>
      <c r="AL67" s="265">
        <f t="shared" si="41"/>
        <v>2.2791999999999999</v>
      </c>
      <c r="AM67" s="265">
        <f t="shared" si="41"/>
        <v>2.1434000000000002</v>
      </c>
      <c r="AN67" s="265">
        <f t="shared" si="41"/>
        <v>2.0051999999999999</v>
      </c>
      <c r="AO67" s="265">
        <f t="shared" si="41"/>
        <v>1.9575</v>
      </c>
      <c r="AP67" s="265">
        <f t="shared" si="41"/>
        <v>1.8807</v>
      </c>
      <c r="AQ67" s="265">
        <f t="shared" si="41"/>
        <v>1.9182999999999999</v>
      </c>
      <c r="AR67" s="265">
        <f t="shared" si="41"/>
        <v>1.8869</v>
      </c>
      <c r="AS67" s="265">
        <f t="shared" si="41"/>
        <v>1.8357000000000001</v>
      </c>
      <c r="AT67" s="265">
        <f t="shared" si="42"/>
        <v>1.7984</v>
      </c>
      <c r="AU67" s="265">
        <f t="shared" si="42"/>
        <v>1.8154999999999999</v>
      </c>
      <c r="AV67" s="265">
        <f t="shared" si="42"/>
        <v>1.7873000000000001</v>
      </c>
      <c r="AW67" s="265">
        <f t="shared" si="42"/>
        <v>1.7231000000000001</v>
      </c>
      <c r="AX67" s="265">
        <f t="shared" si="42"/>
        <v>1.649</v>
      </c>
      <c r="AY67" s="265">
        <f t="shared" si="42"/>
        <v>1.581</v>
      </c>
      <c r="AZ67" s="265">
        <f t="shared" si="42"/>
        <v>1.5205</v>
      </c>
      <c r="BA67" s="265">
        <f t="shared" si="42"/>
        <v>1.5428999999999999</v>
      </c>
      <c r="BB67" s="265">
        <f t="shared" si="42"/>
        <v>1.5245</v>
      </c>
      <c r="BC67" s="265">
        <f t="shared" si="42"/>
        <v>1.4681</v>
      </c>
      <c r="BD67" s="265">
        <f t="shared" si="43"/>
        <v>1.5006999999999999</v>
      </c>
      <c r="BE67" s="265">
        <f t="shared" si="43"/>
        <v>1.5205</v>
      </c>
      <c r="BF67" s="265">
        <f t="shared" si="43"/>
        <v>1.5286</v>
      </c>
      <c r="BG67" s="265">
        <f t="shared" si="43"/>
        <v>1.5511999999999999</v>
      </c>
      <c r="BH67" s="265">
        <f t="shared" si="43"/>
        <v>1.5105</v>
      </c>
      <c r="BI67" s="265">
        <f t="shared" si="43"/>
        <v>1.4908999999999999</v>
      </c>
      <c r="BJ67" s="265">
        <f t="shared" si="43"/>
        <v>1.4947999999999999</v>
      </c>
      <c r="BK67" s="265">
        <f t="shared" si="43"/>
        <v>1.4813000000000001</v>
      </c>
      <c r="BL67" s="265">
        <f t="shared" si="43"/>
        <v>1.4105000000000001</v>
      </c>
      <c r="BM67" s="265">
        <f t="shared" si="43"/>
        <v>1.3431</v>
      </c>
      <c r="BN67" s="265">
        <f t="shared" si="44"/>
        <v>1.3124</v>
      </c>
      <c r="BO67" s="265">
        <f t="shared" si="44"/>
        <v>1.2363</v>
      </c>
      <c r="BP67" s="265">
        <f t="shared" si="44"/>
        <v>1.1745000000000001</v>
      </c>
      <c r="BQ67" s="265">
        <f t="shared" si="44"/>
        <v>1.2154</v>
      </c>
      <c r="BR67" s="265">
        <f t="shared" si="44"/>
        <v>1.2205999999999999</v>
      </c>
      <c r="BS67" s="265">
        <f t="shared" si="44"/>
        <v>1.1637999999999999</v>
      </c>
      <c r="BT67" s="265">
        <f t="shared" si="44"/>
        <v>1.1453</v>
      </c>
      <c r="BU67" s="265">
        <f t="shared" si="44"/>
        <v>1.1568000000000001</v>
      </c>
      <c r="BV67" s="265">
        <f t="shared" si="44"/>
        <v>1.1521999999999999</v>
      </c>
      <c r="BW67" s="265">
        <f t="shared" si="44"/>
        <v>1.151</v>
      </c>
      <c r="BX67" s="265">
        <f t="shared" si="44"/>
        <v>1.1578999999999999</v>
      </c>
      <c r="BY67" s="265">
        <f t="shared" si="44"/>
        <v>1.1004</v>
      </c>
      <c r="BZ67" s="265">
        <f t="shared" si="44"/>
        <v>1.0341</v>
      </c>
      <c r="CA67" s="274">
        <f t="shared" si="44"/>
        <v>1</v>
      </c>
    </row>
    <row r="68" spans="1:79" ht="13.5" outlineLevel="1" thickBot="1">
      <c r="A68" s="261">
        <v>2</v>
      </c>
      <c r="B68" s="288" t="s">
        <v>350</v>
      </c>
      <c r="C68" s="205"/>
      <c r="D68" s="293">
        <v>55</v>
      </c>
      <c r="E68" s="300">
        <v>65</v>
      </c>
      <c r="F68" s="263">
        <f t="shared" si="38"/>
        <v>0</v>
      </c>
      <c r="G68" s="264">
        <f t="shared" si="38"/>
        <v>0</v>
      </c>
      <c r="H68" s="475">
        <f t="shared" si="38"/>
        <v>0</v>
      </c>
      <c r="I68" s="475">
        <f t="shared" si="38"/>
        <v>7.5934999999999997</v>
      </c>
      <c r="J68" s="265">
        <f t="shared" si="38"/>
        <v>7.8993000000000002</v>
      </c>
      <c r="K68" s="265">
        <f t="shared" si="38"/>
        <v>6.8034999999999997</v>
      </c>
      <c r="L68" s="265">
        <f t="shared" si="38"/>
        <v>6.3621999999999996</v>
      </c>
      <c r="M68" s="265">
        <f t="shared" si="38"/>
        <v>6.5754000000000001</v>
      </c>
      <c r="N68" s="265">
        <f t="shared" si="38"/>
        <v>6.5754000000000001</v>
      </c>
      <c r="O68" s="265">
        <f t="shared" si="38"/>
        <v>6.1623000000000001</v>
      </c>
      <c r="P68" s="265">
        <f t="shared" si="39"/>
        <v>6.1623000000000001</v>
      </c>
      <c r="Q68" s="265">
        <f t="shared" si="39"/>
        <v>5.798</v>
      </c>
      <c r="R68" s="265">
        <f t="shared" si="39"/>
        <v>5.6315999999999997</v>
      </c>
      <c r="S68" s="265">
        <f t="shared" si="39"/>
        <v>5.2310999999999996</v>
      </c>
      <c r="T68" s="265">
        <f t="shared" si="39"/>
        <v>4.8436000000000003</v>
      </c>
      <c r="U68" s="265">
        <f t="shared" si="39"/>
        <v>4.5095999999999998</v>
      </c>
      <c r="V68" s="265">
        <f t="shared" si="39"/>
        <v>4.2337999999999996</v>
      </c>
      <c r="W68" s="265">
        <f t="shared" si="39"/>
        <v>4.0586000000000002</v>
      </c>
      <c r="X68" s="265">
        <f t="shared" si="39"/>
        <v>3.9763999999999999</v>
      </c>
      <c r="Y68" s="265">
        <f t="shared" si="39"/>
        <v>4.0727000000000002</v>
      </c>
      <c r="Z68" s="265">
        <f t="shared" si="40"/>
        <v>4.0586000000000002</v>
      </c>
      <c r="AA68" s="265">
        <f t="shared" si="40"/>
        <v>4.2337999999999996</v>
      </c>
      <c r="AB68" s="265">
        <f t="shared" si="40"/>
        <v>4.0171000000000001</v>
      </c>
      <c r="AC68" s="265">
        <f t="shared" si="40"/>
        <v>3.8464</v>
      </c>
      <c r="AD68" s="265">
        <f t="shared" si="40"/>
        <v>3.2877000000000001</v>
      </c>
      <c r="AE68" s="265">
        <f t="shared" si="40"/>
        <v>3.0413000000000001</v>
      </c>
      <c r="AF68" s="265">
        <f t="shared" si="40"/>
        <v>2.9424999999999999</v>
      </c>
      <c r="AG68" s="265">
        <f t="shared" si="40"/>
        <v>2.8292999999999999</v>
      </c>
      <c r="AH68" s="265">
        <f t="shared" si="40"/>
        <v>2.6509</v>
      </c>
      <c r="AI68" s="265">
        <f t="shared" si="40"/>
        <v>2.6040000000000001</v>
      </c>
      <c r="AJ68" s="265">
        <f t="shared" si="41"/>
        <v>2.5476000000000001</v>
      </c>
      <c r="AK68" s="265">
        <f t="shared" si="41"/>
        <v>2.4622999999999999</v>
      </c>
      <c r="AL68" s="265">
        <f t="shared" si="41"/>
        <v>2.3307000000000002</v>
      </c>
      <c r="AM68" s="265">
        <f t="shared" si="41"/>
        <v>2.1206999999999998</v>
      </c>
      <c r="AN68" s="265">
        <f t="shared" si="41"/>
        <v>1.9169</v>
      </c>
      <c r="AO68" s="265">
        <f t="shared" si="41"/>
        <v>1.8653</v>
      </c>
      <c r="AP68" s="265">
        <f t="shared" si="41"/>
        <v>1.9015</v>
      </c>
      <c r="AQ68" s="265">
        <f t="shared" si="41"/>
        <v>1.9107000000000001</v>
      </c>
      <c r="AR68" s="265">
        <f t="shared" si="41"/>
        <v>1.8862000000000001</v>
      </c>
      <c r="AS68" s="265">
        <f t="shared" si="41"/>
        <v>1.8832</v>
      </c>
      <c r="AT68" s="265">
        <f t="shared" si="42"/>
        <v>1.8419000000000001</v>
      </c>
      <c r="AU68" s="265">
        <f t="shared" si="42"/>
        <v>1.8080000000000001</v>
      </c>
      <c r="AV68" s="265">
        <f t="shared" si="42"/>
        <v>1.7833000000000001</v>
      </c>
      <c r="AW68" s="265">
        <f t="shared" si="42"/>
        <v>1.7309000000000001</v>
      </c>
      <c r="AX68" s="265">
        <f t="shared" si="42"/>
        <v>1.6212</v>
      </c>
      <c r="AY68" s="265">
        <f t="shared" si="42"/>
        <v>1.5108999999999999</v>
      </c>
      <c r="AZ68" s="265">
        <f t="shared" si="42"/>
        <v>1.4198</v>
      </c>
      <c r="BA68" s="265">
        <f t="shared" si="42"/>
        <v>1.3797999999999999</v>
      </c>
      <c r="BB68" s="265">
        <f t="shared" si="42"/>
        <v>1.3637999999999999</v>
      </c>
      <c r="BC68" s="265">
        <f t="shared" si="42"/>
        <v>1.3512999999999999</v>
      </c>
      <c r="BD68" s="265">
        <f t="shared" si="43"/>
        <v>1.375</v>
      </c>
      <c r="BE68" s="265">
        <f t="shared" si="43"/>
        <v>1.3995</v>
      </c>
      <c r="BF68" s="265">
        <f t="shared" si="43"/>
        <v>1.4249000000000001</v>
      </c>
      <c r="BG68" s="265">
        <f t="shared" si="43"/>
        <v>1.4319</v>
      </c>
      <c r="BH68" s="265">
        <f t="shared" si="43"/>
        <v>1.4283999999999999</v>
      </c>
      <c r="BI68" s="265">
        <f t="shared" si="43"/>
        <v>1.4319</v>
      </c>
      <c r="BJ68" s="265">
        <f t="shared" si="43"/>
        <v>1.4354</v>
      </c>
      <c r="BK68" s="265">
        <f t="shared" si="43"/>
        <v>1.4406000000000001</v>
      </c>
      <c r="BL68" s="265">
        <f t="shared" si="43"/>
        <v>1.4406000000000001</v>
      </c>
      <c r="BM68" s="265">
        <f t="shared" si="43"/>
        <v>1.4389000000000001</v>
      </c>
      <c r="BN68" s="265">
        <f t="shared" si="44"/>
        <v>1.4045000000000001</v>
      </c>
      <c r="BO68" s="265">
        <f t="shared" si="44"/>
        <v>1.3623000000000001</v>
      </c>
      <c r="BP68" s="265">
        <f t="shared" si="44"/>
        <v>1.3225</v>
      </c>
      <c r="BQ68" s="265">
        <f t="shared" si="44"/>
        <v>1.3006</v>
      </c>
      <c r="BR68" s="265">
        <f t="shared" si="44"/>
        <v>1.2934000000000001</v>
      </c>
      <c r="BS68" s="265">
        <f t="shared" si="44"/>
        <v>1.2697000000000001</v>
      </c>
      <c r="BT68" s="265">
        <f t="shared" si="44"/>
        <v>1.2376</v>
      </c>
      <c r="BU68" s="265">
        <f t="shared" si="44"/>
        <v>1.2172000000000001</v>
      </c>
      <c r="BV68" s="265">
        <f t="shared" si="44"/>
        <v>1.1986000000000001</v>
      </c>
      <c r="BW68" s="265">
        <f t="shared" si="44"/>
        <v>1.177</v>
      </c>
      <c r="BX68" s="265">
        <f t="shared" si="44"/>
        <v>1.1573</v>
      </c>
      <c r="BY68" s="265">
        <f t="shared" si="44"/>
        <v>1.1177999999999999</v>
      </c>
      <c r="BZ68" s="265">
        <f t="shared" si="44"/>
        <v>1.0556000000000001</v>
      </c>
      <c r="CA68" s="274">
        <f t="shared" si="44"/>
        <v>1</v>
      </c>
    </row>
    <row r="69" spans="1:79" ht="13.5" outlineLevel="1" thickBot="1">
      <c r="A69" s="261">
        <v>3</v>
      </c>
      <c r="B69" s="288" t="s">
        <v>351</v>
      </c>
      <c r="C69" s="205"/>
      <c r="D69" s="293">
        <v>55</v>
      </c>
      <c r="E69" s="300">
        <v>65</v>
      </c>
      <c r="F69" s="263">
        <f t="shared" si="38"/>
        <v>0</v>
      </c>
      <c r="G69" s="264">
        <f t="shared" si="38"/>
        <v>0</v>
      </c>
      <c r="H69" s="475">
        <f t="shared" si="38"/>
        <v>0</v>
      </c>
      <c r="I69" s="475">
        <f t="shared" si="38"/>
        <v>6.5770999999999997</v>
      </c>
      <c r="J69" s="265">
        <f t="shared" si="38"/>
        <v>6.6148999999999996</v>
      </c>
      <c r="K69" s="265">
        <f t="shared" si="38"/>
        <v>5.5603999999999996</v>
      </c>
      <c r="L69" s="265">
        <f t="shared" si="38"/>
        <v>4.5137</v>
      </c>
      <c r="M69" s="265">
        <f t="shared" si="38"/>
        <v>4.4611999999999998</v>
      </c>
      <c r="N69" s="265">
        <f t="shared" si="38"/>
        <v>4.5494000000000003</v>
      </c>
      <c r="O69" s="265">
        <f t="shared" si="38"/>
        <v>4.3433999999999999</v>
      </c>
      <c r="P69" s="265">
        <f t="shared" si="39"/>
        <v>4.2788000000000004</v>
      </c>
      <c r="Q69" s="265">
        <f t="shared" si="39"/>
        <v>4.0385999999999997</v>
      </c>
      <c r="R69" s="265">
        <f t="shared" si="39"/>
        <v>3.9418000000000002</v>
      </c>
      <c r="S69" s="265">
        <f t="shared" si="39"/>
        <v>3.8367</v>
      </c>
      <c r="T69" s="265">
        <f t="shared" si="39"/>
        <v>3.7010000000000001</v>
      </c>
      <c r="U69" s="265">
        <f t="shared" si="39"/>
        <v>3.5857000000000001</v>
      </c>
      <c r="V69" s="265">
        <f t="shared" si="39"/>
        <v>3.4984999999999999</v>
      </c>
      <c r="W69" s="265">
        <f t="shared" si="39"/>
        <v>3.4460999999999999</v>
      </c>
      <c r="X69" s="265">
        <f t="shared" si="39"/>
        <v>3.4154</v>
      </c>
      <c r="Y69" s="265">
        <f t="shared" si="39"/>
        <v>3.4668999999999999</v>
      </c>
      <c r="Z69" s="265">
        <f t="shared" si="40"/>
        <v>3.4565000000000001</v>
      </c>
      <c r="AA69" s="265">
        <f t="shared" si="40"/>
        <v>3.6423999999999999</v>
      </c>
      <c r="AB69" s="265">
        <f t="shared" si="40"/>
        <v>3.5634999999999999</v>
      </c>
      <c r="AC69" s="265">
        <f t="shared" si="40"/>
        <v>3.4358</v>
      </c>
      <c r="AD69" s="265">
        <f t="shared" si="40"/>
        <v>3.0531000000000001</v>
      </c>
      <c r="AE69" s="265">
        <f t="shared" si="40"/>
        <v>2.8992</v>
      </c>
      <c r="AF69" s="265">
        <f t="shared" si="40"/>
        <v>2.8490000000000002</v>
      </c>
      <c r="AG69" s="265">
        <f t="shared" si="40"/>
        <v>2.6829999999999998</v>
      </c>
      <c r="AH69" s="265">
        <f t="shared" si="40"/>
        <v>2.4489000000000001</v>
      </c>
      <c r="AI69" s="265">
        <f t="shared" si="40"/>
        <v>2.4594</v>
      </c>
      <c r="AJ69" s="265">
        <f t="shared" si="41"/>
        <v>2.4028999999999998</v>
      </c>
      <c r="AK69" s="265">
        <f t="shared" si="41"/>
        <v>2.3780999999999999</v>
      </c>
      <c r="AL69" s="265">
        <f t="shared" si="41"/>
        <v>2.2791999999999999</v>
      </c>
      <c r="AM69" s="265">
        <f t="shared" si="41"/>
        <v>2.1434000000000002</v>
      </c>
      <c r="AN69" s="265">
        <f t="shared" si="41"/>
        <v>2.0051999999999999</v>
      </c>
      <c r="AO69" s="265">
        <f t="shared" si="41"/>
        <v>1.9575</v>
      </c>
      <c r="AP69" s="265">
        <f t="shared" si="41"/>
        <v>1.8807</v>
      </c>
      <c r="AQ69" s="265">
        <f t="shared" si="41"/>
        <v>1.9182999999999999</v>
      </c>
      <c r="AR69" s="265">
        <f t="shared" si="41"/>
        <v>1.8869</v>
      </c>
      <c r="AS69" s="265">
        <f t="shared" si="41"/>
        <v>1.8357000000000001</v>
      </c>
      <c r="AT69" s="265">
        <f t="shared" si="42"/>
        <v>1.7984</v>
      </c>
      <c r="AU69" s="265">
        <f t="shared" si="42"/>
        <v>1.8154999999999999</v>
      </c>
      <c r="AV69" s="265">
        <f t="shared" si="42"/>
        <v>1.7873000000000001</v>
      </c>
      <c r="AW69" s="265">
        <f t="shared" si="42"/>
        <v>1.7231000000000001</v>
      </c>
      <c r="AX69" s="265">
        <f t="shared" si="42"/>
        <v>1.649</v>
      </c>
      <c r="AY69" s="265">
        <f t="shared" si="42"/>
        <v>1.581</v>
      </c>
      <c r="AZ69" s="265">
        <f t="shared" si="42"/>
        <v>1.5205</v>
      </c>
      <c r="BA69" s="265">
        <f t="shared" si="42"/>
        <v>1.5428999999999999</v>
      </c>
      <c r="BB69" s="265">
        <f t="shared" si="42"/>
        <v>1.5245</v>
      </c>
      <c r="BC69" s="265">
        <f t="shared" si="42"/>
        <v>1.4681</v>
      </c>
      <c r="BD69" s="265">
        <f t="shared" si="43"/>
        <v>1.5006999999999999</v>
      </c>
      <c r="BE69" s="265">
        <f t="shared" si="43"/>
        <v>1.5205</v>
      </c>
      <c r="BF69" s="265">
        <f t="shared" si="43"/>
        <v>1.5286</v>
      </c>
      <c r="BG69" s="265">
        <f t="shared" si="43"/>
        <v>1.5511999999999999</v>
      </c>
      <c r="BH69" s="265">
        <f t="shared" si="43"/>
        <v>1.5105</v>
      </c>
      <c r="BI69" s="265">
        <f t="shared" si="43"/>
        <v>1.4908999999999999</v>
      </c>
      <c r="BJ69" s="265">
        <f t="shared" si="43"/>
        <v>1.4947999999999999</v>
      </c>
      <c r="BK69" s="265">
        <f t="shared" si="43"/>
        <v>1.4813000000000001</v>
      </c>
      <c r="BL69" s="265">
        <f t="shared" si="43"/>
        <v>1.4105000000000001</v>
      </c>
      <c r="BM69" s="265">
        <f t="shared" si="43"/>
        <v>1.3431</v>
      </c>
      <c r="BN69" s="265">
        <f t="shared" si="44"/>
        <v>1.3124</v>
      </c>
      <c r="BO69" s="265">
        <f t="shared" si="44"/>
        <v>1.2363</v>
      </c>
      <c r="BP69" s="265">
        <f t="shared" si="44"/>
        <v>1.1745000000000001</v>
      </c>
      <c r="BQ69" s="265">
        <f t="shared" si="44"/>
        <v>1.2154</v>
      </c>
      <c r="BR69" s="265">
        <f t="shared" si="44"/>
        <v>1.2205999999999999</v>
      </c>
      <c r="BS69" s="265">
        <f t="shared" si="44"/>
        <v>1.1637999999999999</v>
      </c>
      <c r="BT69" s="265">
        <f t="shared" si="44"/>
        <v>1.1453</v>
      </c>
      <c r="BU69" s="265">
        <f t="shared" si="44"/>
        <v>1.1568000000000001</v>
      </c>
      <c r="BV69" s="265">
        <f t="shared" si="44"/>
        <v>1.1521999999999999</v>
      </c>
      <c r="BW69" s="265">
        <f t="shared" si="44"/>
        <v>1.151</v>
      </c>
      <c r="BX69" s="265">
        <f t="shared" si="44"/>
        <v>1.1578999999999999</v>
      </c>
      <c r="BY69" s="265">
        <f t="shared" si="44"/>
        <v>1.1004</v>
      </c>
      <c r="BZ69" s="265">
        <f t="shared" si="44"/>
        <v>1.0341</v>
      </c>
      <c r="CA69" s="274">
        <f t="shared" si="44"/>
        <v>1</v>
      </c>
    </row>
    <row r="70" spans="1:79" ht="13.5" outlineLevel="1" thickBot="1">
      <c r="A70" s="261">
        <v>2</v>
      </c>
      <c r="B70" s="288" t="s">
        <v>352</v>
      </c>
      <c r="C70" s="205"/>
      <c r="D70" s="156">
        <v>45</v>
      </c>
      <c r="E70" s="300">
        <v>55</v>
      </c>
      <c r="F70" s="263">
        <f t="shared" si="38"/>
        <v>0</v>
      </c>
      <c r="G70" s="264">
        <f t="shared" si="38"/>
        <v>0</v>
      </c>
      <c r="H70" s="475">
        <f t="shared" si="38"/>
        <v>0</v>
      </c>
      <c r="I70" s="475">
        <f t="shared" si="38"/>
        <v>7.5934999999999997</v>
      </c>
      <c r="J70" s="265">
        <f t="shared" si="38"/>
        <v>7.8993000000000002</v>
      </c>
      <c r="K70" s="265">
        <f t="shared" si="38"/>
        <v>6.8034999999999997</v>
      </c>
      <c r="L70" s="265">
        <f t="shared" si="38"/>
        <v>6.3621999999999996</v>
      </c>
      <c r="M70" s="265">
        <f t="shared" si="38"/>
        <v>6.5754000000000001</v>
      </c>
      <c r="N70" s="265">
        <f t="shared" si="38"/>
        <v>6.5754000000000001</v>
      </c>
      <c r="O70" s="265">
        <f t="shared" si="38"/>
        <v>6.1623000000000001</v>
      </c>
      <c r="P70" s="265">
        <f t="shared" si="39"/>
        <v>6.1623000000000001</v>
      </c>
      <c r="Q70" s="265">
        <f t="shared" si="39"/>
        <v>5.798</v>
      </c>
      <c r="R70" s="265">
        <f t="shared" si="39"/>
        <v>5.6315999999999997</v>
      </c>
      <c r="S70" s="265">
        <f t="shared" si="39"/>
        <v>5.2310999999999996</v>
      </c>
      <c r="T70" s="265">
        <f t="shared" si="39"/>
        <v>4.8436000000000003</v>
      </c>
      <c r="U70" s="265">
        <f t="shared" si="39"/>
        <v>4.5095999999999998</v>
      </c>
      <c r="V70" s="265">
        <f t="shared" si="39"/>
        <v>4.2337999999999996</v>
      </c>
      <c r="W70" s="265">
        <f t="shared" si="39"/>
        <v>4.0586000000000002</v>
      </c>
      <c r="X70" s="265">
        <f t="shared" si="39"/>
        <v>3.9763999999999999</v>
      </c>
      <c r="Y70" s="265">
        <f t="shared" si="39"/>
        <v>4.0727000000000002</v>
      </c>
      <c r="Z70" s="265">
        <f t="shared" si="40"/>
        <v>4.0586000000000002</v>
      </c>
      <c r="AA70" s="265">
        <f t="shared" si="40"/>
        <v>4.2337999999999996</v>
      </c>
      <c r="AB70" s="265">
        <f t="shared" si="40"/>
        <v>4.0171000000000001</v>
      </c>
      <c r="AC70" s="265">
        <f t="shared" si="40"/>
        <v>3.8464</v>
      </c>
      <c r="AD70" s="265">
        <f t="shared" si="40"/>
        <v>3.2877000000000001</v>
      </c>
      <c r="AE70" s="265">
        <f t="shared" si="40"/>
        <v>3.0413000000000001</v>
      </c>
      <c r="AF70" s="265">
        <f t="shared" si="40"/>
        <v>2.9424999999999999</v>
      </c>
      <c r="AG70" s="265">
        <f t="shared" si="40"/>
        <v>2.8292999999999999</v>
      </c>
      <c r="AH70" s="265">
        <f t="shared" si="40"/>
        <v>2.6509</v>
      </c>
      <c r="AI70" s="265">
        <f t="shared" si="40"/>
        <v>2.6040000000000001</v>
      </c>
      <c r="AJ70" s="265">
        <f t="shared" si="41"/>
        <v>2.5476000000000001</v>
      </c>
      <c r="AK70" s="265">
        <f t="shared" si="41"/>
        <v>2.4622999999999999</v>
      </c>
      <c r="AL70" s="265">
        <f t="shared" si="41"/>
        <v>2.3307000000000002</v>
      </c>
      <c r="AM70" s="265">
        <f t="shared" si="41"/>
        <v>2.1206999999999998</v>
      </c>
      <c r="AN70" s="265">
        <f t="shared" si="41"/>
        <v>1.9169</v>
      </c>
      <c r="AO70" s="265">
        <f t="shared" si="41"/>
        <v>1.8653</v>
      </c>
      <c r="AP70" s="265">
        <f t="shared" si="41"/>
        <v>1.9015</v>
      </c>
      <c r="AQ70" s="265">
        <f t="shared" si="41"/>
        <v>1.9107000000000001</v>
      </c>
      <c r="AR70" s="265">
        <f t="shared" si="41"/>
        <v>1.8862000000000001</v>
      </c>
      <c r="AS70" s="265">
        <f t="shared" si="41"/>
        <v>1.8832</v>
      </c>
      <c r="AT70" s="265">
        <f t="shared" si="42"/>
        <v>1.8419000000000001</v>
      </c>
      <c r="AU70" s="265">
        <f t="shared" si="42"/>
        <v>1.8080000000000001</v>
      </c>
      <c r="AV70" s="265">
        <f t="shared" si="42"/>
        <v>1.7833000000000001</v>
      </c>
      <c r="AW70" s="265">
        <f t="shared" si="42"/>
        <v>1.7309000000000001</v>
      </c>
      <c r="AX70" s="265">
        <f t="shared" si="42"/>
        <v>1.6212</v>
      </c>
      <c r="AY70" s="265">
        <f t="shared" si="42"/>
        <v>1.5108999999999999</v>
      </c>
      <c r="AZ70" s="265">
        <f t="shared" si="42"/>
        <v>1.4198</v>
      </c>
      <c r="BA70" s="265">
        <f t="shared" si="42"/>
        <v>1.3797999999999999</v>
      </c>
      <c r="BB70" s="265">
        <f t="shared" si="42"/>
        <v>1.3637999999999999</v>
      </c>
      <c r="BC70" s="265">
        <f t="shared" si="42"/>
        <v>1.3512999999999999</v>
      </c>
      <c r="BD70" s="265">
        <f t="shared" si="43"/>
        <v>1.375</v>
      </c>
      <c r="BE70" s="265">
        <f t="shared" si="43"/>
        <v>1.3995</v>
      </c>
      <c r="BF70" s="265">
        <f t="shared" si="43"/>
        <v>1.4249000000000001</v>
      </c>
      <c r="BG70" s="265">
        <f t="shared" si="43"/>
        <v>1.4319</v>
      </c>
      <c r="BH70" s="265">
        <f t="shared" si="43"/>
        <v>1.4283999999999999</v>
      </c>
      <c r="BI70" s="265">
        <f t="shared" si="43"/>
        <v>1.4319</v>
      </c>
      <c r="BJ70" s="265">
        <f t="shared" si="43"/>
        <v>1.4354</v>
      </c>
      <c r="BK70" s="265">
        <f t="shared" si="43"/>
        <v>1.4406000000000001</v>
      </c>
      <c r="BL70" s="265">
        <f t="shared" si="43"/>
        <v>1.4406000000000001</v>
      </c>
      <c r="BM70" s="265">
        <f t="shared" si="43"/>
        <v>1.4389000000000001</v>
      </c>
      <c r="BN70" s="265">
        <f t="shared" si="44"/>
        <v>1.4045000000000001</v>
      </c>
      <c r="BO70" s="265">
        <f t="shared" si="44"/>
        <v>1.3623000000000001</v>
      </c>
      <c r="BP70" s="265">
        <f t="shared" si="44"/>
        <v>1.3225</v>
      </c>
      <c r="BQ70" s="265">
        <f t="shared" si="44"/>
        <v>1.3006</v>
      </c>
      <c r="BR70" s="265">
        <f t="shared" si="44"/>
        <v>1.2934000000000001</v>
      </c>
      <c r="BS70" s="265">
        <f t="shared" si="44"/>
        <v>1.2697000000000001</v>
      </c>
      <c r="BT70" s="265">
        <f t="shared" si="44"/>
        <v>1.2376</v>
      </c>
      <c r="BU70" s="265">
        <f t="shared" si="44"/>
        <v>1.2172000000000001</v>
      </c>
      <c r="BV70" s="265">
        <f t="shared" si="44"/>
        <v>1.1986000000000001</v>
      </c>
      <c r="BW70" s="265">
        <f t="shared" si="44"/>
        <v>1.177</v>
      </c>
      <c r="BX70" s="265">
        <f t="shared" si="44"/>
        <v>1.1573</v>
      </c>
      <c r="BY70" s="265">
        <f t="shared" si="44"/>
        <v>1.1177999999999999</v>
      </c>
      <c r="BZ70" s="265">
        <f t="shared" si="44"/>
        <v>1.0556000000000001</v>
      </c>
      <c r="CA70" s="274">
        <f t="shared" si="44"/>
        <v>1</v>
      </c>
    </row>
    <row r="71" spans="1:79" ht="13.5" outlineLevel="1" thickBot="1">
      <c r="A71" s="261">
        <v>3</v>
      </c>
      <c r="B71" s="288" t="s">
        <v>353</v>
      </c>
      <c r="C71" s="205"/>
      <c r="D71" s="293">
        <v>45</v>
      </c>
      <c r="E71" s="300">
        <v>55</v>
      </c>
      <c r="F71" s="263">
        <f t="shared" si="38"/>
        <v>0</v>
      </c>
      <c r="G71" s="264">
        <f t="shared" si="38"/>
        <v>0</v>
      </c>
      <c r="H71" s="475">
        <f t="shared" si="38"/>
        <v>0</v>
      </c>
      <c r="I71" s="475">
        <f t="shared" si="38"/>
        <v>6.5770999999999997</v>
      </c>
      <c r="J71" s="265">
        <f t="shared" si="38"/>
        <v>6.6148999999999996</v>
      </c>
      <c r="K71" s="265">
        <f t="shared" si="38"/>
        <v>5.5603999999999996</v>
      </c>
      <c r="L71" s="265">
        <f t="shared" si="38"/>
        <v>4.5137</v>
      </c>
      <c r="M71" s="265">
        <f t="shared" si="38"/>
        <v>4.4611999999999998</v>
      </c>
      <c r="N71" s="265">
        <f t="shared" si="38"/>
        <v>4.5494000000000003</v>
      </c>
      <c r="O71" s="265">
        <f t="shared" si="38"/>
        <v>4.3433999999999999</v>
      </c>
      <c r="P71" s="265">
        <f t="shared" si="39"/>
        <v>4.2788000000000004</v>
      </c>
      <c r="Q71" s="265">
        <f t="shared" si="39"/>
        <v>4.0385999999999997</v>
      </c>
      <c r="R71" s="265">
        <f t="shared" si="39"/>
        <v>3.9418000000000002</v>
      </c>
      <c r="S71" s="265">
        <f t="shared" si="39"/>
        <v>3.8367</v>
      </c>
      <c r="T71" s="265">
        <f t="shared" si="39"/>
        <v>3.7010000000000001</v>
      </c>
      <c r="U71" s="265">
        <f t="shared" si="39"/>
        <v>3.5857000000000001</v>
      </c>
      <c r="V71" s="265">
        <f t="shared" si="39"/>
        <v>3.4984999999999999</v>
      </c>
      <c r="W71" s="265">
        <f t="shared" si="39"/>
        <v>3.4460999999999999</v>
      </c>
      <c r="X71" s="265">
        <f t="shared" si="39"/>
        <v>3.4154</v>
      </c>
      <c r="Y71" s="265">
        <f t="shared" si="39"/>
        <v>3.4668999999999999</v>
      </c>
      <c r="Z71" s="265">
        <f t="shared" si="40"/>
        <v>3.4565000000000001</v>
      </c>
      <c r="AA71" s="265">
        <f t="shared" si="40"/>
        <v>3.6423999999999999</v>
      </c>
      <c r="AB71" s="265">
        <f t="shared" si="40"/>
        <v>3.5634999999999999</v>
      </c>
      <c r="AC71" s="265">
        <f t="shared" si="40"/>
        <v>3.4358</v>
      </c>
      <c r="AD71" s="265">
        <f t="shared" si="40"/>
        <v>3.0531000000000001</v>
      </c>
      <c r="AE71" s="265">
        <f t="shared" si="40"/>
        <v>2.8992</v>
      </c>
      <c r="AF71" s="265">
        <f t="shared" si="40"/>
        <v>2.8490000000000002</v>
      </c>
      <c r="AG71" s="265">
        <f t="shared" si="40"/>
        <v>2.6829999999999998</v>
      </c>
      <c r="AH71" s="265">
        <f t="shared" si="40"/>
        <v>2.4489000000000001</v>
      </c>
      <c r="AI71" s="265">
        <f t="shared" si="40"/>
        <v>2.4594</v>
      </c>
      <c r="AJ71" s="265">
        <f t="shared" si="41"/>
        <v>2.4028999999999998</v>
      </c>
      <c r="AK71" s="265">
        <f t="shared" si="41"/>
        <v>2.3780999999999999</v>
      </c>
      <c r="AL71" s="265">
        <f t="shared" si="41"/>
        <v>2.2791999999999999</v>
      </c>
      <c r="AM71" s="265">
        <f t="shared" si="41"/>
        <v>2.1434000000000002</v>
      </c>
      <c r="AN71" s="265">
        <f t="shared" si="41"/>
        <v>2.0051999999999999</v>
      </c>
      <c r="AO71" s="265">
        <f t="shared" si="41"/>
        <v>1.9575</v>
      </c>
      <c r="AP71" s="265">
        <f t="shared" si="41"/>
        <v>1.8807</v>
      </c>
      <c r="AQ71" s="265">
        <f t="shared" si="41"/>
        <v>1.9182999999999999</v>
      </c>
      <c r="AR71" s="265">
        <f t="shared" si="41"/>
        <v>1.8869</v>
      </c>
      <c r="AS71" s="265">
        <f t="shared" si="41"/>
        <v>1.8357000000000001</v>
      </c>
      <c r="AT71" s="265">
        <f t="shared" si="42"/>
        <v>1.7984</v>
      </c>
      <c r="AU71" s="265">
        <f t="shared" si="42"/>
        <v>1.8154999999999999</v>
      </c>
      <c r="AV71" s="265">
        <f t="shared" si="42"/>
        <v>1.7873000000000001</v>
      </c>
      <c r="AW71" s="265">
        <f t="shared" si="42"/>
        <v>1.7231000000000001</v>
      </c>
      <c r="AX71" s="265">
        <f t="shared" si="42"/>
        <v>1.649</v>
      </c>
      <c r="AY71" s="265">
        <f t="shared" si="42"/>
        <v>1.581</v>
      </c>
      <c r="AZ71" s="265">
        <f t="shared" si="42"/>
        <v>1.5205</v>
      </c>
      <c r="BA71" s="265">
        <f t="shared" si="42"/>
        <v>1.5428999999999999</v>
      </c>
      <c r="BB71" s="265">
        <f t="shared" si="42"/>
        <v>1.5245</v>
      </c>
      <c r="BC71" s="265">
        <f t="shared" si="42"/>
        <v>1.4681</v>
      </c>
      <c r="BD71" s="265">
        <f t="shared" si="43"/>
        <v>1.5006999999999999</v>
      </c>
      <c r="BE71" s="265">
        <f t="shared" si="43"/>
        <v>1.5205</v>
      </c>
      <c r="BF71" s="265">
        <f t="shared" si="43"/>
        <v>1.5286</v>
      </c>
      <c r="BG71" s="265">
        <f t="shared" si="43"/>
        <v>1.5511999999999999</v>
      </c>
      <c r="BH71" s="265">
        <f t="shared" si="43"/>
        <v>1.5105</v>
      </c>
      <c r="BI71" s="265">
        <f t="shared" si="43"/>
        <v>1.4908999999999999</v>
      </c>
      <c r="BJ71" s="265">
        <f t="shared" si="43"/>
        <v>1.4947999999999999</v>
      </c>
      <c r="BK71" s="265">
        <f t="shared" si="43"/>
        <v>1.4813000000000001</v>
      </c>
      <c r="BL71" s="265">
        <f t="shared" si="43"/>
        <v>1.4105000000000001</v>
      </c>
      <c r="BM71" s="265">
        <f t="shared" si="43"/>
        <v>1.3431</v>
      </c>
      <c r="BN71" s="265">
        <f t="shared" si="44"/>
        <v>1.3124</v>
      </c>
      <c r="BO71" s="265">
        <f t="shared" si="44"/>
        <v>1.2363</v>
      </c>
      <c r="BP71" s="265">
        <f t="shared" si="44"/>
        <v>1.1745000000000001</v>
      </c>
      <c r="BQ71" s="265">
        <f t="shared" si="44"/>
        <v>1.2154</v>
      </c>
      <c r="BR71" s="265">
        <f t="shared" si="44"/>
        <v>1.2205999999999999</v>
      </c>
      <c r="BS71" s="265">
        <f t="shared" si="44"/>
        <v>1.1637999999999999</v>
      </c>
      <c r="BT71" s="265">
        <f t="shared" si="44"/>
        <v>1.1453</v>
      </c>
      <c r="BU71" s="265">
        <f t="shared" si="44"/>
        <v>1.1568000000000001</v>
      </c>
      <c r="BV71" s="265">
        <f t="shared" si="44"/>
        <v>1.1521999999999999</v>
      </c>
      <c r="BW71" s="265">
        <f t="shared" si="44"/>
        <v>1.151</v>
      </c>
      <c r="BX71" s="265">
        <f t="shared" si="44"/>
        <v>1.1578999999999999</v>
      </c>
      <c r="BY71" s="265">
        <f t="shared" si="44"/>
        <v>1.1004</v>
      </c>
      <c r="BZ71" s="265">
        <f t="shared" si="44"/>
        <v>1.0341</v>
      </c>
      <c r="CA71" s="274">
        <f t="shared" si="44"/>
        <v>1</v>
      </c>
    </row>
    <row r="72" spans="1:79" ht="13.5" outlineLevel="1" thickBot="1">
      <c r="A72" s="261">
        <v>2</v>
      </c>
      <c r="B72" s="288" t="s">
        <v>354</v>
      </c>
      <c r="C72" s="205"/>
      <c r="D72" s="293">
        <v>45</v>
      </c>
      <c r="E72" s="300">
        <v>55</v>
      </c>
      <c r="F72" s="263">
        <f t="shared" si="38"/>
        <v>0</v>
      </c>
      <c r="G72" s="264">
        <f t="shared" si="38"/>
        <v>0</v>
      </c>
      <c r="H72" s="475">
        <f t="shared" si="38"/>
        <v>0</v>
      </c>
      <c r="I72" s="475">
        <f t="shared" si="38"/>
        <v>7.5934999999999997</v>
      </c>
      <c r="J72" s="265">
        <f t="shared" si="38"/>
        <v>7.8993000000000002</v>
      </c>
      <c r="K72" s="265">
        <f t="shared" si="38"/>
        <v>6.8034999999999997</v>
      </c>
      <c r="L72" s="265">
        <f t="shared" si="38"/>
        <v>6.3621999999999996</v>
      </c>
      <c r="M72" s="265">
        <f t="shared" si="38"/>
        <v>6.5754000000000001</v>
      </c>
      <c r="N72" s="265">
        <f t="shared" si="38"/>
        <v>6.5754000000000001</v>
      </c>
      <c r="O72" s="265">
        <f t="shared" si="38"/>
        <v>6.1623000000000001</v>
      </c>
      <c r="P72" s="265">
        <f t="shared" si="39"/>
        <v>6.1623000000000001</v>
      </c>
      <c r="Q72" s="265">
        <f t="shared" si="39"/>
        <v>5.798</v>
      </c>
      <c r="R72" s="265">
        <f t="shared" si="39"/>
        <v>5.6315999999999997</v>
      </c>
      <c r="S72" s="265">
        <f t="shared" si="39"/>
        <v>5.2310999999999996</v>
      </c>
      <c r="T72" s="265">
        <f t="shared" si="39"/>
        <v>4.8436000000000003</v>
      </c>
      <c r="U72" s="265">
        <f t="shared" si="39"/>
        <v>4.5095999999999998</v>
      </c>
      <c r="V72" s="265">
        <f t="shared" si="39"/>
        <v>4.2337999999999996</v>
      </c>
      <c r="W72" s="265">
        <f t="shared" si="39"/>
        <v>4.0586000000000002</v>
      </c>
      <c r="X72" s="265">
        <f t="shared" si="39"/>
        <v>3.9763999999999999</v>
      </c>
      <c r="Y72" s="265">
        <f t="shared" si="39"/>
        <v>4.0727000000000002</v>
      </c>
      <c r="Z72" s="265">
        <f t="shared" si="40"/>
        <v>4.0586000000000002</v>
      </c>
      <c r="AA72" s="265">
        <f t="shared" si="40"/>
        <v>4.2337999999999996</v>
      </c>
      <c r="AB72" s="265">
        <f t="shared" si="40"/>
        <v>4.0171000000000001</v>
      </c>
      <c r="AC72" s="265">
        <f t="shared" si="40"/>
        <v>3.8464</v>
      </c>
      <c r="AD72" s="265">
        <f t="shared" si="40"/>
        <v>3.2877000000000001</v>
      </c>
      <c r="AE72" s="265">
        <f t="shared" si="40"/>
        <v>3.0413000000000001</v>
      </c>
      <c r="AF72" s="265">
        <f t="shared" si="40"/>
        <v>2.9424999999999999</v>
      </c>
      <c r="AG72" s="265">
        <f t="shared" si="40"/>
        <v>2.8292999999999999</v>
      </c>
      <c r="AH72" s="265">
        <f t="shared" si="40"/>
        <v>2.6509</v>
      </c>
      <c r="AI72" s="265">
        <f t="shared" si="40"/>
        <v>2.6040000000000001</v>
      </c>
      <c r="AJ72" s="265">
        <f t="shared" si="41"/>
        <v>2.5476000000000001</v>
      </c>
      <c r="AK72" s="265">
        <f t="shared" si="41"/>
        <v>2.4622999999999999</v>
      </c>
      <c r="AL72" s="265">
        <f t="shared" si="41"/>
        <v>2.3307000000000002</v>
      </c>
      <c r="AM72" s="265">
        <f t="shared" si="41"/>
        <v>2.1206999999999998</v>
      </c>
      <c r="AN72" s="265">
        <f t="shared" si="41"/>
        <v>1.9169</v>
      </c>
      <c r="AO72" s="265">
        <f t="shared" si="41"/>
        <v>1.8653</v>
      </c>
      <c r="AP72" s="265">
        <f t="shared" si="41"/>
        <v>1.9015</v>
      </c>
      <c r="AQ72" s="265">
        <f t="shared" si="41"/>
        <v>1.9107000000000001</v>
      </c>
      <c r="AR72" s="265">
        <f t="shared" si="41"/>
        <v>1.8862000000000001</v>
      </c>
      <c r="AS72" s="265">
        <f t="shared" si="41"/>
        <v>1.8832</v>
      </c>
      <c r="AT72" s="265">
        <f t="shared" si="42"/>
        <v>1.8419000000000001</v>
      </c>
      <c r="AU72" s="265">
        <f t="shared" si="42"/>
        <v>1.8080000000000001</v>
      </c>
      <c r="AV72" s="265">
        <f t="shared" si="42"/>
        <v>1.7833000000000001</v>
      </c>
      <c r="AW72" s="265">
        <f t="shared" si="42"/>
        <v>1.7309000000000001</v>
      </c>
      <c r="AX72" s="265">
        <f t="shared" si="42"/>
        <v>1.6212</v>
      </c>
      <c r="AY72" s="265">
        <f t="shared" si="42"/>
        <v>1.5108999999999999</v>
      </c>
      <c r="AZ72" s="265">
        <f t="shared" si="42"/>
        <v>1.4198</v>
      </c>
      <c r="BA72" s="265">
        <f t="shared" si="42"/>
        <v>1.3797999999999999</v>
      </c>
      <c r="BB72" s="265">
        <f t="shared" si="42"/>
        <v>1.3637999999999999</v>
      </c>
      <c r="BC72" s="265">
        <f t="shared" si="42"/>
        <v>1.3512999999999999</v>
      </c>
      <c r="BD72" s="265">
        <f t="shared" si="43"/>
        <v>1.375</v>
      </c>
      <c r="BE72" s="265">
        <f t="shared" si="43"/>
        <v>1.3995</v>
      </c>
      <c r="BF72" s="265">
        <f t="shared" si="43"/>
        <v>1.4249000000000001</v>
      </c>
      <c r="BG72" s="265">
        <f t="shared" si="43"/>
        <v>1.4319</v>
      </c>
      <c r="BH72" s="265">
        <f t="shared" si="43"/>
        <v>1.4283999999999999</v>
      </c>
      <c r="BI72" s="265">
        <f t="shared" si="43"/>
        <v>1.4319</v>
      </c>
      <c r="BJ72" s="265">
        <f t="shared" si="43"/>
        <v>1.4354</v>
      </c>
      <c r="BK72" s="265">
        <f t="shared" si="43"/>
        <v>1.4406000000000001</v>
      </c>
      <c r="BL72" s="265">
        <f t="shared" si="43"/>
        <v>1.4406000000000001</v>
      </c>
      <c r="BM72" s="265">
        <f t="shared" si="43"/>
        <v>1.4389000000000001</v>
      </c>
      <c r="BN72" s="265">
        <f t="shared" si="44"/>
        <v>1.4045000000000001</v>
      </c>
      <c r="BO72" s="265">
        <f t="shared" si="44"/>
        <v>1.3623000000000001</v>
      </c>
      <c r="BP72" s="265">
        <f t="shared" si="44"/>
        <v>1.3225</v>
      </c>
      <c r="BQ72" s="265">
        <f t="shared" si="44"/>
        <v>1.3006</v>
      </c>
      <c r="BR72" s="265">
        <f t="shared" si="44"/>
        <v>1.2934000000000001</v>
      </c>
      <c r="BS72" s="265">
        <f t="shared" si="44"/>
        <v>1.2697000000000001</v>
      </c>
      <c r="BT72" s="265">
        <f t="shared" si="44"/>
        <v>1.2376</v>
      </c>
      <c r="BU72" s="265">
        <f t="shared" si="44"/>
        <v>1.2172000000000001</v>
      </c>
      <c r="BV72" s="265">
        <f t="shared" si="44"/>
        <v>1.1986000000000001</v>
      </c>
      <c r="BW72" s="265">
        <f t="shared" si="44"/>
        <v>1.177</v>
      </c>
      <c r="BX72" s="265">
        <f t="shared" si="44"/>
        <v>1.1573</v>
      </c>
      <c r="BY72" s="265">
        <f t="shared" si="44"/>
        <v>1.1177999999999999</v>
      </c>
      <c r="BZ72" s="265">
        <f t="shared" si="44"/>
        <v>1.0556000000000001</v>
      </c>
      <c r="CA72" s="274">
        <f t="shared" si="44"/>
        <v>1</v>
      </c>
    </row>
    <row r="73" spans="1:79" ht="13.5" outlineLevel="1" thickBot="1">
      <c r="A73" s="261">
        <v>2</v>
      </c>
      <c r="B73" s="288" t="s">
        <v>355</v>
      </c>
      <c r="C73" s="205"/>
      <c r="D73" s="293">
        <v>45</v>
      </c>
      <c r="E73" s="300">
        <v>55</v>
      </c>
      <c r="F73" s="263">
        <f t="shared" si="38"/>
        <v>0</v>
      </c>
      <c r="G73" s="264">
        <f t="shared" si="38"/>
        <v>0</v>
      </c>
      <c r="H73" s="475">
        <f t="shared" si="38"/>
        <v>0</v>
      </c>
      <c r="I73" s="475">
        <f t="shared" si="38"/>
        <v>7.5934999999999997</v>
      </c>
      <c r="J73" s="265">
        <f t="shared" si="38"/>
        <v>7.8993000000000002</v>
      </c>
      <c r="K73" s="265">
        <f t="shared" si="38"/>
        <v>6.8034999999999997</v>
      </c>
      <c r="L73" s="265">
        <f t="shared" si="38"/>
        <v>6.3621999999999996</v>
      </c>
      <c r="M73" s="265">
        <f t="shared" si="38"/>
        <v>6.5754000000000001</v>
      </c>
      <c r="N73" s="265">
        <f t="shared" si="38"/>
        <v>6.5754000000000001</v>
      </c>
      <c r="O73" s="265">
        <f t="shared" si="38"/>
        <v>6.1623000000000001</v>
      </c>
      <c r="P73" s="265">
        <f t="shared" si="39"/>
        <v>6.1623000000000001</v>
      </c>
      <c r="Q73" s="265">
        <f t="shared" si="39"/>
        <v>5.798</v>
      </c>
      <c r="R73" s="265">
        <f t="shared" si="39"/>
        <v>5.6315999999999997</v>
      </c>
      <c r="S73" s="265">
        <f t="shared" si="39"/>
        <v>5.2310999999999996</v>
      </c>
      <c r="T73" s="265">
        <f t="shared" si="39"/>
        <v>4.8436000000000003</v>
      </c>
      <c r="U73" s="265">
        <f t="shared" si="39"/>
        <v>4.5095999999999998</v>
      </c>
      <c r="V73" s="265">
        <f t="shared" si="39"/>
        <v>4.2337999999999996</v>
      </c>
      <c r="W73" s="265">
        <f t="shared" si="39"/>
        <v>4.0586000000000002</v>
      </c>
      <c r="X73" s="265">
        <f t="shared" si="39"/>
        <v>3.9763999999999999</v>
      </c>
      <c r="Y73" s="265">
        <f t="shared" si="39"/>
        <v>4.0727000000000002</v>
      </c>
      <c r="Z73" s="265">
        <f t="shared" si="40"/>
        <v>4.0586000000000002</v>
      </c>
      <c r="AA73" s="265">
        <f t="shared" si="40"/>
        <v>4.2337999999999996</v>
      </c>
      <c r="AB73" s="265">
        <f t="shared" si="40"/>
        <v>4.0171000000000001</v>
      </c>
      <c r="AC73" s="265">
        <f t="shared" si="40"/>
        <v>3.8464</v>
      </c>
      <c r="AD73" s="265">
        <f t="shared" si="40"/>
        <v>3.2877000000000001</v>
      </c>
      <c r="AE73" s="265">
        <f t="shared" si="40"/>
        <v>3.0413000000000001</v>
      </c>
      <c r="AF73" s="265">
        <f t="shared" si="40"/>
        <v>2.9424999999999999</v>
      </c>
      <c r="AG73" s="265">
        <f t="shared" si="40"/>
        <v>2.8292999999999999</v>
      </c>
      <c r="AH73" s="265">
        <f t="shared" si="40"/>
        <v>2.6509</v>
      </c>
      <c r="AI73" s="265">
        <f t="shared" si="40"/>
        <v>2.6040000000000001</v>
      </c>
      <c r="AJ73" s="265">
        <f t="shared" si="41"/>
        <v>2.5476000000000001</v>
      </c>
      <c r="AK73" s="265">
        <f t="shared" si="41"/>
        <v>2.4622999999999999</v>
      </c>
      <c r="AL73" s="265">
        <f t="shared" si="41"/>
        <v>2.3307000000000002</v>
      </c>
      <c r="AM73" s="265">
        <f t="shared" si="41"/>
        <v>2.1206999999999998</v>
      </c>
      <c r="AN73" s="265">
        <f t="shared" si="41"/>
        <v>1.9169</v>
      </c>
      <c r="AO73" s="265">
        <f t="shared" si="41"/>
        <v>1.8653</v>
      </c>
      <c r="AP73" s="265">
        <f t="shared" si="41"/>
        <v>1.9015</v>
      </c>
      <c r="AQ73" s="265">
        <f t="shared" si="41"/>
        <v>1.9107000000000001</v>
      </c>
      <c r="AR73" s="265">
        <f t="shared" si="41"/>
        <v>1.8862000000000001</v>
      </c>
      <c r="AS73" s="265">
        <f t="shared" si="41"/>
        <v>1.8832</v>
      </c>
      <c r="AT73" s="265">
        <f t="shared" si="42"/>
        <v>1.8419000000000001</v>
      </c>
      <c r="AU73" s="265">
        <f t="shared" si="42"/>
        <v>1.8080000000000001</v>
      </c>
      <c r="AV73" s="265">
        <f t="shared" si="42"/>
        <v>1.7833000000000001</v>
      </c>
      <c r="AW73" s="265">
        <f t="shared" si="42"/>
        <v>1.7309000000000001</v>
      </c>
      <c r="AX73" s="265">
        <f t="shared" si="42"/>
        <v>1.6212</v>
      </c>
      <c r="AY73" s="265">
        <f t="shared" si="42"/>
        <v>1.5108999999999999</v>
      </c>
      <c r="AZ73" s="265">
        <f t="shared" si="42"/>
        <v>1.4198</v>
      </c>
      <c r="BA73" s="265">
        <f t="shared" si="42"/>
        <v>1.3797999999999999</v>
      </c>
      <c r="BB73" s="265">
        <f t="shared" si="42"/>
        <v>1.3637999999999999</v>
      </c>
      <c r="BC73" s="265">
        <f t="shared" si="42"/>
        <v>1.3512999999999999</v>
      </c>
      <c r="BD73" s="265">
        <f t="shared" si="43"/>
        <v>1.375</v>
      </c>
      <c r="BE73" s="265">
        <f t="shared" si="43"/>
        <v>1.3995</v>
      </c>
      <c r="BF73" s="265">
        <f t="shared" si="43"/>
        <v>1.4249000000000001</v>
      </c>
      <c r="BG73" s="265">
        <f t="shared" si="43"/>
        <v>1.4319</v>
      </c>
      <c r="BH73" s="265">
        <f t="shared" si="43"/>
        <v>1.4283999999999999</v>
      </c>
      <c r="BI73" s="265">
        <f t="shared" si="43"/>
        <v>1.4319</v>
      </c>
      <c r="BJ73" s="265">
        <f t="shared" si="43"/>
        <v>1.4354</v>
      </c>
      <c r="BK73" s="265">
        <f t="shared" si="43"/>
        <v>1.4406000000000001</v>
      </c>
      <c r="BL73" s="265">
        <f t="shared" si="43"/>
        <v>1.4406000000000001</v>
      </c>
      <c r="BM73" s="265">
        <f t="shared" si="43"/>
        <v>1.4389000000000001</v>
      </c>
      <c r="BN73" s="265">
        <f t="shared" si="44"/>
        <v>1.4045000000000001</v>
      </c>
      <c r="BO73" s="265">
        <f t="shared" si="44"/>
        <v>1.3623000000000001</v>
      </c>
      <c r="BP73" s="265">
        <f t="shared" si="44"/>
        <v>1.3225</v>
      </c>
      <c r="BQ73" s="265">
        <f t="shared" si="44"/>
        <v>1.3006</v>
      </c>
      <c r="BR73" s="265">
        <f t="shared" si="44"/>
        <v>1.2934000000000001</v>
      </c>
      <c r="BS73" s="265">
        <f t="shared" si="44"/>
        <v>1.2697000000000001</v>
      </c>
      <c r="BT73" s="265">
        <f t="shared" si="44"/>
        <v>1.2376</v>
      </c>
      <c r="BU73" s="265">
        <f t="shared" si="44"/>
        <v>1.2172000000000001</v>
      </c>
      <c r="BV73" s="265">
        <f t="shared" si="44"/>
        <v>1.1986000000000001</v>
      </c>
      <c r="BW73" s="265">
        <f t="shared" si="44"/>
        <v>1.177</v>
      </c>
      <c r="BX73" s="265">
        <f t="shared" si="44"/>
        <v>1.1573</v>
      </c>
      <c r="BY73" s="265">
        <f t="shared" si="44"/>
        <v>1.1177999999999999</v>
      </c>
      <c r="BZ73" s="265">
        <f t="shared" si="44"/>
        <v>1.0556000000000001</v>
      </c>
      <c r="CA73" s="274">
        <f t="shared" si="44"/>
        <v>1</v>
      </c>
    </row>
    <row r="74" spans="1:79" ht="13.5" outlineLevel="1" thickBot="1">
      <c r="A74" s="261">
        <v>2</v>
      </c>
      <c r="B74" s="288" t="s">
        <v>356</v>
      </c>
      <c r="C74" s="205"/>
      <c r="D74" s="293">
        <v>45</v>
      </c>
      <c r="E74" s="300">
        <v>55</v>
      </c>
      <c r="F74" s="263">
        <f t="shared" si="38"/>
        <v>0</v>
      </c>
      <c r="G74" s="264">
        <f t="shared" si="38"/>
        <v>0</v>
      </c>
      <c r="H74" s="475">
        <f t="shared" si="38"/>
        <v>0</v>
      </c>
      <c r="I74" s="475">
        <f t="shared" si="38"/>
        <v>7.5934999999999997</v>
      </c>
      <c r="J74" s="265">
        <f t="shared" si="38"/>
        <v>7.8993000000000002</v>
      </c>
      <c r="K74" s="265">
        <f t="shared" si="38"/>
        <v>6.8034999999999997</v>
      </c>
      <c r="L74" s="265">
        <f t="shared" si="38"/>
        <v>6.3621999999999996</v>
      </c>
      <c r="M74" s="265">
        <f t="shared" si="38"/>
        <v>6.5754000000000001</v>
      </c>
      <c r="N74" s="265">
        <f t="shared" si="38"/>
        <v>6.5754000000000001</v>
      </c>
      <c r="O74" s="265">
        <f t="shared" si="38"/>
        <v>6.1623000000000001</v>
      </c>
      <c r="P74" s="265">
        <f t="shared" si="39"/>
        <v>6.1623000000000001</v>
      </c>
      <c r="Q74" s="265">
        <f t="shared" si="39"/>
        <v>5.798</v>
      </c>
      <c r="R74" s="265">
        <f t="shared" si="39"/>
        <v>5.6315999999999997</v>
      </c>
      <c r="S74" s="265">
        <f t="shared" si="39"/>
        <v>5.2310999999999996</v>
      </c>
      <c r="T74" s="265">
        <f t="shared" si="39"/>
        <v>4.8436000000000003</v>
      </c>
      <c r="U74" s="265">
        <f t="shared" si="39"/>
        <v>4.5095999999999998</v>
      </c>
      <c r="V74" s="265">
        <f t="shared" si="39"/>
        <v>4.2337999999999996</v>
      </c>
      <c r="W74" s="265">
        <f t="shared" si="39"/>
        <v>4.0586000000000002</v>
      </c>
      <c r="X74" s="265">
        <f t="shared" si="39"/>
        <v>3.9763999999999999</v>
      </c>
      <c r="Y74" s="265">
        <f t="shared" si="39"/>
        <v>4.0727000000000002</v>
      </c>
      <c r="Z74" s="265">
        <f t="shared" si="40"/>
        <v>4.0586000000000002</v>
      </c>
      <c r="AA74" s="265">
        <f t="shared" si="40"/>
        <v>4.2337999999999996</v>
      </c>
      <c r="AB74" s="265">
        <f t="shared" si="40"/>
        <v>4.0171000000000001</v>
      </c>
      <c r="AC74" s="265">
        <f t="shared" si="40"/>
        <v>3.8464</v>
      </c>
      <c r="AD74" s="265">
        <f t="shared" si="40"/>
        <v>3.2877000000000001</v>
      </c>
      <c r="AE74" s="265">
        <f t="shared" si="40"/>
        <v>3.0413000000000001</v>
      </c>
      <c r="AF74" s="265">
        <f t="shared" si="40"/>
        <v>2.9424999999999999</v>
      </c>
      <c r="AG74" s="265">
        <f t="shared" si="40"/>
        <v>2.8292999999999999</v>
      </c>
      <c r="AH74" s="265">
        <f t="shared" si="40"/>
        <v>2.6509</v>
      </c>
      <c r="AI74" s="265">
        <f t="shared" si="40"/>
        <v>2.6040000000000001</v>
      </c>
      <c r="AJ74" s="265">
        <f t="shared" si="41"/>
        <v>2.5476000000000001</v>
      </c>
      <c r="AK74" s="265">
        <f t="shared" si="41"/>
        <v>2.4622999999999999</v>
      </c>
      <c r="AL74" s="265">
        <f t="shared" si="41"/>
        <v>2.3307000000000002</v>
      </c>
      <c r="AM74" s="265">
        <f t="shared" si="41"/>
        <v>2.1206999999999998</v>
      </c>
      <c r="AN74" s="265">
        <f t="shared" si="41"/>
        <v>1.9169</v>
      </c>
      <c r="AO74" s="265">
        <f t="shared" si="41"/>
        <v>1.8653</v>
      </c>
      <c r="AP74" s="265">
        <f t="shared" si="41"/>
        <v>1.9015</v>
      </c>
      <c r="AQ74" s="265">
        <f t="shared" si="41"/>
        <v>1.9107000000000001</v>
      </c>
      <c r="AR74" s="265">
        <f t="shared" si="41"/>
        <v>1.8862000000000001</v>
      </c>
      <c r="AS74" s="265">
        <f t="shared" si="41"/>
        <v>1.8832</v>
      </c>
      <c r="AT74" s="265">
        <f t="shared" si="42"/>
        <v>1.8419000000000001</v>
      </c>
      <c r="AU74" s="265">
        <f t="shared" si="42"/>
        <v>1.8080000000000001</v>
      </c>
      <c r="AV74" s="265">
        <f t="shared" si="42"/>
        <v>1.7833000000000001</v>
      </c>
      <c r="AW74" s="265">
        <f t="shared" si="42"/>
        <v>1.7309000000000001</v>
      </c>
      <c r="AX74" s="265">
        <f t="shared" si="42"/>
        <v>1.6212</v>
      </c>
      <c r="AY74" s="265">
        <f t="shared" si="42"/>
        <v>1.5108999999999999</v>
      </c>
      <c r="AZ74" s="265">
        <f t="shared" si="42"/>
        <v>1.4198</v>
      </c>
      <c r="BA74" s="265">
        <f t="shared" si="42"/>
        <v>1.3797999999999999</v>
      </c>
      <c r="BB74" s="265">
        <f t="shared" si="42"/>
        <v>1.3637999999999999</v>
      </c>
      <c r="BC74" s="265">
        <f t="shared" si="42"/>
        <v>1.3512999999999999</v>
      </c>
      <c r="BD74" s="265">
        <f t="shared" si="43"/>
        <v>1.375</v>
      </c>
      <c r="BE74" s="265">
        <f t="shared" si="43"/>
        <v>1.3995</v>
      </c>
      <c r="BF74" s="265">
        <f t="shared" si="43"/>
        <v>1.4249000000000001</v>
      </c>
      <c r="BG74" s="265">
        <f t="shared" si="43"/>
        <v>1.4319</v>
      </c>
      <c r="BH74" s="265">
        <f t="shared" si="43"/>
        <v>1.4283999999999999</v>
      </c>
      <c r="BI74" s="265">
        <f t="shared" si="43"/>
        <v>1.4319</v>
      </c>
      <c r="BJ74" s="265">
        <f t="shared" si="43"/>
        <v>1.4354</v>
      </c>
      <c r="BK74" s="265">
        <f t="shared" si="43"/>
        <v>1.4406000000000001</v>
      </c>
      <c r="BL74" s="265">
        <f t="shared" si="43"/>
        <v>1.4406000000000001</v>
      </c>
      <c r="BM74" s="265">
        <f t="shared" si="43"/>
        <v>1.4389000000000001</v>
      </c>
      <c r="BN74" s="265">
        <f t="shared" si="44"/>
        <v>1.4045000000000001</v>
      </c>
      <c r="BO74" s="265">
        <f t="shared" si="44"/>
        <v>1.3623000000000001</v>
      </c>
      <c r="BP74" s="265">
        <f t="shared" si="44"/>
        <v>1.3225</v>
      </c>
      <c r="BQ74" s="265">
        <f t="shared" si="44"/>
        <v>1.3006</v>
      </c>
      <c r="BR74" s="265">
        <f t="shared" si="44"/>
        <v>1.2934000000000001</v>
      </c>
      <c r="BS74" s="265">
        <f t="shared" si="44"/>
        <v>1.2697000000000001</v>
      </c>
      <c r="BT74" s="265">
        <f t="shared" si="44"/>
        <v>1.2376</v>
      </c>
      <c r="BU74" s="265">
        <f t="shared" si="44"/>
        <v>1.2172000000000001</v>
      </c>
      <c r="BV74" s="265">
        <f t="shared" si="44"/>
        <v>1.1986000000000001</v>
      </c>
      <c r="BW74" s="265">
        <f t="shared" si="44"/>
        <v>1.177</v>
      </c>
      <c r="BX74" s="265">
        <f t="shared" si="44"/>
        <v>1.1573</v>
      </c>
      <c r="BY74" s="265">
        <f t="shared" si="44"/>
        <v>1.1177999999999999</v>
      </c>
      <c r="BZ74" s="265">
        <f t="shared" si="44"/>
        <v>1.0556000000000001</v>
      </c>
      <c r="CA74" s="274">
        <f t="shared" si="44"/>
        <v>1</v>
      </c>
    </row>
    <row r="75" spans="1:79" outlineLevel="1">
      <c r="A75" s="261">
        <v>2</v>
      </c>
      <c r="B75" s="262" t="s">
        <v>357</v>
      </c>
      <c r="C75" s="205"/>
      <c r="D75" s="156">
        <v>30</v>
      </c>
      <c r="E75" s="299">
        <v>40</v>
      </c>
      <c r="F75" s="263">
        <f t="shared" si="38"/>
        <v>0</v>
      </c>
      <c r="G75" s="264">
        <f t="shared" si="38"/>
        <v>0</v>
      </c>
      <c r="H75" s="475">
        <f t="shared" si="38"/>
        <v>0</v>
      </c>
      <c r="I75" s="475">
        <f t="shared" si="38"/>
        <v>7.5934999999999997</v>
      </c>
      <c r="J75" s="265">
        <f t="shared" si="38"/>
        <v>7.8993000000000002</v>
      </c>
      <c r="K75" s="265">
        <f t="shared" si="38"/>
        <v>6.8034999999999997</v>
      </c>
      <c r="L75" s="265">
        <f t="shared" si="38"/>
        <v>6.3621999999999996</v>
      </c>
      <c r="M75" s="265">
        <f t="shared" si="38"/>
        <v>6.5754000000000001</v>
      </c>
      <c r="N75" s="265">
        <f t="shared" si="38"/>
        <v>6.5754000000000001</v>
      </c>
      <c r="O75" s="265">
        <f t="shared" si="38"/>
        <v>6.1623000000000001</v>
      </c>
      <c r="P75" s="265">
        <f t="shared" si="39"/>
        <v>6.1623000000000001</v>
      </c>
      <c r="Q75" s="265">
        <f t="shared" si="39"/>
        <v>5.798</v>
      </c>
      <c r="R75" s="265">
        <f t="shared" si="39"/>
        <v>5.6315999999999997</v>
      </c>
      <c r="S75" s="265">
        <f t="shared" si="39"/>
        <v>5.2310999999999996</v>
      </c>
      <c r="T75" s="265">
        <f t="shared" si="39"/>
        <v>4.8436000000000003</v>
      </c>
      <c r="U75" s="265">
        <f t="shared" si="39"/>
        <v>4.5095999999999998</v>
      </c>
      <c r="V75" s="265">
        <f t="shared" si="39"/>
        <v>4.2337999999999996</v>
      </c>
      <c r="W75" s="265">
        <f t="shared" si="39"/>
        <v>4.0586000000000002</v>
      </c>
      <c r="X75" s="265">
        <f t="shared" si="39"/>
        <v>3.9763999999999999</v>
      </c>
      <c r="Y75" s="265">
        <f t="shared" si="39"/>
        <v>4.0727000000000002</v>
      </c>
      <c r="Z75" s="265">
        <f t="shared" si="40"/>
        <v>4.0586000000000002</v>
      </c>
      <c r="AA75" s="265">
        <f t="shared" si="40"/>
        <v>4.2337999999999996</v>
      </c>
      <c r="AB75" s="265">
        <f t="shared" si="40"/>
        <v>4.0171000000000001</v>
      </c>
      <c r="AC75" s="265">
        <f t="shared" si="40"/>
        <v>3.8464</v>
      </c>
      <c r="AD75" s="265">
        <f t="shared" si="40"/>
        <v>3.2877000000000001</v>
      </c>
      <c r="AE75" s="265">
        <f t="shared" si="40"/>
        <v>3.0413000000000001</v>
      </c>
      <c r="AF75" s="265">
        <f t="shared" si="40"/>
        <v>2.9424999999999999</v>
      </c>
      <c r="AG75" s="265">
        <f t="shared" si="40"/>
        <v>2.8292999999999999</v>
      </c>
      <c r="AH75" s="265">
        <f t="shared" si="40"/>
        <v>2.6509</v>
      </c>
      <c r="AI75" s="265">
        <f t="shared" si="40"/>
        <v>2.6040000000000001</v>
      </c>
      <c r="AJ75" s="265">
        <f t="shared" si="41"/>
        <v>2.5476000000000001</v>
      </c>
      <c r="AK75" s="265">
        <f t="shared" si="41"/>
        <v>2.4622999999999999</v>
      </c>
      <c r="AL75" s="265">
        <f t="shared" si="41"/>
        <v>2.3307000000000002</v>
      </c>
      <c r="AM75" s="265">
        <f t="shared" si="41"/>
        <v>2.1206999999999998</v>
      </c>
      <c r="AN75" s="265">
        <f t="shared" si="41"/>
        <v>1.9169</v>
      </c>
      <c r="AO75" s="265">
        <f t="shared" si="41"/>
        <v>1.8653</v>
      </c>
      <c r="AP75" s="265">
        <f t="shared" si="41"/>
        <v>1.9015</v>
      </c>
      <c r="AQ75" s="265">
        <f t="shared" si="41"/>
        <v>1.9107000000000001</v>
      </c>
      <c r="AR75" s="265">
        <f t="shared" si="41"/>
        <v>1.8862000000000001</v>
      </c>
      <c r="AS75" s="265">
        <f t="shared" si="41"/>
        <v>1.8832</v>
      </c>
      <c r="AT75" s="265">
        <f t="shared" si="42"/>
        <v>1.8419000000000001</v>
      </c>
      <c r="AU75" s="265">
        <f t="shared" si="42"/>
        <v>1.8080000000000001</v>
      </c>
      <c r="AV75" s="265">
        <f t="shared" si="42"/>
        <v>1.7833000000000001</v>
      </c>
      <c r="AW75" s="265">
        <f t="shared" si="42"/>
        <v>1.7309000000000001</v>
      </c>
      <c r="AX75" s="265">
        <f t="shared" si="42"/>
        <v>1.6212</v>
      </c>
      <c r="AY75" s="265">
        <f t="shared" si="42"/>
        <v>1.5108999999999999</v>
      </c>
      <c r="AZ75" s="265">
        <f t="shared" si="42"/>
        <v>1.4198</v>
      </c>
      <c r="BA75" s="265">
        <f t="shared" si="42"/>
        <v>1.3797999999999999</v>
      </c>
      <c r="BB75" s="265">
        <f t="shared" si="42"/>
        <v>1.3637999999999999</v>
      </c>
      <c r="BC75" s="265">
        <f t="shared" si="42"/>
        <v>1.3512999999999999</v>
      </c>
      <c r="BD75" s="265">
        <f t="shared" si="43"/>
        <v>1.375</v>
      </c>
      <c r="BE75" s="265">
        <f t="shared" si="43"/>
        <v>1.3995</v>
      </c>
      <c r="BF75" s="265">
        <f t="shared" si="43"/>
        <v>1.4249000000000001</v>
      </c>
      <c r="BG75" s="265">
        <f t="shared" si="43"/>
        <v>1.4319</v>
      </c>
      <c r="BH75" s="265">
        <f t="shared" si="43"/>
        <v>1.4283999999999999</v>
      </c>
      <c r="BI75" s="265">
        <f t="shared" si="43"/>
        <v>1.4319</v>
      </c>
      <c r="BJ75" s="265">
        <f t="shared" si="43"/>
        <v>1.4354</v>
      </c>
      <c r="BK75" s="265">
        <f t="shared" si="43"/>
        <v>1.4406000000000001</v>
      </c>
      <c r="BL75" s="265">
        <f t="shared" si="43"/>
        <v>1.4406000000000001</v>
      </c>
      <c r="BM75" s="265">
        <f t="shared" si="43"/>
        <v>1.4389000000000001</v>
      </c>
      <c r="BN75" s="265">
        <f t="shared" si="44"/>
        <v>1.4045000000000001</v>
      </c>
      <c r="BO75" s="265">
        <f t="shared" si="44"/>
        <v>1.3623000000000001</v>
      </c>
      <c r="BP75" s="265">
        <f t="shared" si="44"/>
        <v>1.3225</v>
      </c>
      <c r="BQ75" s="265">
        <f t="shared" si="44"/>
        <v>1.3006</v>
      </c>
      <c r="BR75" s="265">
        <f t="shared" si="44"/>
        <v>1.2934000000000001</v>
      </c>
      <c r="BS75" s="265">
        <f t="shared" si="44"/>
        <v>1.2697000000000001</v>
      </c>
      <c r="BT75" s="265">
        <f t="shared" si="44"/>
        <v>1.2376</v>
      </c>
      <c r="BU75" s="265">
        <f t="shared" si="44"/>
        <v>1.2172000000000001</v>
      </c>
      <c r="BV75" s="265">
        <f t="shared" si="44"/>
        <v>1.1986000000000001</v>
      </c>
      <c r="BW75" s="265">
        <f t="shared" si="44"/>
        <v>1.177</v>
      </c>
      <c r="BX75" s="265">
        <f t="shared" si="44"/>
        <v>1.1573</v>
      </c>
      <c r="BY75" s="265">
        <f t="shared" si="44"/>
        <v>1.1177999999999999</v>
      </c>
      <c r="BZ75" s="265">
        <f t="shared" si="44"/>
        <v>1.0556000000000001</v>
      </c>
      <c r="CA75" s="274">
        <f t="shared" si="44"/>
        <v>1</v>
      </c>
    </row>
    <row r="76" spans="1:79" outlineLevel="1">
      <c r="A76" s="261">
        <v>4</v>
      </c>
      <c r="B76" s="262" t="s">
        <v>358</v>
      </c>
      <c r="C76" s="205"/>
      <c r="D76" s="156">
        <v>45</v>
      </c>
      <c r="E76" s="299">
        <v>45</v>
      </c>
      <c r="F76" s="263">
        <f t="shared" ref="F76:O88" si="45">VLOOKUP($A76,$A$11:$CA$14,F$44)</f>
        <v>0</v>
      </c>
      <c r="G76" s="264">
        <f t="shared" si="45"/>
        <v>0</v>
      </c>
      <c r="H76" s="475">
        <f t="shared" si="45"/>
        <v>0</v>
      </c>
      <c r="I76" s="475">
        <f t="shared" si="45"/>
        <v>3.7797999999999998</v>
      </c>
      <c r="J76" s="265">
        <f t="shared" si="45"/>
        <v>3.8778000000000001</v>
      </c>
      <c r="K76" s="265">
        <f t="shared" si="45"/>
        <v>3.2719</v>
      </c>
      <c r="L76" s="265">
        <f t="shared" si="45"/>
        <v>3.2018</v>
      </c>
      <c r="M76" s="265">
        <f t="shared" si="45"/>
        <v>3.2820999999999998</v>
      </c>
      <c r="N76" s="265">
        <f t="shared" si="45"/>
        <v>3.3344</v>
      </c>
      <c r="O76" s="265">
        <f t="shared" si="45"/>
        <v>3.2719</v>
      </c>
      <c r="P76" s="265">
        <f t="shared" ref="P76:Y88" si="46">VLOOKUP($A76,$A$11:$CA$14,P$44)</f>
        <v>3.2214999999999998</v>
      </c>
      <c r="Q76" s="265">
        <f t="shared" si="46"/>
        <v>3.1631</v>
      </c>
      <c r="R76" s="265">
        <f t="shared" si="46"/>
        <v>3.1823999999999999</v>
      </c>
      <c r="S76" s="265">
        <f t="shared" si="46"/>
        <v>3.2018</v>
      </c>
      <c r="T76" s="265">
        <f t="shared" si="46"/>
        <v>3.1631</v>
      </c>
      <c r="U76" s="265">
        <f t="shared" si="46"/>
        <v>3.1254</v>
      </c>
      <c r="V76" s="265">
        <f t="shared" si="46"/>
        <v>3.1067999999999998</v>
      </c>
      <c r="W76" s="265">
        <f t="shared" si="46"/>
        <v>3.0794000000000001</v>
      </c>
      <c r="X76" s="265">
        <f t="shared" si="46"/>
        <v>3.0348000000000002</v>
      </c>
      <c r="Y76" s="265">
        <f t="shared" si="46"/>
        <v>2.9660000000000002</v>
      </c>
      <c r="Z76" s="265">
        <f t="shared" ref="Z76:AI88" si="47">VLOOKUP($A76,$A$11:$CA$14,Z$44)</f>
        <v>2.9245999999999999</v>
      </c>
      <c r="AA76" s="265">
        <f t="shared" si="47"/>
        <v>2.9575999999999998</v>
      </c>
      <c r="AB76" s="265">
        <f t="shared" si="47"/>
        <v>2.9660000000000002</v>
      </c>
      <c r="AC76" s="265">
        <f t="shared" si="47"/>
        <v>2.9163999999999999</v>
      </c>
      <c r="AD76" s="265">
        <f t="shared" si="47"/>
        <v>2.7772000000000001</v>
      </c>
      <c r="AE76" s="265">
        <f t="shared" si="47"/>
        <v>2.6709000000000001</v>
      </c>
      <c r="AF76" s="265">
        <f t="shared" si="47"/>
        <v>2.5916000000000001</v>
      </c>
      <c r="AG76" s="265">
        <f t="shared" si="47"/>
        <v>2.4348999999999998</v>
      </c>
      <c r="AH76" s="265">
        <f t="shared" si="47"/>
        <v>2.1455000000000002</v>
      </c>
      <c r="AI76" s="265">
        <f t="shared" si="47"/>
        <v>2.0529000000000002</v>
      </c>
      <c r="AJ76" s="265">
        <f t="shared" ref="AJ76:AS88" si="48">VLOOKUP($A76,$A$11:$CA$14,AJ$44)</f>
        <v>1.9792000000000001</v>
      </c>
      <c r="AK76" s="265">
        <f t="shared" si="48"/>
        <v>1.9211</v>
      </c>
      <c r="AL76" s="265">
        <f t="shared" si="48"/>
        <v>1.9001999999999999</v>
      </c>
      <c r="AM76" s="265">
        <f t="shared" si="48"/>
        <v>1.8335999999999999</v>
      </c>
      <c r="AN76" s="265">
        <f t="shared" si="48"/>
        <v>1.7192000000000001</v>
      </c>
      <c r="AO76" s="265">
        <f t="shared" si="48"/>
        <v>1.6108</v>
      </c>
      <c r="AP76" s="265">
        <f t="shared" si="48"/>
        <v>1.5152000000000001</v>
      </c>
      <c r="AQ76" s="265">
        <f t="shared" si="48"/>
        <v>1.4893000000000001</v>
      </c>
      <c r="AR76" s="265">
        <f t="shared" si="48"/>
        <v>1.4480999999999999</v>
      </c>
      <c r="AS76" s="265">
        <f t="shared" si="48"/>
        <v>1.4168000000000001</v>
      </c>
      <c r="AT76" s="265">
        <f t="shared" ref="AT76:BC88" si="49">VLOOKUP($A76,$A$11:$CA$14,AT$44)</f>
        <v>1.4283999999999999</v>
      </c>
      <c r="AU76" s="265">
        <f t="shared" si="49"/>
        <v>1.4622999999999999</v>
      </c>
      <c r="AV76" s="265">
        <f t="shared" si="49"/>
        <v>1.4401999999999999</v>
      </c>
      <c r="AW76" s="265">
        <f t="shared" si="49"/>
        <v>1.4035</v>
      </c>
      <c r="AX76" s="265">
        <f t="shared" si="49"/>
        <v>1.3813</v>
      </c>
      <c r="AY76" s="265">
        <f t="shared" si="49"/>
        <v>1.3527</v>
      </c>
      <c r="AZ76" s="265">
        <f t="shared" si="49"/>
        <v>1.3338000000000001</v>
      </c>
      <c r="BA76" s="265">
        <f t="shared" si="49"/>
        <v>1.3321000000000001</v>
      </c>
      <c r="BB76" s="265">
        <f t="shared" si="49"/>
        <v>1.3287</v>
      </c>
      <c r="BC76" s="265">
        <f t="shared" si="49"/>
        <v>1.3055000000000001</v>
      </c>
      <c r="BD76" s="265">
        <f t="shared" ref="BD76:BM88" si="50">VLOOKUP($A76,$A$11:$CA$14,BD$44)</f>
        <v>1.327</v>
      </c>
      <c r="BE76" s="265">
        <f t="shared" si="50"/>
        <v>1.3120000000000001</v>
      </c>
      <c r="BF76" s="265">
        <f t="shared" si="50"/>
        <v>1.3120000000000001</v>
      </c>
      <c r="BG76" s="265">
        <f t="shared" si="50"/>
        <v>1.3321000000000001</v>
      </c>
      <c r="BH76" s="265">
        <f t="shared" si="50"/>
        <v>1.3070999999999999</v>
      </c>
      <c r="BI76" s="265">
        <f t="shared" si="50"/>
        <v>1.266</v>
      </c>
      <c r="BJ76" s="265">
        <f t="shared" si="50"/>
        <v>1.2737000000000001</v>
      </c>
      <c r="BK76" s="265">
        <f t="shared" si="50"/>
        <v>1.2554000000000001</v>
      </c>
      <c r="BL76" s="265">
        <f t="shared" si="50"/>
        <v>1.2376</v>
      </c>
      <c r="BM76" s="265">
        <f t="shared" si="50"/>
        <v>1.1924999999999999</v>
      </c>
      <c r="BN76" s="265">
        <f t="shared" ref="BN76:CA88" si="51">VLOOKUP($A76,$A$11:$CA$14,BN$44)</f>
        <v>1.1318999999999999</v>
      </c>
      <c r="BO76" s="265">
        <f t="shared" si="51"/>
        <v>1.1186</v>
      </c>
      <c r="BP76" s="265">
        <f t="shared" si="51"/>
        <v>1.0640000000000001</v>
      </c>
      <c r="BQ76" s="265">
        <f t="shared" si="51"/>
        <v>1.1009</v>
      </c>
      <c r="BR76" s="265">
        <f t="shared" si="51"/>
        <v>1.0918000000000001</v>
      </c>
      <c r="BS76" s="265">
        <f t="shared" si="51"/>
        <v>1.0418000000000001</v>
      </c>
      <c r="BT76" s="265">
        <f t="shared" si="51"/>
        <v>1.0275000000000001</v>
      </c>
      <c r="BU76" s="265">
        <f t="shared" si="51"/>
        <v>1.0265</v>
      </c>
      <c r="BV76" s="265">
        <f t="shared" si="51"/>
        <v>1.0336000000000001</v>
      </c>
      <c r="BW76" s="265">
        <f t="shared" si="51"/>
        <v>1.0469999999999999</v>
      </c>
      <c r="BX76" s="265">
        <f t="shared" si="51"/>
        <v>1.0619000000000001</v>
      </c>
      <c r="BY76" s="265">
        <f t="shared" si="51"/>
        <v>1.0356000000000001</v>
      </c>
      <c r="BZ76" s="265">
        <f t="shared" si="51"/>
        <v>1.0116000000000001</v>
      </c>
      <c r="CA76" s="274">
        <f t="shared" si="51"/>
        <v>1</v>
      </c>
    </row>
    <row r="77" spans="1:79" outlineLevel="1">
      <c r="A77" s="261">
        <v>4</v>
      </c>
      <c r="B77" s="262" t="s">
        <v>359</v>
      </c>
      <c r="C77" s="205"/>
      <c r="D77" s="156">
        <v>45</v>
      </c>
      <c r="E77" s="299">
        <v>45</v>
      </c>
      <c r="F77" s="263">
        <f t="shared" si="45"/>
        <v>0</v>
      </c>
      <c r="G77" s="264">
        <f t="shared" si="45"/>
        <v>0</v>
      </c>
      <c r="H77" s="475">
        <f t="shared" si="45"/>
        <v>0</v>
      </c>
      <c r="I77" s="475">
        <f t="shared" si="45"/>
        <v>3.7797999999999998</v>
      </c>
      <c r="J77" s="265">
        <f t="shared" si="45"/>
        <v>3.8778000000000001</v>
      </c>
      <c r="K77" s="265">
        <f t="shared" si="45"/>
        <v>3.2719</v>
      </c>
      <c r="L77" s="265">
        <f t="shared" si="45"/>
        <v>3.2018</v>
      </c>
      <c r="M77" s="265">
        <f t="shared" si="45"/>
        <v>3.2820999999999998</v>
      </c>
      <c r="N77" s="265">
        <f t="shared" si="45"/>
        <v>3.3344</v>
      </c>
      <c r="O77" s="265">
        <f t="shared" si="45"/>
        <v>3.2719</v>
      </c>
      <c r="P77" s="265">
        <f t="shared" si="46"/>
        <v>3.2214999999999998</v>
      </c>
      <c r="Q77" s="265">
        <f t="shared" si="46"/>
        <v>3.1631</v>
      </c>
      <c r="R77" s="265">
        <f t="shared" si="46"/>
        <v>3.1823999999999999</v>
      </c>
      <c r="S77" s="265">
        <f t="shared" si="46"/>
        <v>3.2018</v>
      </c>
      <c r="T77" s="265">
        <f t="shared" si="46"/>
        <v>3.1631</v>
      </c>
      <c r="U77" s="265">
        <f t="shared" si="46"/>
        <v>3.1254</v>
      </c>
      <c r="V77" s="265">
        <f t="shared" si="46"/>
        <v>3.1067999999999998</v>
      </c>
      <c r="W77" s="265">
        <f t="shared" si="46"/>
        <v>3.0794000000000001</v>
      </c>
      <c r="X77" s="265">
        <f t="shared" si="46"/>
        <v>3.0348000000000002</v>
      </c>
      <c r="Y77" s="265">
        <f t="shared" si="46"/>
        <v>2.9660000000000002</v>
      </c>
      <c r="Z77" s="265">
        <f t="shared" si="47"/>
        <v>2.9245999999999999</v>
      </c>
      <c r="AA77" s="265">
        <f t="shared" si="47"/>
        <v>2.9575999999999998</v>
      </c>
      <c r="AB77" s="265">
        <f t="shared" si="47"/>
        <v>2.9660000000000002</v>
      </c>
      <c r="AC77" s="265">
        <f t="shared" si="47"/>
        <v>2.9163999999999999</v>
      </c>
      <c r="AD77" s="265">
        <f t="shared" si="47"/>
        <v>2.7772000000000001</v>
      </c>
      <c r="AE77" s="265">
        <f t="shared" si="47"/>
        <v>2.6709000000000001</v>
      </c>
      <c r="AF77" s="265">
        <f t="shared" si="47"/>
        <v>2.5916000000000001</v>
      </c>
      <c r="AG77" s="265">
        <f t="shared" si="47"/>
        <v>2.4348999999999998</v>
      </c>
      <c r="AH77" s="265">
        <f t="shared" si="47"/>
        <v>2.1455000000000002</v>
      </c>
      <c r="AI77" s="265">
        <f t="shared" si="47"/>
        <v>2.0529000000000002</v>
      </c>
      <c r="AJ77" s="265">
        <f t="shared" si="48"/>
        <v>1.9792000000000001</v>
      </c>
      <c r="AK77" s="265">
        <f t="shared" si="48"/>
        <v>1.9211</v>
      </c>
      <c r="AL77" s="265">
        <f t="shared" si="48"/>
        <v>1.9001999999999999</v>
      </c>
      <c r="AM77" s="265">
        <f t="shared" si="48"/>
        <v>1.8335999999999999</v>
      </c>
      <c r="AN77" s="265">
        <f t="shared" si="48"/>
        <v>1.7192000000000001</v>
      </c>
      <c r="AO77" s="265">
        <f t="shared" si="48"/>
        <v>1.6108</v>
      </c>
      <c r="AP77" s="265">
        <f t="shared" si="48"/>
        <v>1.5152000000000001</v>
      </c>
      <c r="AQ77" s="265">
        <f t="shared" si="48"/>
        <v>1.4893000000000001</v>
      </c>
      <c r="AR77" s="265">
        <f t="shared" si="48"/>
        <v>1.4480999999999999</v>
      </c>
      <c r="AS77" s="265">
        <f t="shared" si="48"/>
        <v>1.4168000000000001</v>
      </c>
      <c r="AT77" s="265">
        <f t="shared" si="49"/>
        <v>1.4283999999999999</v>
      </c>
      <c r="AU77" s="265">
        <f t="shared" si="49"/>
        <v>1.4622999999999999</v>
      </c>
      <c r="AV77" s="265">
        <f t="shared" si="49"/>
        <v>1.4401999999999999</v>
      </c>
      <c r="AW77" s="265">
        <f t="shared" si="49"/>
        <v>1.4035</v>
      </c>
      <c r="AX77" s="265">
        <f t="shared" si="49"/>
        <v>1.3813</v>
      </c>
      <c r="AY77" s="265">
        <f t="shared" si="49"/>
        <v>1.3527</v>
      </c>
      <c r="AZ77" s="265">
        <f t="shared" si="49"/>
        <v>1.3338000000000001</v>
      </c>
      <c r="BA77" s="265">
        <f t="shared" si="49"/>
        <v>1.3321000000000001</v>
      </c>
      <c r="BB77" s="265">
        <f t="shared" si="49"/>
        <v>1.3287</v>
      </c>
      <c r="BC77" s="265">
        <f t="shared" si="49"/>
        <v>1.3055000000000001</v>
      </c>
      <c r="BD77" s="265">
        <f t="shared" si="50"/>
        <v>1.327</v>
      </c>
      <c r="BE77" s="265">
        <f t="shared" si="50"/>
        <v>1.3120000000000001</v>
      </c>
      <c r="BF77" s="265">
        <f t="shared" si="50"/>
        <v>1.3120000000000001</v>
      </c>
      <c r="BG77" s="265">
        <f t="shared" si="50"/>
        <v>1.3321000000000001</v>
      </c>
      <c r="BH77" s="265">
        <f t="shared" si="50"/>
        <v>1.3070999999999999</v>
      </c>
      <c r="BI77" s="265">
        <f t="shared" si="50"/>
        <v>1.266</v>
      </c>
      <c r="BJ77" s="265">
        <f t="shared" si="50"/>
        <v>1.2737000000000001</v>
      </c>
      <c r="BK77" s="265">
        <f t="shared" si="50"/>
        <v>1.2554000000000001</v>
      </c>
      <c r="BL77" s="265">
        <f t="shared" si="50"/>
        <v>1.2376</v>
      </c>
      <c r="BM77" s="265">
        <f t="shared" si="50"/>
        <v>1.1924999999999999</v>
      </c>
      <c r="BN77" s="265">
        <f t="shared" si="51"/>
        <v>1.1318999999999999</v>
      </c>
      <c r="BO77" s="265">
        <f t="shared" si="51"/>
        <v>1.1186</v>
      </c>
      <c r="BP77" s="265">
        <f t="shared" si="51"/>
        <v>1.0640000000000001</v>
      </c>
      <c r="BQ77" s="265">
        <f t="shared" si="51"/>
        <v>1.1009</v>
      </c>
      <c r="BR77" s="265">
        <f t="shared" si="51"/>
        <v>1.0918000000000001</v>
      </c>
      <c r="BS77" s="265">
        <f t="shared" si="51"/>
        <v>1.0418000000000001</v>
      </c>
      <c r="BT77" s="265">
        <f t="shared" si="51"/>
        <v>1.0275000000000001</v>
      </c>
      <c r="BU77" s="265">
        <f t="shared" si="51"/>
        <v>1.0265</v>
      </c>
      <c r="BV77" s="265">
        <f t="shared" si="51"/>
        <v>1.0336000000000001</v>
      </c>
      <c r="BW77" s="265">
        <f t="shared" si="51"/>
        <v>1.0469999999999999</v>
      </c>
      <c r="BX77" s="265">
        <f t="shared" si="51"/>
        <v>1.0619000000000001</v>
      </c>
      <c r="BY77" s="265">
        <f t="shared" si="51"/>
        <v>1.0356000000000001</v>
      </c>
      <c r="BZ77" s="265">
        <f t="shared" si="51"/>
        <v>1.0116000000000001</v>
      </c>
      <c r="CA77" s="274">
        <f t="shared" si="51"/>
        <v>1</v>
      </c>
    </row>
    <row r="78" spans="1:79" outlineLevel="1">
      <c r="A78" s="261">
        <v>4</v>
      </c>
      <c r="B78" s="262" t="s">
        <v>360</v>
      </c>
      <c r="C78" s="205"/>
      <c r="D78" s="156">
        <v>45</v>
      </c>
      <c r="E78" s="299">
        <v>45</v>
      </c>
      <c r="F78" s="263">
        <f t="shared" si="45"/>
        <v>0</v>
      </c>
      <c r="G78" s="264">
        <f t="shared" si="45"/>
        <v>0</v>
      </c>
      <c r="H78" s="475">
        <f t="shared" si="45"/>
        <v>0</v>
      </c>
      <c r="I78" s="475">
        <f t="shared" si="45"/>
        <v>3.7797999999999998</v>
      </c>
      <c r="J78" s="265">
        <f t="shared" si="45"/>
        <v>3.8778000000000001</v>
      </c>
      <c r="K78" s="265">
        <f t="shared" si="45"/>
        <v>3.2719</v>
      </c>
      <c r="L78" s="265">
        <f t="shared" si="45"/>
        <v>3.2018</v>
      </c>
      <c r="M78" s="265">
        <f t="shared" si="45"/>
        <v>3.2820999999999998</v>
      </c>
      <c r="N78" s="265">
        <f t="shared" si="45"/>
        <v>3.3344</v>
      </c>
      <c r="O78" s="265">
        <f t="shared" si="45"/>
        <v>3.2719</v>
      </c>
      <c r="P78" s="265">
        <f t="shared" si="46"/>
        <v>3.2214999999999998</v>
      </c>
      <c r="Q78" s="265">
        <f t="shared" si="46"/>
        <v>3.1631</v>
      </c>
      <c r="R78" s="265">
        <f t="shared" si="46"/>
        <v>3.1823999999999999</v>
      </c>
      <c r="S78" s="265">
        <f t="shared" si="46"/>
        <v>3.2018</v>
      </c>
      <c r="T78" s="265">
        <f t="shared" si="46"/>
        <v>3.1631</v>
      </c>
      <c r="U78" s="265">
        <f t="shared" si="46"/>
        <v>3.1254</v>
      </c>
      <c r="V78" s="265">
        <f t="shared" si="46"/>
        <v>3.1067999999999998</v>
      </c>
      <c r="W78" s="265">
        <f t="shared" si="46"/>
        <v>3.0794000000000001</v>
      </c>
      <c r="X78" s="265">
        <f t="shared" si="46"/>
        <v>3.0348000000000002</v>
      </c>
      <c r="Y78" s="265">
        <f t="shared" si="46"/>
        <v>2.9660000000000002</v>
      </c>
      <c r="Z78" s="265">
        <f t="shared" si="47"/>
        <v>2.9245999999999999</v>
      </c>
      <c r="AA78" s="265">
        <f t="shared" si="47"/>
        <v>2.9575999999999998</v>
      </c>
      <c r="AB78" s="265">
        <f t="shared" si="47"/>
        <v>2.9660000000000002</v>
      </c>
      <c r="AC78" s="265">
        <f t="shared" si="47"/>
        <v>2.9163999999999999</v>
      </c>
      <c r="AD78" s="265">
        <f t="shared" si="47"/>
        <v>2.7772000000000001</v>
      </c>
      <c r="AE78" s="265">
        <f t="shared" si="47"/>
        <v>2.6709000000000001</v>
      </c>
      <c r="AF78" s="265">
        <f t="shared" si="47"/>
        <v>2.5916000000000001</v>
      </c>
      <c r="AG78" s="265">
        <f t="shared" si="47"/>
        <v>2.4348999999999998</v>
      </c>
      <c r="AH78" s="265">
        <f t="shared" si="47"/>
        <v>2.1455000000000002</v>
      </c>
      <c r="AI78" s="265">
        <f t="shared" si="47"/>
        <v>2.0529000000000002</v>
      </c>
      <c r="AJ78" s="265">
        <f t="shared" si="48"/>
        <v>1.9792000000000001</v>
      </c>
      <c r="AK78" s="265">
        <f t="shared" si="48"/>
        <v>1.9211</v>
      </c>
      <c r="AL78" s="265">
        <f t="shared" si="48"/>
        <v>1.9001999999999999</v>
      </c>
      <c r="AM78" s="265">
        <f t="shared" si="48"/>
        <v>1.8335999999999999</v>
      </c>
      <c r="AN78" s="265">
        <f t="shared" si="48"/>
        <v>1.7192000000000001</v>
      </c>
      <c r="AO78" s="265">
        <f t="shared" si="48"/>
        <v>1.6108</v>
      </c>
      <c r="AP78" s="265">
        <f t="shared" si="48"/>
        <v>1.5152000000000001</v>
      </c>
      <c r="AQ78" s="265">
        <f t="shared" si="48"/>
        <v>1.4893000000000001</v>
      </c>
      <c r="AR78" s="265">
        <f t="shared" si="48"/>
        <v>1.4480999999999999</v>
      </c>
      <c r="AS78" s="265">
        <f t="shared" si="48"/>
        <v>1.4168000000000001</v>
      </c>
      <c r="AT78" s="265">
        <f t="shared" si="49"/>
        <v>1.4283999999999999</v>
      </c>
      <c r="AU78" s="265">
        <f t="shared" si="49"/>
        <v>1.4622999999999999</v>
      </c>
      <c r="AV78" s="265">
        <f t="shared" si="49"/>
        <v>1.4401999999999999</v>
      </c>
      <c r="AW78" s="265">
        <f t="shared" si="49"/>
        <v>1.4035</v>
      </c>
      <c r="AX78" s="265">
        <f t="shared" si="49"/>
        <v>1.3813</v>
      </c>
      <c r="AY78" s="265">
        <f t="shared" si="49"/>
        <v>1.3527</v>
      </c>
      <c r="AZ78" s="265">
        <f t="shared" si="49"/>
        <v>1.3338000000000001</v>
      </c>
      <c r="BA78" s="265">
        <f t="shared" si="49"/>
        <v>1.3321000000000001</v>
      </c>
      <c r="BB78" s="265">
        <f t="shared" si="49"/>
        <v>1.3287</v>
      </c>
      <c r="BC78" s="265">
        <f t="shared" si="49"/>
        <v>1.3055000000000001</v>
      </c>
      <c r="BD78" s="265">
        <f t="shared" si="50"/>
        <v>1.327</v>
      </c>
      <c r="BE78" s="265">
        <f t="shared" si="50"/>
        <v>1.3120000000000001</v>
      </c>
      <c r="BF78" s="265">
        <f t="shared" si="50"/>
        <v>1.3120000000000001</v>
      </c>
      <c r="BG78" s="265">
        <f t="shared" si="50"/>
        <v>1.3321000000000001</v>
      </c>
      <c r="BH78" s="265">
        <f t="shared" si="50"/>
        <v>1.3070999999999999</v>
      </c>
      <c r="BI78" s="265">
        <f t="shared" si="50"/>
        <v>1.266</v>
      </c>
      <c r="BJ78" s="265">
        <f t="shared" si="50"/>
        <v>1.2737000000000001</v>
      </c>
      <c r="BK78" s="265">
        <f t="shared" si="50"/>
        <v>1.2554000000000001</v>
      </c>
      <c r="BL78" s="265">
        <f t="shared" si="50"/>
        <v>1.2376</v>
      </c>
      <c r="BM78" s="265">
        <f t="shared" si="50"/>
        <v>1.1924999999999999</v>
      </c>
      <c r="BN78" s="265">
        <f t="shared" si="51"/>
        <v>1.1318999999999999</v>
      </c>
      <c r="BO78" s="265">
        <f t="shared" si="51"/>
        <v>1.1186</v>
      </c>
      <c r="BP78" s="265">
        <f t="shared" si="51"/>
        <v>1.0640000000000001</v>
      </c>
      <c r="BQ78" s="265">
        <f t="shared" si="51"/>
        <v>1.1009</v>
      </c>
      <c r="BR78" s="265">
        <f t="shared" si="51"/>
        <v>1.0918000000000001</v>
      </c>
      <c r="BS78" s="265">
        <f t="shared" si="51"/>
        <v>1.0418000000000001</v>
      </c>
      <c r="BT78" s="265">
        <f t="shared" si="51"/>
        <v>1.0275000000000001</v>
      </c>
      <c r="BU78" s="265">
        <f t="shared" si="51"/>
        <v>1.0265</v>
      </c>
      <c r="BV78" s="265">
        <f t="shared" si="51"/>
        <v>1.0336000000000001</v>
      </c>
      <c r="BW78" s="265">
        <f t="shared" si="51"/>
        <v>1.0469999999999999</v>
      </c>
      <c r="BX78" s="265">
        <f t="shared" si="51"/>
        <v>1.0619000000000001</v>
      </c>
      <c r="BY78" s="265">
        <f t="shared" si="51"/>
        <v>1.0356000000000001</v>
      </c>
      <c r="BZ78" s="265">
        <f t="shared" si="51"/>
        <v>1.0116000000000001</v>
      </c>
      <c r="CA78" s="274">
        <f t="shared" si="51"/>
        <v>1</v>
      </c>
    </row>
    <row r="79" spans="1:79" outlineLevel="1">
      <c r="A79" s="261">
        <v>4</v>
      </c>
      <c r="B79" s="262" t="s">
        <v>361</v>
      </c>
      <c r="C79" s="205"/>
      <c r="D79" s="156">
        <v>8</v>
      </c>
      <c r="E79" s="299">
        <v>16</v>
      </c>
      <c r="F79" s="263">
        <f t="shared" si="45"/>
        <v>0</v>
      </c>
      <c r="G79" s="264">
        <f t="shared" si="45"/>
        <v>0</v>
      </c>
      <c r="H79" s="475">
        <f t="shared" si="45"/>
        <v>0</v>
      </c>
      <c r="I79" s="475">
        <f t="shared" si="45"/>
        <v>3.7797999999999998</v>
      </c>
      <c r="J79" s="265">
        <f t="shared" si="45"/>
        <v>3.8778000000000001</v>
      </c>
      <c r="K79" s="265">
        <f t="shared" si="45"/>
        <v>3.2719</v>
      </c>
      <c r="L79" s="265">
        <f t="shared" si="45"/>
        <v>3.2018</v>
      </c>
      <c r="M79" s="265">
        <f t="shared" si="45"/>
        <v>3.2820999999999998</v>
      </c>
      <c r="N79" s="265">
        <f t="shared" si="45"/>
        <v>3.3344</v>
      </c>
      <c r="O79" s="265">
        <f t="shared" si="45"/>
        <v>3.2719</v>
      </c>
      <c r="P79" s="265">
        <f t="shared" si="46"/>
        <v>3.2214999999999998</v>
      </c>
      <c r="Q79" s="265">
        <f t="shared" si="46"/>
        <v>3.1631</v>
      </c>
      <c r="R79" s="265">
        <f t="shared" si="46"/>
        <v>3.1823999999999999</v>
      </c>
      <c r="S79" s="265">
        <f t="shared" si="46"/>
        <v>3.2018</v>
      </c>
      <c r="T79" s="265">
        <f t="shared" si="46"/>
        <v>3.1631</v>
      </c>
      <c r="U79" s="265">
        <f t="shared" si="46"/>
        <v>3.1254</v>
      </c>
      <c r="V79" s="265">
        <f t="shared" si="46"/>
        <v>3.1067999999999998</v>
      </c>
      <c r="W79" s="265">
        <f t="shared" si="46"/>
        <v>3.0794000000000001</v>
      </c>
      <c r="X79" s="265">
        <f t="shared" si="46"/>
        <v>3.0348000000000002</v>
      </c>
      <c r="Y79" s="265">
        <f t="shared" si="46"/>
        <v>2.9660000000000002</v>
      </c>
      <c r="Z79" s="265">
        <f t="shared" si="47"/>
        <v>2.9245999999999999</v>
      </c>
      <c r="AA79" s="265">
        <f t="shared" si="47"/>
        <v>2.9575999999999998</v>
      </c>
      <c r="AB79" s="265">
        <f t="shared" si="47"/>
        <v>2.9660000000000002</v>
      </c>
      <c r="AC79" s="265">
        <f t="shared" si="47"/>
        <v>2.9163999999999999</v>
      </c>
      <c r="AD79" s="265">
        <f t="shared" si="47"/>
        <v>2.7772000000000001</v>
      </c>
      <c r="AE79" s="265">
        <f t="shared" si="47"/>
        <v>2.6709000000000001</v>
      </c>
      <c r="AF79" s="265">
        <f t="shared" si="47"/>
        <v>2.5916000000000001</v>
      </c>
      <c r="AG79" s="265">
        <f t="shared" si="47"/>
        <v>2.4348999999999998</v>
      </c>
      <c r="AH79" s="265">
        <f t="shared" si="47"/>
        <v>2.1455000000000002</v>
      </c>
      <c r="AI79" s="265">
        <f t="shared" si="47"/>
        <v>2.0529000000000002</v>
      </c>
      <c r="AJ79" s="265">
        <f t="shared" si="48"/>
        <v>1.9792000000000001</v>
      </c>
      <c r="AK79" s="265">
        <f t="shared" si="48"/>
        <v>1.9211</v>
      </c>
      <c r="AL79" s="265">
        <f t="shared" si="48"/>
        <v>1.9001999999999999</v>
      </c>
      <c r="AM79" s="265">
        <f t="shared" si="48"/>
        <v>1.8335999999999999</v>
      </c>
      <c r="AN79" s="265">
        <f t="shared" si="48"/>
        <v>1.7192000000000001</v>
      </c>
      <c r="AO79" s="265">
        <f t="shared" si="48"/>
        <v>1.6108</v>
      </c>
      <c r="AP79" s="265">
        <f t="shared" si="48"/>
        <v>1.5152000000000001</v>
      </c>
      <c r="AQ79" s="265">
        <f t="shared" si="48"/>
        <v>1.4893000000000001</v>
      </c>
      <c r="AR79" s="265">
        <f t="shared" si="48"/>
        <v>1.4480999999999999</v>
      </c>
      <c r="AS79" s="265">
        <f t="shared" si="48"/>
        <v>1.4168000000000001</v>
      </c>
      <c r="AT79" s="265">
        <f t="shared" si="49"/>
        <v>1.4283999999999999</v>
      </c>
      <c r="AU79" s="265">
        <f t="shared" si="49"/>
        <v>1.4622999999999999</v>
      </c>
      <c r="AV79" s="265">
        <f t="shared" si="49"/>
        <v>1.4401999999999999</v>
      </c>
      <c r="AW79" s="265">
        <f t="shared" si="49"/>
        <v>1.4035</v>
      </c>
      <c r="AX79" s="265">
        <f t="shared" si="49"/>
        <v>1.3813</v>
      </c>
      <c r="AY79" s="265">
        <f t="shared" si="49"/>
        <v>1.3527</v>
      </c>
      <c r="AZ79" s="265">
        <f t="shared" si="49"/>
        <v>1.3338000000000001</v>
      </c>
      <c r="BA79" s="265">
        <f t="shared" si="49"/>
        <v>1.3321000000000001</v>
      </c>
      <c r="BB79" s="265">
        <f t="shared" si="49"/>
        <v>1.3287</v>
      </c>
      <c r="BC79" s="265">
        <f t="shared" si="49"/>
        <v>1.3055000000000001</v>
      </c>
      <c r="BD79" s="265">
        <f t="shared" si="50"/>
        <v>1.327</v>
      </c>
      <c r="BE79" s="265">
        <f t="shared" si="50"/>
        <v>1.3120000000000001</v>
      </c>
      <c r="BF79" s="265">
        <f t="shared" si="50"/>
        <v>1.3120000000000001</v>
      </c>
      <c r="BG79" s="265">
        <f t="shared" si="50"/>
        <v>1.3321000000000001</v>
      </c>
      <c r="BH79" s="265">
        <f t="shared" si="50"/>
        <v>1.3070999999999999</v>
      </c>
      <c r="BI79" s="265">
        <f t="shared" si="50"/>
        <v>1.266</v>
      </c>
      <c r="BJ79" s="265">
        <f t="shared" si="50"/>
        <v>1.2737000000000001</v>
      </c>
      <c r="BK79" s="265">
        <f t="shared" si="50"/>
        <v>1.2554000000000001</v>
      </c>
      <c r="BL79" s="265">
        <f t="shared" si="50"/>
        <v>1.2376</v>
      </c>
      <c r="BM79" s="265">
        <f t="shared" si="50"/>
        <v>1.1924999999999999</v>
      </c>
      <c r="BN79" s="265">
        <f t="shared" si="51"/>
        <v>1.1318999999999999</v>
      </c>
      <c r="BO79" s="265">
        <f t="shared" si="51"/>
        <v>1.1186</v>
      </c>
      <c r="BP79" s="265">
        <f t="shared" si="51"/>
        <v>1.0640000000000001</v>
      </c>
      <c r="BQ79" s="265">
        <f t="shared" si="51"/>
        <v>1.1009</v>
      </c>
      <c r="BR79" s="265">
        <f t="shared" si="51"/>
        <v>1.0918000000000001</v>
      </c>
      <c r="BS79" s="265">
        <f t="shared" si="51"/>
        <v>1.0418000000000001</v>
      </c>
      <c r="BT79" s="265">
        <f t="shared" si="51"/>
        <v>1.0275000000000001</v>
      </c>
      <c r="BU79" s="265">
        <f t="shared" si="51"/>
        <v>1.0265</v>
      </c>
      <c r="BV79" s="265">
        <f t="shared" si="51"/>
        <v>1.0336000000000001</v>
      </c>
      <c r="BW79" s="265">
        <f t="shared" si="51"/>
        <v>1.0469999999999999</v>
      </c>
      <c r="BX79" s="265">
        <f t="shared" si="51"/>
        <v>1.0619000000000001</v>
      </c>
      <c r="BY79" s="265">
        <f t="shared" si="51"/>
        <v>1.0356000000000001</v>
      </c>
      <c r="BZ79" s="265">
        <f t="shared" si="51"/>
        <v>1.0116000000000001</v>
      </c>
      <c r="CA79" s="274">
        <f t="shared" si="51"/>
        <v>1</v>
      </c>
    </row>
    <row r="80" spans="1:79" outlineLevel="1">
      <c r="A80" s="261">
        <v>4</v>
      </c>
      <c r="B80" s="262" t="s">
        <v>362</v>
      </c>
      <c r="C80" s="205"/>
      <c r="D80" s="156">
        <v>15</v>
      </c>
      <c r="E80" s="299">
        <v>25</v>
      </c>
      <c r="F80" s="263">
        <f t="shared" si="45"/>
        <v>0</v>
      </c>
      <c r="G80" s="264">
        <f t="shared" si="45"/>
        <v>0</v>
      </c>
      <c r="H80" s="475">
        <f t="shared" si="45"/>
        <v>0</v>
      </c>
      <c r="I80" s="475">
        <f t="shared" si="45"/>
        <v>3.7797999999999998</v>
      </c>
      <c r="J80" s="265">
        <f t="shared" si="45"/>
        <v>3.8778000000000001</v>
      </c>
      <c r="K80" s="265">
        <f t="shared" si="45"/>
        <v>3.2719</v>
      </c>
      <c r="L80" s="265">
        <f t="shared" si="45"/>
        <v>3.2018</v>
      </c>
      <c r="M80" s="265">
        <f t="shared" si="45"/>
        <v>3.2820999999999998</v>
      </c>
      <c r="N80" s="265">
        <f t="shared" si="45"/>
        <v>3.3344</v>
      </c>
      <c r="O80" s="265">
        <f t="shared" si="45"/>
        <v>3.2719</v>
      </c>
      <c r="P80" s="265">
        <f t="shared" si="46"/>
        <v>3.2214999999999998</v>
      </c>
      <c r="Q80" s="265">
        <f t="shared" si="46"/>
        <v>3.1631</v>
      </c>
      <c r="R80" s="265">
        <f t="shared" si="46"/>
        <v>3.1823999999999999</v>
      </c>
      <c r="S80" s="265">
        <f t="shared" si="46"/>
        <v>3.2018</v>
      </c>
      <c r="T80" s="265">
        <f t="shared" si="46"/>
        <v>3.1631</v>
      </c>
      <c r="U80" s="265">
        <f t="shared" si="46"/>
        <v>3.1254</v>
      </c>
      <c r="V80" s="265">
        <f t="shared" si="46"/>
        <v>3.1067999999999998</v>
      </c>
      <c r="W80" s="265">
        <f t="shared" si="46"/>
        <v>3.0794000000000001</v>
      </c>
      <c r="X80" s="265">
        <f t="shared" si="46"/>
        <v>3.0348000000000002</v>
      </c>
      <c r="Y80" s="265">
        <f t="shared" si="46"/>
        <v>2.9660000000000002</v>
      </c>
      <c r="Z80" s="265">
        <f t="shared" si="47"/>
        <v>2.9245999999999999</v>
      </c>
      <c r="AA80" s="265">
        <f t="shared" si="47"/>
        <v>2.9575999999999998</v>
      </c>
      <c r="AB80" s="265">
        <f t="shared" si="47"/>
        <v>2.9660000000000002</v>
      </c>
      <c r="AC80" s="265">
        <f t="shared" si="47"/>
        <v>2.9163999999999999</v>
      </c>
      <c r="AD80" s="265">
        <f t="shared" si="47"/>
        <v>2.7772000000000001</v>
      </c>
      <c r="AE80" s="265">
        <f t="shared" si="47"/>
        <v>2.6709000000000001</v>
      </c>
      <c r="AF80" s="265">
        <f t="shared" si="47"/>
        <v>2.5916000000000001</v>
      </c>
      <c r="AG80" s="265">
        <f t="shared" si="47"/>
        <v>2.4348999999999998</v>
      </c>
      <c r="AH80" s="265">
        <f t="shared" si="47"/>
        <v>2.1455000000000002</v>
      </c>
      <c r="AI80" s="265">
        <f t="shared" si="47"/>
        <v>2.0529000000000002</v>
      </c>
      <c r="AJ80" s="265">
        <f t="shared" si="48"/>
        <v>1.9792000000000001</v>
      </c>
      <c r="AK80" s="265">
        <f t="shared" si="48"/>
        <v>1.9211</v>
      </c>
      <c r="AL80" s="265">
        <f t="shared" si="48"/>
        <v>1.9001999999999999</v>
      </c>
      <c r="AM80" s="265">
        <f t="shared" si="48"/>
        <v>1.8335999999999999</v>
      </c>
      <c r="AN80" s="265">
        <f t="shared" si="48"/>
        <v>1.7192000000000001</v>
      </c>
      <c r="AO80" s="265">
        <f t="shared" si="48"/>
        <v>1.6108</v>
      </c>
      <c r="AP80" s="265">
        <f t="shared" si="48"/>
        <v>1.5152000000000001</v>
      </c>
      <c r="AQ80" s="265">
        <f t="shared" si="48"/>
        <v>1.4893000000000001</v>
      </c>
      <c r="AR80" s="265">
        <f t="shared" si="48"/>
        <v>1.4480999999999999</v>
      </c>
      <c r="AS80" s="265">
        <f t="shared" si="48"/>
        <v>1.4168000000000001</v>
      </c>
      <c r="AT80" s="265">
        <f t="shared" si="49"/>
        <v>1.4283999999999999</v>
      </c>
      <c r="AU80" s="265">
        <f t="shared" si="49"/>
        <v>1.4622999999999999</v>
      </c>
      <c r="AV80" s="265">
        <f t="shared" si="49"/>
        <v>1.4401999999999999</v>
      </c>
      <c r="AW80" s="265">
        <f t="shared" si="49"/>
        <v>1.4035</v>
      </c>
      <c r="AX80" s="265">
        <f t="shared" si="49"/>
        <v>1.3813</v>
      </c>
      <c r="AY80" s="265">
        <f t="shared" si="49"/>
        <v>1.3527</v>
      </c>
      <c r="AZ80" s="265">
        <f t="shared" si="49"/>
        <v>1.3338000000000001</v>
      </c>
      <c r="BA80" s="265">
        <f t="shared" si="49"/>
        <v>1.3321000000000001</v>
      </c>
      <c r="BB80" s="265">
        <f t="shared" si="49"/>
        <v>1.3287</v>
      </c>
      <c r="BC80" s="265">
        <f t="shared" si="49"/>
        <v>1.3055000000000001</v>
      </c>
      <c r="BD80" s="265">
        <f t="shared" si="50"/>
        <v>1.327</v>
      </c>
      <c r="BE80" s="265">
        <f t="shared" si="50"/>
        <v>1.3120000000000001</v>
      </c>
      <c r="BF80" s="265">
        <f t="shared" si="50"/>
        <v>1.3120000000000001</v>
      </c>
      <c r="BG80" s="265">
        <f t="shared" si="50"/>
        <v>1.3321000000000001</v>
      </c>
      <c r="BH80" s="265">
        <f t="shared" si="50"/>
        <v>1.3070999999999999</v>
      </c>
      <c r="BI80" s="265">
        <f t="shared" si="50"/>
        <v>1.266</v>
      </c>
      <c r="BJ80" s="265">
        <f t="shared" si="50"/>
        <v>1.2737000000000001</v>
      </c>
      <c r="BK80" s="265">
        <f t="shared" si="50"/>
        <v>1.2554000000000001</v>
      </c>
      <c r="BL80" s="265">
        <f t="shared" si="50"/>
        <v>1.2376</v>
      </c>
      <c r="BM80" s="265">
        <f t="shared" si="50"/>
        <v>1.1924999999999999</v>
      </c>
      <c r="BN80" s="265">
        <f t="shared" si="51"/>
        <v>1.1318999999999999</v>
      </c>
      <c r="BO80" s="265">
        <f t="shared" si="51"/>
        <v>1.1186</v>
      </c>
      <c r="BP80" s="265">
        <f t="shared" si="51"/>
        <v>1.0640000000000001</v>
      </c>
      <c r="BQ80" s="265">
        <f t="shared" si="51"/>
        <v>1.1009</v>
      </c>
      <c r="BR80" s="265">
        <f t="shared" si="51"/>
        <v>1.0918000000000001</v>
      </c>
      <c r="BS80" s="265">
        <f t="shared" si="51"/>
        <v>1.0418000000000001</v>
      </c>
      <c r="BT80" s="265">
        <f t="shared" si="51"/>
        <v>1.0275000000000001</v>
      </c>
      <c r="BU80" s="265">
        <f t="shared" si="51"/>
        <v>1.0265</v>
      </c>
      <c r="BV80" s="265">
        <f t="shared" si="51"/>
        <v>1.0336000000000001</v>
      </c>
      <c r="BW80" s="265">
        <f t="shared" si="51"/>
        <v>1.0469999999999999</v>
      </c>
      <c r="BX80" s="265">
        <f t="shared" si="51"/>
        <v>1.0619000000000001</v>
      </c>
      <c r="BY80" s="265">
        <f t="shared" si="51"/>
        <v>1.0356000000000001</v>
      </c>
      <c r="BZ80" s="265">
        <f t="shared" si="51"/>
        <v>1.0116000000000001</v>
      </c>
      <c r="CA80" s="274">
        <f t="shared" si="51"/>
        <v>1</v>
      </c>
    </row>
    <row r="81" spans="1:79" outlineLevel="1">
      <c r="A81" s="261">
        <v>4</v>
      </c>
      <c r="B81" s="262" t="s">
        <v>363</v>
      </c>
      <c r="C81" s="205"/>
      <c r="D81" s="156">
        <v>45</v>
      </c>
      <c r="E81" s="299">
        <v>45</v>
      </c>
      <c r="F81" s="263">
        <f t="shared" si="45"/>
        <v>0</v>
      </c>
      <c r="G81" s="264">
        <f t="shared" si="45"/>
        <v>0</v>
      </c>
      <c r="H81" s="475">
        <f t="shared" si="45"/>
        <v>0</v>
      </c>
      <c r="I81" s="475">
        <f t="shared" si="45"/>
        <v>3.7797999999999998</v>
      </c>
      <c r="J81" s="265">
        <f t="shared" si="45"/>
        <v>3.8778000000000001</v>
      </c>
      <c r="K81" s="265">
        <f t="shared" si="45"/>
        <v>3.2719</v>
      </c>
      <c r="L81" s="265">
        <f t="shared" si="45"/>
        <v>3.2018</v>
      </c>
      <c r="M81" s="265">
        <f t="shared" si="45"/>
        <v>3.2820999999999998</v>
      </c>
      <c r="N81" s="265">
        <f t="shared" si="45"/>
        <v>3.3344</v>
      </c>
      <c r="O81" s="265">
        <f t="shared" si="45"/>
        <v>3.2719</v>
      </c>
      <c r="P81" s="265">
        <f t="shared" si="46"/>
        <v>3.2214999999999998</v>
      </c>
      <c r="Q81" s="265">
        <f t="shared" si="46"/>
        <v>3.1631</v>
      </c>
      <c r="R81" s="265">
        <f t="shared" si="46"/>
        <v>3.1823999999999999</v>
      </c>
      <c r="S81" s="265">
        <f t="shared" si="46"/>
        <v>3.2018</v>
      </c>
      <c r="T81" s="265">
        <f t="shared" si="46"/>
        <v>3.1631</v>
      </c>
      <c r="U81" s="265">
        <f t="shared" si="46"/>
        <v>3.1254</v>
      </c>
      <c r="V81" s="265">
        <f t="shared" si="46"/>
        <v>3.1067999999999998</v>
      </c>
      <c r="W81" s="265">
        <f t="shared" si="46"/>
        <v>3.0794000000000001</v>
      </c>
      <c r="X81" s="265">
        <f t="shared" si="46"/>
        <v>3.0348000000000002</v>
      </c>
      <c r="Y81" s="265">
        <f t="shared" si="46"/>
        <v>2.9660000000000002</v>
      </c>
      <c r="Z81" s="265">
        <f t="shared" si="47"/>
        <v>2.9245999999999999</v>
      </c>
      <c r="AA81" s="265">
        <f t="shared" si="47"/>
        <v>2.9575999999999998</v>
      </c>
      <c r="AB81" s="265">
        <f t="shared" si="47"/>
        <v>2.9660000000000002</v>
      </c>
      <c r="AC81" s="265">
        <f t="shared" si="47"/>
        <v>2.9163999999999999</v>
      </c>
      <c r="AD81" s="265">
        <f t="shared" si="47"/>
        <v>2.7772000000000001</v>
      </c>
      <c r="AE81" s="265">
        <f t="shared" si="47"/>
        <v>2.6709000000000001</v>
      </c>
      <c r="AF81" s="265">
        <f t="shared" si="47"/>
        <v>2.5916000000000001</v>
      </c>
      <c r="AG81" s="265">
        <f t="shared" si="47"/>
        <v>2.4348999999999998</v>
      </c>
      <c r="AH81" s="265">
        <f t="shared" si="47"/>
        <v>2.1455000000000002</v>
      </c>
      <c r="AI81" s="265">
        <f t="shared" si="47"/>
        <v>2.0529000000000002</v>
      </c>
      <c r="AJ81" s="265">
        <f t="shared" si="48"/>
        <v>1.9792000000000001</v>
      </c>
      <c r="AK81" s="265">
        <f t="shared" si="48"/>
        <v>1.9211</v>
      </c>
      <c r="AL81" s="265">
        <f t="shared" si="48"/>
        <v>1.9001999999999999</v>
      </c>
      <c r="AM81" s="265">
        <f t="shared" si="48"/>
        <v>1.8335999999999999</v>
      </c>
      <c r="AN81" s="265">
        <f t="shared" si="48"/>
        <v>1.7192000000000001</v>
      </c>
      <c r="AO81" s="265">
        <f t="shared" si="48"/>
        <v>1.6108</v>
      </c>
      <c r="AP81" s="265">
        <f t="shared" si="48"/>
        <v>1.5152000000000001</v>
      </c>
      <c r="AQ81" s="265">
        <f t="shared" si="48"/>
        <v>1.4893000000000001</v>
      </c>
      <c r="AR81" s="265">
        <f t="shared" si="48"/>
        <v>1.4480999999999999</v>
      </c>
      <c r="AS81" s="265">
        <f t="shared" si="48"/>
        <v>1.4168000000000001</v>
      </c>
      <c r="AT81" s="265">
        <f t="shared" si="49"/>
        <v>1.4283999999999999</v>
      </c>
      <c r="AU81" s="265">
        <f t="shared" si="49"/>
        <v>1.4622999999999999</v>
      </c>
      <c r="AV81" s="265">
        <f t="shared" si="49"/>
        <v>1.4401999999999999</v>
      </c>
      <c r="AW81" s="265">
        <f t="shared" si="49"/>
        <v>1.4035</v>
      </c>
      <c r="AX81" s="265">
        <f t="shared" si="49"/>
        <v>1.3813</v>
      </c>
      <c r="AY81" s="265">
        <f t="shared" si="49"/>
        <v>1.3527</v>
      </c>
      <c r="AZ81" s="265">
        <f t="shared" si="49"/>
        <v>1.3338000000000001</v>
      </c>
      <c r="BA81" s="265">
        <f t="shared" si="49"/>
        <v>1.3321000000000001</v>
      </c>
      <c r="BB81" s="265">
        <f t="shared" si="49"/>
        <v>1.3287</v>
      </c>
      <c r="BC81" s="265">
        <f t="shared" si="49"/>
        <v>1.3055000000000001</v>
      </c>
      <c r="BD81" s="265">
        <f t="shared" si="50"/>
        <v>1.327</v>
      </c>
      <c r="BE81" s="265">
        <f t="shared" si="50"/>
        <v>1.3120000000000001</v>
      </c>
      <c r="BF81" s="265">
        <f t="shared" si="50"/>
        <v>1.3120000000000001</v>
      </c>
      <c r="BG81" s="265">
        <f t="shared" si="50"/>
        <v>1.3321000000000001</v>
      </c>
      <c r="BH81" s="265">
        <f t="shared" si="50"/>
        <v>1.3070999999999999</v>
      </c>
      <c r="BI81" s="265">
        <f t="shared" si="50"/>
        <v>1.266</v>
      </c>
      <c r="BJ81" s="265">
        <f t="shared" si="50"/>
        <v>1.2737000000000001</v>
      </c>
      <c r="BK81" s="265">
        <f t="shared" si="50"/>
        <v>1.2554000000000001</v>
      </c>
      <c r="BL81" s="265">
        <f t="shared" si="50"/>
        <v>1.2376</v>
      </c>
      <c r="BM81" s="265">
        <f t="shared" si="50"/>
        <v>1.1924999999999999</v>
      </c>
      <c r="BN81" s="265">
        <f t="shared" si="51"/>
        <v>1.1318999999999999</v>
      </c>
      <c r="BO81" s="265">
        <f t="shared" si="51"/>
        <v>1.1186</v>
      </c>
      <c r="BP81" s="265">
        <f t="shared" si="51"/>
        <v>1.0640000000000001</v>
      </c>
      <c r="BQ81" s="265">
        <f t="shared" si="51"/>
        <v>1.1009</v>
      </c>
      <c r="BR81" s="265">
        <f t="shared" si="51"/>
        <v>1.0918000000000001</v>
      </c>
      <c r="BS81" s="265">
        <f t="shared" si="51"/>
        <v>1.0418000000000001</v>
      </c>
      <c r="BT81" s="265">
        <f t="shared" si="51"/>
        <v>1.0275000000000001</v>
      </c>
      <c r="BU81" s="265">
        <f t="shared" si="51"/>
        <v>1.0265</v>
      </c>
      <c r="BV81" s="265">
        <f t="shared" si="51"/>
        <v>1.0336000000000001</v>
      </c>
      <c r="BW81" s="265">
        <f t="shared" si="51"/>
        <v>1.0469999999999999</v>
      </c>
      <c r="BX81" s="265">
        <f t="shared" si="51"/>
        <v>1.0619000000000001</v>
      </c>
      <c r="BY81" s="265">
        <f t="shared" si="51"/>
        <v>1.0356000000000001</v>
      </c>
      <c r="BZ81" s="265">
        <f t="shared" si="51"/>
        <v>1.0116000000000001</v>
      </c>
      <c r="CA81" s="274">
        <f t="shared" si="51"/>
        <v>1</v>
      </c>
    </row>
    <row r="82" spans="1:79" outlineLevel="1">
      <c r="A82" s="261">
        <v>4</v>
      </c>
      <c r="B82" s="262" t="s">
        <v>364</v>
      </c>
      <c r="C82" s="205"/>
      <c r="D82" s="156">
        <v>45</v>
      </c>
      <c r="E82" s="299">
        <v>45</v>
      </c>
      <c r="F82" s="263">
        <f t="shared" si="45"/>
        <v>0</v>
      </c>
      <c r="G82" s="264">
        <f t="shared" si="45"/>
        <v>0</v>
      </c>
      <c r="H82" s="475">
        <f t="shared" si="45"/>
        <v>0</v>
      </c>
      <c r="I82" s="475">
        <f t="shared" si="45"/>
        <v>3.7797999999999998</v>
      </c>
      <c r="J82" s="265">
        <f t="shared" si="45"/>
        <v>3.8778000000000001</v>
      </c>
      <c r="K82" s="265">
        <f t="shared" si="45"/>
        <v>3.2719</v>
      </c>
      <c r="L82" s="265">
        <f t="shared" si="45"/>
        <v>3.2018</v>
      </c>
      <c r="M82" s="265">
        <f t="shared" si="45"/>
        <v>3.2820999999999998</v>
      </c>
      <c r="N82" s="265">
        <f t="shared" si="45"/>
        <v>3.3344</v>
      </c>
      <c r="O82" s="265">
        <f t="shared" si="45"/>
        <v>3.2719</v>
      </c>
      <c r="P82" s="265">
        <f t="shared" si="46"/>
        <v>3.2214999999999998</v>
      </c>
      <c r="Q82" s="265">
        <f t="shared" si="46"/>
        <v>3.1631</v>
      </c>
      <c r="R82" s="265">
        <f t="shared" si="46"/>
        <v>3.1823999999999999</v>
      </c>
      <c r="S82" s="265">
        <f t="shared" si="46"/>
        <v>3.2018</v>
      </c>
      <c r="T82" s="265">
        <f t="shared" si="46"/>
        <v>3.1631</v>
      </c>
      <c r="U82" s="265">
        <f t="shared" si="46"/>
        <v>3.1254</v>
      </c>
      <c r="V82" s="265">
        <f t="shared" si="46"/>
        <v>3.1067999999999998</v>
      </c>
      <c r="W82" s="265">
        <f t="shared" si="46"/>
        <v>3.0794000000000001</v>
      </c>
      <c r="X82" s="265">
        <f t="shared" si="46"/>
        <v>3.0348000000000002</v>
      </c>
      <c r="Y82" s="265">
        <f t="shared" si="46"/>
        <v>2.9660000000000002</v>
      </c>
      <c r="Z82" s="265">
        <f t="shared" si="47"/>
        <v>2.9245999999999999</v>
      </c>
      <c r="AA82" s="265">
        <f t="shared" si="47"/>
        <v>2.9575999999999998</v>
      </c>
      <c r="AB82" s="265">
        <f t="shared" si="47"/>
        <v>2.9660000000000002</v>
      </c>
      <c r="AC82" s="265">
        <f t="shared" si="47"/>
        <v>2.9163999999999999</v>
      </c>
      <c r="AD82" s="265">
        <f t="shared" si="47"/>
        <v>2.7772000000000001</v>
      </c>
      <c r="AE82" s="265">
        <f t="shared" si="47"/>
        <v>2.6709000000000001</v>
      </c>
      <c r="AF82" s="265">
        <f t="shared" si="47"/>
        <v>2.5916000000000001</v>
      </c>
      <c r="AG82" s="265">
        <f t="shared" si="47"/>
        <v>2.4348999999999998</v>
      </c>
      <c r="AH82" s="265">
        <f t="shared" si="47"/>
        <v>2.1455000000000002</v>
      </c>
      <c r="AI82" s="265">
        <f t="shared" si="47"/>
        <v>2.0529000000000002</v>
      </c>
      <c r="AJ82" s="265">
        <f t="shared" si="48"/>
        <v>1.9792000000000001</v>
      </c>
      <c r="AK82" s="265">
        <f t="shared" si="48"/>
        <v>1.9211</v>
      </c>
      <c r="AL82" s="265">
        <f t="shared" si="48"/>
        <v>1.9001999999999999</v>
      </c>
      <c r="AM82" s="265">
        <f t="shared" si="48"/>
        <v>1.8335999999999999</v>
      </c>
      <c r="AN82" s="265">
        <f t="shared" si="48"/>
        <v>1.7192000000000001</v>
      </c>
      <c r="AO82" s="265">
        <f t="shared" si="48"/>
        <v>1.6108</v>
      </c>
      <c r="AP82" s="265">
        <f t="shared" si="48"/>
        <v>1.5152000000000001</v>
      </c>
      <c r="AQ82" s="265">
        <f t="shared" si="48"/>
        <v>1.4893000000000001</v>
      </c>
      <c r="AR82" s="265">
        <f t="shared" si="48"/>
        <v>1.4480999999999999</v>
      </c>
      <c r="AS82" s="265">
        <f t="shared" si="48"/>
        <v>1.4168000000000001</v>
      </c>
      <c r="AT82" s="265">
        <f t="shared" si="49"/>
        <v>1.4283999999999999</v>
      </c>
      <c r="AU82" s="265">
        <f t="shared" si="49"/>
        <v>1.4622999999999999</v>
      </c>
      <c r="AV82" s="265">
        <f t="shared" si="49"/>
        <v>1.4401999999999999</v>
      </c>
      <c r="AW82" s="265">
        <f t="shared" si="49"/>
        <v>1.4035</v>
      </c>
      <c r="AX82" s="265">
        <f t="shared" si="49"/>
        <v>1.3813</v>
      </c>
      <c r="AY82" s="265">
        <f t="shared" si="49"/>
        <v>1.3527</v>
      </c>
      <c r="AZ82" s="265">
        <f t="shared" si="49"/>
        <v>1.3338000000000001</v>
      </c>
      <c r="BA82" s="265">
        <f t="shared" si="49"/>
        <v>1.3321000000000001</v>
      </c>
      <c r="BB82" s="265">
        <f t="shared" si="49"/>
        <v>1.3287</v>
      </c>
      <c r="BC82" s="265">
        <f t="shared" si="49"/>
        <v>1.3055000000000001</v>
      </c>
      <c r="BD82" s="265">
        <f t="shared" si="50"/>
        <v>1.327</v>
      </c>
      <c r="BE82" s="265">
        <f t="shared" si="50"/>
        <v>1.3120000000000001</v>
      </c>
      <c r="BF82" s="265">
        <f t="shared" si="50"/>
        <v>1.3120000000000001</v>
      </c>
      <c r="BG82" s="265">
        <f t="shared" si="50"/>
        <v>1.3321000000000001</v>
      </c>
      <c r="BH82" s="265">
        <f t="shared" si="50"/>
        <v>1.3070999999999999</v>
      </c>
      <c r="BI82" s="265">
        <f t="shared" si="50"/>
        <v>1.266</v>
      </c>
      <c r="BJ82" s="265">
        <f t="shared" si="50"/>
        <v>1.2737000000000001</v>
      </c>
      <c r="BK82" s="265">
        <f t="shared" si="50"/>
        <v>1.2554000000000001</v>
      </c>
      <c r="BL82" s="265">
        <f t="shared" si="50"/>
        <v>1.2376</v>
      </c>
      <c r="BM82" s="265">
        <f t="shared" si="50"/>
        <v>1.1924999999999999</v>
      </c>
      <c r="BN82" s="265">
        <f t="shared" si="51"/>
        <v>1.1318999999999999</v>
      </c>
      <c r="BO82" s="265">
        <f t="shared" si="51"/>
        <v>1.1186</v>
      </c>
      <c r="BP82" s="265">
        <f t="shared" si="51"/>
        <v>1.0640000000000001</v>
      </c>
      <c r="BQ82" s="265">
        <f t="shared" si="51"/>
        <v>1.1009</v>
      </c>
      <c r="BR82" s="265">
        <f t="shared" si="51"/>
        <v>1.0918000000000001</v>
      </c>
      <c r="BS82" s="265">
        <f t="shared" si="51"/>
        <v>1.0418000000000001</v>
      </c>
      <c r="BT82" s="265">
        <f t="shared" si="51"/>
        <v>1.0275000000000001</v>
      </c>
      <c r="BU82" s="265">
        <f t="shared" si="51"/>
        <v>1.0265</v>
      </c>
      <c r="BV82" s="265">
        <f t="shared" si="51"/>
        <v>1.0336000000000001</v>
      </c>
      <c r="BW82" s="265">
        <f t="shared" si="51"/>
        <v>1.0469999999999999</v>
      </c>
      <c r="BX82" s="265">
        <f t="shared" si="51"/>
        <v>1.0619000000000001</v>
      </c>
      <c r="BY82" s="265">
        <f t="shared" si="51"/>
        <v>1.0356000000000001</v>
      </c>
      <c r="BZ82" s="265">
        <f t="shared" si="51"/>
        <v>1.0116000000000001</v>
      </c>
      <c r="CA82" s="274">
        <f t="shared" si="51"/>
        <v>1</v>
      </c>
    </row>
    <row r="83" spans="1:79" outlineLevel="1">
      <c r="A83" s="261">
        <v>4</v>
      </c>
      <c r="B83" s="262" t="s">
        <v>365</v>
      </c>
      <c r="C83" s="205"/>
      <c r="D83" s="156">
        <v>20</v>
      </c>
      <c r="E83" s="299">
        <v>30</v>
      </c>
      <c r="F83" s="263">
        <f t="shared" si="45"/>
        <v>0</v>
      </c>
      <c r="G83" s="264">
        <f t="shared" si="45"/>
        <v>0</v>
      </c>
      <c r="H83" s="475">
        <f t="shared" si="45"/>
        <v>0</v>
      </c>
      <c r="I83" s="475">
        <f t="shared" si="45"/>
        <v>3.7797999999999998</v>
      </c>
      <c r="J83" s="265">
        <f t="shared" si="45"/>
        <v>3.8778000000000001</v>
      </c>
      <c r="K83" s="265">
        <f t="shared" si="45"/>
        <v>3.2719</v>
      </c>
      <c r="L83" s="265">
        <f t="shared" si="45"/>
        <v>3.2018</v>
      </c>
      <c r="M83" s="265">
        <f t="shared" si="45"/>
        <v>3.2820999999999998</v>
      </c>
      <c r="N83" s="265">
        <f t="shared" si="45"/>
        <v>3.3344</v>
      </c>
      <c r="O83" s="265">
        <f t="shared" si="45"/>
        <v>3.2719</v>
      </c>
      <c r="P83" s="265">
        <f t="shared" si="46"/>
        <v>3.2214999999999998</v>
      </c>
      <c r="Q83" s="265">
        <f t="shared" si="46"/>
        <v>3.1631</v>
      </c>
      <c r="R83" s="265">
        <f t="shared" si="46"/>
        <v>3.1823999999999999</v>
      </c>
      <c r="S83" s="265">
        <f t="shared" si="46"/>
        <v>3.2018</v>
      </c>
      <c r="T83" s="265">
        <f t="shared" si="46"/>
        <v>3.1631</v>
      </c>
      <c r="U83" s="265">
        <f t="shared" si="46"/>
        <v>3.1254</v>
      </c>
      <c r="V83" s="265">
        <f t="shared" si="46"/>
        <v>3.1067999999999998</v>
      </c>
      <c r="W83" s="265">
        <f t="shared" si="46"/>
        <v>3.0794000000000001</v>
      </c>
      <c r="X83" s="265">
        <f t="shared" si="46"/>
        <v>3.0348000000000002</v>
      </c>
      <c r="Y83" s="265">
        <f t="shared" si="46"/>
        <v>2.9660000000000002</v>
      </c>
      <c r="Z83" s="265">
        <f t="shared" si="47"/>
        <v>2.9245999999999999</v>
      </c>
      <c r="AA83" s="265">
        <f t="shared" si="47"/>
        <v>2.9575999999999998</v>
      </c>
      <c r="AB83" s="265">
        <f t="shared" si="47"/>
        <v>2.9660000000000002</v>
      </c>
      <c r="AC83" s="265">
        <f t="shared" si="47"/>
        <v>2.9163999999999999</v>
      </c>
      <c r="AD83" s="265">
        <f t="shared" si="47"/>
        <v>2.7772000000000001</v>
      </c>
      <c r="AE83" s="265">
        <f t="shared" si="47"/>
        <v>2.6709000000000001</v>
      </c>
      <c r="AF83" s="265">
        <f t="shared" si="47"/>
        <v>2.5916000000000001</v>
      </c>
      <c r="AG83" s="265">
        <f t="shared" si="47"/>
        <v>2.4348999999999998</v>
      </c>
      <c r="AH83" s="265">
        <f t="shared" si="47"/>
        <v>2.1455000000000002</v>
      </c>
      <c r="AI83" s="265">
        <f t="shared" si="47"/>
        <v>2.0529000000000002</v>
      </c>
      <c r="AJ83" s="265">
        <f t="shared" si="48"/>
        <v>1.9792000000000001</v>
      </c>
      <c r="AK83" s="265">
        <f t="shared" si="48"/>
        <v>1.9211</v>
      </c>
      <c r="AL83" s="265">
        <f t="shared" si="48"/>
        <v>1.9001999999999999</v>
      </c>
      <c r="AM83" s="265">
        <f t="shared" si="48"/>
        <v>1.8335999999999999</v>
      </c>
      <c r="AN83" s="265">
        <f t="shared" si="48"/>
        <v>1.7192000000000001</v>
      </c>
      <c r="AO83" s="265">
        <f t="shared" si="48"/>
        <v>1.6108</v>
      </c>
      <c r="AP83" s="265">
        <f t="shared" si="48"/>
        <v>1.5152000000000001</v>
      </c>
      <c r="AQ83" s="265">
        <f t="shared" si="48"/>
        <v>1.4893000000000001</v>
      </c>
      <c r="AR83" s="265">
        <f t="shared" si="48"/>
        <v>1.4480999999999999</v>
      </c>
      <c r="AS83" s="265">
        <f t="shared" si="48"/>
        <v>1.4168000000000001</v>
      </c>
      <c r="AT83" s="265">
        <f t="shared" si="49"/>
        <v>1.4283999999999999</v>
      </c>
      <c r="AU83" s="265">
        <f t="shared" si="49"/>
        <v>1.4622999999999999</v>
      </c>
      <c r="AV83" s="265">
        <f t="shared" si="49"/>
        <v>1.4401999999999999</v>
      </c>
      <c r="AW83" s="265">
        <f t="shared" si="49"/>
        <v>1.4035</v>
      </c>
      <c r="AX83" s="265">
        <f t="shared" si="49"/>
        <v>1.3813</v>
      </c>
      <c r="AY83" s="265">
        <f t="shared" si="49"/>
        <v>1.3527</v>
      </c>
      <c r="AZ83" s="265">
        <f t="shared" si="49"/>
        <v>1.3338000000000001</v>
      </c>
      <c r="BA83" s="265">
        <f t="shared" si="49"/>
        <v>1.3321000000000001</v>
      </c>
      <c r="BB83" s="265">
        <f t="shared" si="49"/>
        <v>1.3287</v>
      </c>
      <c r="BC83" s="265">
        <f t="shared" si="49"/>
        <v>1.3055000000000001</v>
      </c>
      <c r="BD83" s="265">
        <f t="shared" si="50"/>
        <v>1.327</v>
      </c>
      <c r="BE83" s="265">
        <f t="shared" si="50"/>
        <v>1.3120000000000001</v>
      </c>
      <c r="BF83" s="265">
        <f t="shared" si="50"/>
        <v>1.3120000000000001</v>
      </c>
      <c r="BG83" s="265">
        <f t="shared" si="50"/>
        <v>1.3321000000000001</v>
      </c>
      <c r="BH83" s="265">
        <f t="shared" si="50"/>
        <v>1.3070999999999999</v>
      </c>
      <c r="BI83" s="265">
        <f t="shared" si="50"/>
        <v>1.266</v>
      </c>
      <c r="BJ83" s="265">
        <f t="shared" si="50"/>
        <v>1.2737000000000001</v>
      </c>
      <c r="BK83" s="265">
        <f t="shared" si="50"/>
        <v>1.2554000000000001</v>
      </c>
      <c r="BL83" s="265">
        <f t="shared" si="50"/>
        <v>1.2376</v>
      </c>
      <c r="BM83" s="265">
        <f t="shared" si="50"/>
        <v>1.1924999999999999</v>
      </c>
      <c r="BN83" s="265">
        <f t="shared" si="51"/>
        <v>1.1318999999999999</v>
      </c>
      <c r="BO83" s="265">
        <f t="shared" si="51"/>
        <v>1.1186</v>
      </c>
      <c r="BP83" s="265">
        <f t="shared" si="51"/>
        <v>1.0640000000000001</v>
      </c>
      <c r="BQ83" s="265">
        <f t="shared" si="51"/>
        <v>1.1009</v>
      </c>
      <c r="BR83" s="265">
        <f t="shared" si="51"/>
        <v>1.0918000000000001</v>
      </c>
      <c r="BS83" s="265">
        <f t="shared" si="51"/>
        <v>1.0418000000000001</v>
      </c>
      <c r="BT83" s="265">
        <f t="shared" si="51"/>
        <v>1.0275000000000001</v>
      </c>
      <c r="BU83" s="265">
        <f t="shared" si="51"/>
        <v>1.0265</v>
      </c>
      <c r="BV83" s="265">
        <f t="shared" si="51"/>
        <v>1.0336000000000001</v>
      </c>
      <c r="BW83" s="265">
        <f t="shared" si="51"/>
        <v>1.0469999999999999</v>
      </c>
      <c r="BX83" s="265">
        <f t="shared" si="51"/>
        <v>1.0619000000000001</v>
      </c>
      <c r="BY83" s="265">
        <f t="shared" si="51"/>
        <v>1.0356000000000001</v>
      </c>
      <c r="BZ83" s="265">
        <f t="shared" si="51"/>
        <v>1.0116000000000001</v>
      </c>
      <c r="CA83" s="274">
        <f t="shared" si="51"/>
        <v>1</v>
      </c>
    </row>
    <row r="84" spans="1:79" outlineLevel="1">
      <c r="A84" s="261">
        <v>4</v>
      </c>
      <c r="B84" s="262" t="s">
        <v>366</v>
      </c>
      <c r="C84" s="205"/>
      <c r="D84" s="156">
        <v>10</v>
      </c>
      <c r="E84" s="299">
        <v>30</v>
      </c>
      <c r="F84" s="263">
        <f t="shared" si="45"/>
        <v>0</v>
      </c>
      <c r="G84" s="264">
        <f t="shared" si="45"/>
        <v>0</v>
      </c>
      <c r="H84" s="475">
        <f t="shared" si="45"/>
        <v>0</v>
      </c>
      <c r="I84" s="475">
        <f t="shared" si="45"/>
        <v>3.7797999999999998</v>
      </c>
      <c r="J84" s="265">
        <f t="shared" si="45"/>
        <v>3.8778000000000001</v>
      </c>
      <c r="K84" s="265">
        <f t="shared" si="45"/>
        <v>3.2719</v>
      </c>
      <c r="L84" s="265">
        <f t="shared" si="45"/>
        <v>3.2018</v>
      </c>
      <c r="M84" s="265">
        <f t="shared" si="45"/>
        <v>3.2820999999999998</v>
      </c>
      <c r="N84" s="265">
        <f t="shared" si="45"/>
        <v>3.3344</v>
      </c>
      <c r="O84" s="265">
        <f t="shared" si="45"/>
        <v>3.2719</v>
      </c>
      <c r="P84" s="265">
        <f t="shared" si="46"/>
        <v>3.2214999999999998</v>
      </c>
      <c r="Q84" s="265">
        <f t="shared" si="46"/>
        <v>3.1631</v>
      </c>
      <c r="R84" s="265">
        <f t="shared" si="46"/>
        <v>3.1823999999999999</v>
      </c>
      <c r="S84" s="265">
        <f t="shared" si="46"/>
        <v>3.2018</v>
      </c>
      <c r="T84" s="265">
        <f t="shared" si="46"/>
        <v>3.1631</v>
      </c>
      <c r="U84" s="265">
        <f t="shared" si="46"/>
        <v>3.1254</v>
      </c>
      <c r="V84" s="265">
        <f t="shared" si="46"/>
        <v>3.1067999999999998</v>
      </c>
      <c r="W84" s="265">
        <f t="shared" si="46"/>
        <v>3.0794000000000001</v>
      </c>
      <c r="X84" s="265">
        <f t="shared" si="46"/>
        <v>3.0348000000000002</v>
      </c>
      <c r="Y84" s="265">
        <f t="shared" si="46"/>
        <v>2.9660000000000002</v>
      </c>
      <c r="Z84" s="265">
        <f t="shared" si="47"/>
        <v>2.9245999999999999</v>
      </c>
      <c r="AA84" s="265">
        <f t="shared" si="47"/>
        <v>2.9575999999999998</v>
      </c>
      <c r="AB84" s="265">
        <f t="shared" si="47"/>
        <v>2.9660000000000002</v>
      </c>
      <c r="AC84" s="265">
        <f t="shared" si="47"/>
        <v>2.9163999999999999</v>
      </c>
      <c r="AD84" s="265">
        <f t="shared" si="47"/>
        <v>2.7772000000000001</v>
      </c>
      <c r="AE84" s="265">
        <f t="shared" si="47"/>
        <v>2.6709000000000001</v>
      </c>
      <c r="AF84" s="265">
        <f t="shared" si="47"/>
        <v>2.5916000000000001</v>
      </c>
      <c r="AG84" s="265">
        <f t="shared" si="47"/>
        <v>2.4348999999999998</v>
      </c>
      <c r="AH84" s="265">
        <f t="shared" si="47"/>
        <v>2.1455000000000002</v>
      </c>
      <c r="AI84" s="265">
        <f t="shared" si="47"/>
        <v>2.0529000000000002</v>
      </c>
      <c r="AJ84" s="265">
        <f t="shared" si="48"/>
        <v>1.9792000000000001</v>
      </c>
      <c r="AK84" s="265">
        <f t="shared" si="48"/>
        <v>1.9211</v>
      </c>
      <c r="AL84" s="265">
        <f t="shared" si="48"/>
        <v>1.9001999999999999</v>
      </c>
      <c r="AM84" s="265">
        <f t="shared" si="48"/>
        <v>1.8335999999999999</v>
      </c>
      <c r="AN84" s="265">
        <f t="shared" si="48"/>
        <v>1.7192000000000001</v>
      </c>
      <c r="AO84" s="265">
        <f t="shared" si="48"/>
        <v>1.6108</v>
      </c>
      <c r="AP84" s="265">
        <f t="shared" si="48"/>
        <v>1.5152000000000001</v>
      </c>
      <c r="AQ84" s="265">
        <f t="shared" si="48"/>
        <v>1.4893000000000001</v>
      </c>
      <c r="AR84" s="265">
        <f t="shared" si="48"/>
        <v>1.4480999999999999</v>
      </c>
      <c r="AS84" s="265">
        <f t="shared" si="48"/>
        <v>1.4168000000000001</v>
      </c>
      <c r="AT84" s="265">
        <f t="shared" si="49"/>
        <v>1.4283999999999999</v>
      </c>
      <c r="AU84" s="265">
        <f t="shared" si="49"/>
        <v>1.4622999999999999</v>
      </c>
      <c r="AV84" s="265">
        <f t="shared" si="49"/>
        <v>1.4401999999999999</v>
      </c>
      <c r="AW84" s="265">
        <f t="shared" si="49"/>
        <v>1.4035</v>
      </c>
      <c r="AX84" s="265">
        <f t="shared" si="49"/>
        <v>1.3813</v>
      </c>
      <c r="AY84" s="265">
        <f t="shared" si="49"/>
        <v>1.3527</v>
      </c>
      <c r="AZ84" s="265">
        <f t="shared" si="49"/>
        <v>1.3338000000000001</v>
      </c>
      <c r="BA84" s="265">
        <f t="shared" si="49"/>
        <v>1.3321000000000001</v>
      </c>
      <c r="BB84" s="265">
        <f t="shared" si="49"/>
        <v>1.3287</v>
      </c>
      <c r="BC84" s="265">
        <f t="shared" si="49"/>
        <v>1.3055000000000001</v>
      </c>
      <c r="BD84" s="265">
        <f t="shared" si="50"/>
        <v>1.327</v>
      </c>
      <c r="BE84" s="265">
        <f t="shared" si="50"/>
        <v>1.3120000000000001</v>
      </c>
      <c r="BF84" s="265">
        <f t="shared" si="50"/>
        <v>1.3120000000000001</v>
      </c>
      <c r="BG84" s="265">
        <f t="shared" si="50"/>
        <v>1.3321000000000001</v>
      </c>
      <c r="BH84" s="265">
        <f t="shared" si="50"/>
        <v>1.3070999999999999</v>
      </c>
      <c r="BI84" s="265">
        <f t="shared" si="50"/>
        <v>1.266</v>
      </c>
      <c r="BJ84" s="265">
        <f t="shared" si="50"/>
        <v>1.2737000000000001</v>
      </c>
      <c r="BK84" s="265">
        <f t="shared" si="50"/>
        <v>1.2554000000000001</v>
      </c>
      <c r="BL84" s="265">
        <f t="shared" si="50"/>
        <v>1.2376</v>
      </c>
      <c r="BM84" s="265">
        <f t="shared" si="50"/>
        <v>1.1924999999999999</v>
      </c>
      <c r="BN84" s="265">
        <f t="shared" si="51"/>
        <v>1.1318999999999999</v>
      </c>
      <c r="BO84" s="265">
        <f t="shared" si="51"/>
        <v>1.1186</v>
      </c>
      <c r="BP84" s="265">
        <f t="shared" si="51"/>
        <v>1.0640000000000001</v>
      </c>
      <c r="BQ84" s="265">
        <f t="shared" si="51"/>
        <v>1.1009</v>
      </c>
      <c r="BR84" s="265">
        <f t="shared" si="51"/>
        <v>1.0918000000000001</v>
      </c>
      <c r="BS84" s="265">
        <f t="shared" si="51"/>
        <v>1.0418000000000001</v>
      </c>
      <c r="BT84" s="265">
        <f t="shared" si="51"/>
        <v>1.0275000000000001</v>
      </c>
      <c r="BU84" s="265">
        <f t="shared" si="51"/>
        <v>1.0265</v>
      </c>
      <c r="BV84" s="265">
        <f t="shared" si="51"/>
        <v>1.0336000000000001</v>
      </c>
      <c r="BW84" s="265">
        <f t="shared" si="51"/>
        <v>1.0469999999999999</v>
      </c>
      <c r="BX84" s="265">
        <f t="shared" si="51"/>
        <v>1.0619000000000001</v>
      </c>
      <c r="BY84" s="265">
        <f t="shared" si="51"/>
        <v>1.0356000000000001</v>
      </c>
      <c r="BZ84" s="265">
        <f t="shared" si="51"/>
        <v>1.0116000000000001</v>
      </c>
      <c r="CA84" s="274">
        <f t="shared" si="51"/>
        <v>1</v>
      </c>
    </row>
    <row r="85" spans="1:79" outlineLevel="1">
      <c r="A85" s="261">
        <v>4</v>
      </c>
      <c r="B85" s="262" t="s">
        <v>367</v>
      </c>
      <c r="C85" s="205"/>
      <c r="D85" s="156">
        <v>15</v>
      </c>
      <c r="E85" s="299">
        <v>30</v>
      </c>
      <c r="F85" s="263">
        <f t="shared" si="45"/>
        <v>0</v>
      </c>
      <c r="G85" s="264">
        <f t="shared" si="45"/>
        <v>0</v>
      </c>
      <c r="H85" s="475">
        <f t="shared" si="45"/>
        <v>0</v>
      </c>
      <c r="I85" s="475">
        <f t="shared" si="45"/>
        <v>3.7797999999999998</v>
      </c>
      <c r="J85" s="265">
        <f t="shared" si="45"/>
        <v>3.8778000000000001</v>
      </c>
      <c r="K85" s="265">
        <f t="shared" si="45"/>
        <v>3.2719</v>
      </c>
      <c r="L85" s="265">
        <f t="shared" si="45"/>
        <v>3.2018</v>
      </c>
      <c r="M85" s="265">
        <f t="shared" si="45"/>
        <v>3.2820999999999998</v>
      </c>
      <c r="N85" s="265">
        <f t="shared" si="45"/>
        <v>3.3344</v>
      </c>
      <c r="O85" s="265">
        <f t="shared" si="45"/>
        <v>3.2719</v>
      </c>
      <c r="P85" s="265">
        <f t="shared" si="46"/>
        <v>3.2214999999999998</v>
      </c>
      <c r="Q85" s="265">
        <f t="shared" si="46"/>
        <v>3.1631</v>
      </c>
      <c r="R85" s="265">
        <f t="shared" si="46"/>
        <v>3.1823999999999999</v>
      </c>
      <c r="S85" s="265">
        <f t="shared" si="46"/>
        <v>3.2018</v>
      </c>
      <c r="T85" s="265">
        <f t="shared" si="46"/>
        <v>3.1631</v>
      </c>
      <c r="U85" s="265">
        <f t="shared" si="46"/>
        <v>3.1254</v>
      </c>
      <c r="V85" s="265">
        <f t="shared" si="46"/>
        <v>3.1067999999999998</v>
      </c>
      <c r="W85" s="265">
        <f t="shared" si="46"/>
        <v>3.0794000000000001</v>
      </c>
      <c r="X85" s="265">
        <f t="shared" si="46"/>
        <v>3.0348000000000002</v>
      </c>
      <c r="Y85" s="265">
        <f t="shared" si="46"/>
        <v>2.9660000000000002</v>
      </c>
      <c r="Z85" s="265">
        <f t="shared" si="47"/>
        <v>2.9245999999999999</v>
      </c>
      <c r="AA85" s="265">
        <f t="shared" si="47"/>
        <v>2.9575999999999998</v>
      </c>
      <c r="AB85" s="265">
        <f t="shared" si="47"/>
        <v>2.9660000000000002</v>
      </c>
      <c r="AC85" s="265">
        <f t="shared" si="47"/>
        <v>2.9163999999999999</v>
      </c>
      <c r="AD85" s="265">
        <f t="shared" si="47"/>
        <v>2.7772000000000001</v>
      </c>
      <c r="AE85" s="265">
        <f t="shared" si="47"/>
        <v>2.6709000000000001</v>
      </c>
      <c r="AF85" s="265">
        <f t="shared" si="47"/>
        <v>2.5916000000000001</v>
      </c>
      <c r="AG85" s="265">
        <f t="shared" si="47"/>
        <v>2.4348999999999998</v>
      </c>
      <c r="AH85" s="265">
        <f t="shared" si="47"/>
        <v>2.1455000000000002</v>
      </c>
      <c r="AI85" s="265">
        <f t="shared" si="47"/>
        <v>2.0529000000000002</v>
      </c>
      <c r="AJ85" s="265">
        <f t="shared" si="48"/>
        <v>1.9792000000000001</v>
      </c>
      <c r="AK85" s="265">
        <f t="shared" si="48"/>
        <v>1.9211</v>
      </c>
      <c r="AL85" s="265">
        <f t="shared" si="48"/>
        <v>1.9001999999999999</v>
      </c>
      <c r="AM85" s="265">
        <f t="shared" si="48"/>
        <v>1.8335999999999999</v>
      </c>
      <c r="AN85" s="265">
        <f t="shared" si="48"/>
        <v>1.7192000000000001</v>
      </c>
      <c r="AO85" s="265">
        <f t="shared" si="48"/>
        <v>1.6108</v>
      </c>
      <c r="AP85" s="265">
        <f t="shared" si="48"/>
        <v>1.5152000000000001</v>
      </c>
      <c r="AQ85" s="265">
        <f t="shared" si="48"/>
        <v>1.4893000000000001</v>
      </c>
      <c r="AR85" s="265">
        <f t="shared" si="48"/>
        <v>1.4480999999999999</v>
      </c>
      <c r="AS85" s="265">
        <f t="shared" si="48"/>
        <v>1.4168000000000001</v>
      </c>
      <c r="AT85" s="265">
        <f t="shared" si="49"/>
        <v>1.4283999999999999</v>
      </c>
      <c r="AU85" s="265">
        <f t="shared" si="49"/>
        <v>1.4622999999999999</v>
      </c>
      <c r="AV85" s="265">
        <f t="shared" si="49"/>
        <v>1.4401999999999999</v>
      </c>
      <c r="AW85" s="265">
        <f t="shared" si="49"/>
        <v>1.4035</v>
      </c>
      <c r="AX85" s="265">
        <f t="shared" si="49"/>
        <v>1.3813</v>
      </c>
      <c r="AY85" s="265">
        <f t="shared" si="49"/>
        <v>1.3527</v>
      </c>
      <c r="AZ85" s="265">
        <f t="shared" si="49"/>
        <v>1.3338000000000001</v>
      </c>
      <c r="BA85" s="265">
        <f t="shared" si="49"/>
        <v>1.3321000000000001</v>
      </c>
      <c r="BB85" s="265">
        <f t="shared" si="49"/>
        <v>1.3287</v>
      </c>
      <c r="BC85" s="265">
        <f t="shared" si="49"/>
        <v>1.3055000000000001</v>
      </c>
      <c r="BD85" s="265">
        <f t="shared" si="50"/>
        <v>1.327</v>
      </c>
      <c r="BE85" s="265">
        <f t="shared" si="50"/>
        <v>1.3120000000000001</v>
      </c>
      <c r="BF85" s="265">
        <f t="shared" si="50"/>
        <v>1.3120000000000001</v>
      </c>
      <c r="BG85" s="265">
        <f t="shared" si="50"/>
        <v>1.3321000000000001</v>
      </c>
      <c r="BH85" s="265">
        <f t="shared" si="50"/>
        <v>1.3070999999999999</v>
      </c>
      <c r="BI85" s="265">
        <f t="shared" si="50"/>
        <v>1.266</v>
      </c>
      <c r="BJ85" s="265">
        <f t="shared" si="50"/>
        <v>1.2737000000000001</v>
      </c>
      <c r="BK85" s="265">
        <f t="shared" si="50"/>
        <v>1.2554000000000001</v>
      </c>
      <c r="BL85" s="265">
        <f t="shared" si="50"/>
        <v>1.2376</v>
      </c>
      <c r="BM85" s="265">
        <f t="shared" si="50"/>
        <v>1.1924999999999999</v>
      </c>
      <c r="BN85" s="265">
        <f t="shared" si="51"/>
        <v>1.1318999999999999</v>
      </c>
      <c r="BO85" s="265">
        <f t="shared" si="51"/>
        <v>1.1186</v>
      </c>
      <c r="BP85" s="265">
        <f t="shared" si="51"/>
        <v>1.0640000000000001</v>
      </c>
      <c r="BQ85" s="265">
        <f t="shared" si="51"/>
        <v>1.1009</v>
      </c>
      <c r="BR85" s="265">
        <f t="shared" si="51"/>
        <v>1.0918000000000001</v>
      </c>
      <c r="BS85" s="265">
        <f t="shared" si="51"/>
        <v>1.0418000000000001</v>
      </c>
      <c r="BT85" s="265">
        <f t="shared" si="51"/>
        <v>1.0275000000000001</v>
      </c>
      <c r="BU85" s="265">
        <f t="shared" si="51"/>
        <v>1.0265</v>
      </c>
      <c r="BV85" s="265">
        <f t="shared" si="51"/>
        <v>1.0336000000000001</v>
      </c>
      <c r="BW85" s="265">
        <f t="shared" si="51"/>
        <v>1.0469999999999999</v>
      </c>
      <c r="BX85" s="265">
        <f t="shared" si="51"/>
        <v>1.0619000000000001</v>
      </c>
      <c r="BY85" s="265">
        <f t="shared" si="51"/>
        <v>1.0356000000000001</v>
      </c>
      <c r="BZ85" s="265">
        <f t="shared" si="51"/>
        <v>1.0116000000000001</v>
      </c>
      <c r="CA85" s="274">
        <f t="shared" si="51"/>
        <v>1</v>
      </c>
    </row>
    <row r="86" spans="1:79" ht="13.5" outlineLevel="1" thickBot="1">
      <c r="A86" s="261">
        <v>4</v>
      </c>
      <c r="B86" s="262" t="s">
        <v>368</v>
      </c>
      <c r="C86" s="205"/>
      <c r="D86" s="156">
        <v>15</v>
      </c>
      <c r="E86" s="299">
        <v>30</v>
      </c>
      <c r="F86" s="263">
        <f t="shared" si="45"/>
        <v>0</v>
      </c>
      <c r="G86" s="264">
        <f t="shared" si="45"/>
        <v>0</v>
      </c>
      <c r="H86" s="475">
        <f t="shared" si="45"/>
        <v>0</v>
      </c>
      <c r="I86" s="475">
        <f t="shared" si="45"/>
        <v>3.7797999999999998</v>
      </c>
      <c r="J86" s="265">
        <f t="shared" si="45"/>
        <v>3.8778000000000001</v>
      </c>
      <c r="K86" s="265">
        <f t="shared" si="45"/>
        <v>3.2719</v>
      </c>
      <c r="L86" s="265">
        <f t="shared" si="45"/>
        <v>3.2018</v>
      </c>
      <c r="M86" s="265">
        <f t="shared" si="45"/>
        <v>3.2820999999999998</v>
      </c>
      <c r="N86" s="265">
        <f t="shared" si="45"/>
        <v>3.3344</v>
      </c>
      <c r="O86" s="265">
        <f t="shared" si="45"/>
        <v>3.2719</v>
      </c>
      <c r="P86" s="265">
        <f t="shared" si="46"/>
        <v>3.2214999999999998</v>
      </c>
      <c r="Q86" s="265">
        <f t="shared" si="46"/>
        <v>3.1631</v>
      </c>
      <c r="R86" s="265">
        <f t="shared" si="46"/>
        <v>3.1823999999999999</v>
      </c>
      <c r="S86" s="265">
        <f t="shared" si="46"/>
        <v>3.2018</v>
      </c>
      <c r="T86" s="265">
        <f t="shared" si="46"/>
        <v>3.1631</v>
      </c>
      <c r="U86" s="265">
        <f t="shared" si="46"/>
        <v>3.1254</v>
      </c>
      <c r="V86" s="265">
        <f t="shared" si="46"/>
        <v>3.1067999999999998</v>
      </c>
      <c r="W86" s="265">
        <f t="shared" si="46"/>
        <v>3.0794000000000001</v>
      </c>
      <c r="X86" s="265">
        <f t="shared" si="46"/>
        <v>3.0348000000000002</v>
      </c>
      <c r="Y86" s="265">
        <f t="shared" si="46"/>
        <v>2.9660000000000002</v>
      </c>
      <c r="Z86" s="265">
        <f t="shared" si="47"/>
        <v>2.9245999999999999</v>
      </c>
      <c r="AA86" s="265">
        <f t="shared" si="47"/>
        <v>2.9575999999999998</v>
      </c>
      <c r="AB86" s="265">
        <f t="shared" si="47"/>
        <v>2.9660000000000002</v>
      </c>
      <c r="AC86" s="265">
        <f t="shared" si="47"/>
        <v>2.9163999999999999</v>
      </c>
      <c r="AD86" s="265">
        <f t="shared" si="47"/>
        <v>2.7772000000000001</v>
      </c>
      <c r="AE86" s="265">
        <f t="shared" si="47"/>
        <v>2.6709000000000001</v>
      </c>
      <c r="AF86" s="265">
        <f t="shared" si="47"/>
        <v>2.5916000000000001</v>
      </c>
      <c r="AG86" s="265">
        <f t="shared" si="47"/>
        <v>2.4348999999999998</v>
      </c>
      <c r="AH86" s="265">
        <f t="shared" si="47"/>
        <v>2.1455000000000002</v>
      </c>
      <c r="AI86" s="265">
        <f t="shared" si="47"/>
        <v>2.0529000000000002</v>
      </c>
      <c r="AJ86" s="265">
        <f t="shared" si="48"/>
        <v>1.9792000000000001</v>
      </c>
      <c r="AK86" s="265">
        <f t="shared" si="48"/>
        <v>1.9211</v>
      </c>
      <c r="AL86" s="265">
        <f t="shared" si="48"/>
        <v>1.9001999999999999</v>
      </c>
      <c r="AM86" s="265">
        <f t="shared" si="48"/>
        <v>1.8335999999999999</v>
      </c>
      <c r="AN86" s="265">
        <f t="shared" si="48"/>
        <v>1.7192000000000001</v>
      </c>
      <c r="AO86" s="265">
        <f t="shared" si="48"/>
        <v>1.6108</v>
      </c>
      <c r="AP86" s="265">
        <f t="shared" si="48"/>
        <v>1.5152000000000001</v>
      </c>
      <c r="AQ86" s="265">
        <f t="shared" si="48"/>
        <v>1.4893000000000001</v>
      </c>
      <c r="AR86" s="265">
        <f t="shared" si="48"/>
        <v>1.4480999999999999</v>
      </c>
      <c r="AS86" s="265">
        <f t="shared" si="48"/>
        <v>1.4168000000000001</v>
      </c>
      <c r="AT86" s="265">
        <f t="shared" si="49"/>
        <v>1.4283999999999999</v>
      </c>
      <c r="AU86" s="265">
        <f t="shared" si="49"/>
        <v>1.4622999999999999</v>
      </c>
      <c r="AV86" s="265">
        <f t="shared" si="49"/>
        <v>1.4401999999999999</v>
      </c>
      <c r="AW86" s="265">
        <f t="shared" si="49"/>
        <v>1.4035</v>
      </c>
      <c r="AX86" s="265">
        <f t="shared" si="49"/>
        <v>1.3813</v>
      </c>
      <c r="AY86" s="265">
        <f t="shared" si="49"/>
        <v>1.3527</v>
      </c>
      <c r="AZ86" s="265">
        <f t="shared" si="49"/>
        <v>1.3338000000000001</v>
      </c>
      <c r="BA86" s="265">
        <f t="shared" si="49"/>
        <v>1.3321000000000001</v>
      </c>
      <c r="BB86" s="265">
        <f t="shared" si="49"/>
        <v>1.3287</v>
      </c>
      <c r="BC86" s="265">
        <f t="shared" si="49"/>
        <v>1.3055000000000001</v>
      </c>
      <c r="BD86" s="265">
        <f t="shared" si="50"/>
        <v>1.327</v>
      </c>
      <c r="BE86" s="265">
        <f t="shared" si="50"/>
        <v>1.3120000000000001</v>
      </c>
      <c r="BF86" s="265">
        <f t="shared" si="50"/>
        <v>1.3120000000000001</v>
      </c>
      <c r="BG86" s="265">
        <f t="shared" si="50"/>
        <v>1.3321000000000001</v>
      </c>
      <c r="BH86" s="265">
        <f t="shared" si="50"/>
        <v>1.3070999999999999</v>
      </c>
      <c r="BI86" s="265">
        <f t="shared" si="50"/>
        <v>1.266</v>
      </c>
      <c r="BJ86" s="265">
        <f t="shared" si="50"/>
        <v>1.2737000000000001</v>
      </c>
      <c r="BK86" s="265">
        <f t="shared" si="50"/>
        <v>1.2554000000000001</v>
      </c>
      <c r="BL86" s="265">
        <f t="shared" si="50"/>
        <v>1.2376</v>
      </c>
      <c r="BM86" s="265">
        <f t="shared" si="50"/>
        <v>1.1924999999999999</v>
      </c>
      <c r="BN86" s="265">
        <f t="shared" si="51"/>
        <v>1.1318999999999999</v>
      </c>
      <c r="BO86" s="265">
        <f t="shared" si="51"/>
        <v>1.1186</v>
      </c>
      <c r="BP86" s="265">
        <f t="shared" si="51"/>
        <v>1.0640000000000001</v>
      </c>
      <c r="BQ86" s="265">
        <f t="shared" si="51"/>
        <v>1.1009</v>
      </c>
      <c r="BR86" s="265">
        <f t="shared" si="51"/>
        <v>1.0918000000000001</v>
      </c>
      <c r="BS86" s="265">
        <f t="shared" si="51"/>
        <v>1.0418000000000001</v>
      </c>
      <c r="BT86" s="265">
        <f t="shared" si="51"/>
        <v>1.0275000000000001</v>
      </c>
      <c r="BU86" s="265">
        <f t="shared" si="51"/>
        <v>1.0265</v>
      </c>
      <c r="BV86" s="265">
        <f t="shared" si="51"/>
        <v>1.0336000000000001</v>
      </c>
      <c r="BW86" s="265">
        <f t="shared" si="51"/>
        <v>1.0469999999999999</v>
      </c>
      <c r="BX86" s="265">
        <f t="shared" si="51"/>
        <v>1.0619000000000001</v>
      </c>
      <c r="BY86" s="265">
        <f t="shared" si="51"/>
        <v>1.0356000000000001</v>
      </c>
      <c r="BZ86" s="265">
        <f t="shared" si="51"/>
        <v>1.0116000000000001</v>
      </c>
      <c r="CA86" s="274">
        <f t="shared" si="51"/>
        <v>1</v>
      </c>
    </row>
    <row r="87" spans="1:79" ht="13.5" outlineLevel="1" thickBot="1">
      <c r="A87" s="261">
        <v>1</v>
      </c>
      <c r="B87" s="288" t="s">
        <v>369</v>
      </c>
      <c r="C87" s="205"/>
      <c r="D87" s="293">
        <v>60</v>
      </c>
      <c r="E87" s="300">
        <v>60</v>
      </c>
      <c r="F87" s="263">
        <f t="shared" si="45"/>
        <v>16.211300000000001</v>
      </c>
      <c r="G87" s="264">
        <f t="shared" si="45"/>
        <v>13.8675</v>
      </c>
      <c r="H87" s="475">
        <f t="shared" si="45"/>
        <v>12.648400000000001</v>
      </c>
      <c r="I87" s="475">
        <f t="shared" si="45"/>
        <v>11.174799999999999</v>
      </c>
      <c r="J87" s="265">
        <f t="shared" si="45"/>
        <v>11.626300000000001</v>
      </c>
      <c r="K87" s="265">
        <f t="shared" si="45"/>
        <v>10.096500000000001</v>
      </c>
      <c r="L87" s="265">
        <f t="shared" si="45"/>
        <v>9.4344000000000001</v>
      </c>
      <c r="M87" s="265">
        <f t="shared" si="45"/>
        <v>9.7542000000000009</v>
      </c>
      <c r="N87" s="265">
        <f t="shared" si="45"/>
        <v>9.7542000000000009</v>
      </c>
      <c r="O87" s="265">
        <f t="shared" si="45"/>
        <v>9.1349</v>
      </c>
      <c r="P87" s="265">
        <f t="shared" si="46"/>
        <v>9.1349</v>
      </c>
      <c r="Q87" s="265">
        <f t="shared" si="46"/>
        <v>8.5896000000000008</v>
      </c>
      <c r="R87" s="265">
        <f t="shared" si="46"/>
        <v>8.3406000000000002</v>
      </c>
      <c r="S87" s="265">
        <f t="shared" si="46"/>
        <v>8.0489999999999995</v>
      </c>
      <c r="T87" s="265">
        <f t="shared" si="46"/>
        <v>7.4740000000000002</v>
      </c>
      <c r="U87" s="265">
        <f t="shared" si="46"/>
        <v>7.0613000000000001</v>
      </c>
      <c r="V87" s="265">
        <f t="shared" si="46"/>
        <v>6.5770999999999997</v>
      </c>
      <c r="W87" s="265">
        <f t="shared" si="46"/>
        <v>6.2896000000000001</v>
      </c>
      <c r="X87" s="265">
        <f t="shared" si="46"/>
        <v>6.0579000000000001</v>
      </c>
      <c r="Y87" s="265">
        <f t="shared" si="46"/>
        <v>5.8426</v>
      </c>
      <c r="Z87" s="265">
        <f t="shared" si="47"/>
        <v>5.67</v>
      </c>
      <c r="AA87" s="265">
        <f t="shared" si="47"/>
        <v>5.9637000000000002</v>
      </c>
      <c r="AB87" s="265">
        <f t="shared" si="47"/>
        <v>5.67</v>
      </c>
      <c r="AC87" s="265">
        <f t="shared" si="47"/>
        <v>5.2797999999999998</v>
      </c>
      <c r="AD87" s="265">
        <f t="shared" si="47"/>
        <v>4.4611999999999998</v>
      </c>
      <c r="AE87" s="265">
        <f t="shared" si="47"/>
        <v>4.0244999999999997</v>
      </c>
      <c r="AF87" s="265">
        <f t="shared" si="47"/>
        <v>3.8367</v>
      </c>
      <c r="AG87" s="265">
        <f t="shared" si="47"/>
        <v>3.6082000000000001</v>
      </c>
      <c r="AH87" s="265">
        <f t="shared" si="47"/>
        <v>3.4053</v>
      </c>
      <c r="AI87" s="265">
        <f t="shared" si="47"/>
        <v>3.3170000000000002</v>
      </c>
      <c r="AJ87" s="265">
        <f t="shared" si="48"/>
        <v>3.1972</v>
      </c>
      <c r="AK87" s="265">
        <f t="shared" si="48"/>
        <v>3.0693000000000001</v>
      </c>
      <c r="AL87" s="265">
        <f t="shared" si="48"/>
        <v>2.9361999999999999</v>
      </c>
      <c r="AM87" s="265">
        <f t="shared" si="48"/>
        <v>2.734</v>
      </c>
      <c r="AN87" s="265">
        <f t="shared" si="48"/>
        <v>2.4805999999999999</v>
      </c>
      <c r="AO87" s="265">
        <f t="shared" si="48"/>
        <v>2.3393999999999999</v>
      </c>
      <c r="AP87" s="265">
        <f t="shared" si="48"/>
        <v>2.2480000000000002</v>
      </c>
      <c r="AQ87" s="265">
        <f t="shared" si="48"/>
        <v>2.2092000000000001</v>
      </c>
      <c r="AR87" s="265">
        <f t="shared" si="48"/>
        <v>2.1635</v>
      </c>
      <c r="AS87" s="265">
        <f t="shared" si="48"/>
        <v>2.1514000000000002</v>
      </c>
      <c r="AT87" s="265">
        <f t="shared" si="49"/>
        <v>2.1080999999999999</v>
      </c>
      <c r="AU87" s="265">
        <f t="shared" si="49"/>
        <v>2.0627</v>
      </c>
      <c r="AV87" s="265">
        <f t="shared" si="49"/>
        <v>2.0158</v>
      </c>
      <c r="AW87" s="265">
        <f t="shared" si="49"/>
        <v>1.9475</v>
      </c>
      <c r="AX87" s="265">
        <f t="shared" si="49"/>
        <v>1.8357000000000001</v>
      </c>
      <c r="AY87" s="265">
        <f t="shared" si="49"/>
        <v>1.7307999999999999</v>
      </c>
      <c r="AZ87" s="265">
        <f t="shared" si="49"/>
        <v>1.6279999999999999</v>
      </c>
      <c r="BA87" s="265">
        <f t="shared" si="49"/>
        <v>1.5746</v>
      </c>
      <c r="BB87" s="265">
        <f t="shared" si="49"/>
        <v>1.5428999999999999</v>
      </c>
      <c r="BC87" s="265">
        <f t="shared" si="49"/>
        <v>1.5085</v>
      </c>
      <c r="BD87" s="265">
        <f t="shared" si="50"/>
        <v>1.5045999999999999</v>
      </c>
      <c r="BE87" s="265">
        <f t="shared" si="50"/>
        <v>1.5125</v>
      </c>
      <c r="BF87" s="265">
        <f t="shared" si="50"/>
        <v>1.5205</v>
      </c>
      <c r="BG87" s="265">
        <f t="shared" si="50"/>
        <v>1.5286</v>
      </c>
      <c r="BH87" s="265">
        <f t="shared" si="50"/>
        <v>1.5185</v>
      </c>
      <c r="BI87" s="265">
        <f t="shared" si="50"/>
        <v>1.5125</v>
      </c>
      <c r="BJ87" s="265">
        <f t="shared" si="50"/>
        <v>1.5085</v>
      </c>
      <c r="BK87" s="265">
        <f t="shared" si="50"/>
        <v>1.5045999999999999</v>
      </c>
      <c r="BL87" s="265">
        <f t="shared" si="50"/>
        <v>1.4832000000000001</v>
      </c>
      <c r="BM87" s="265">
        <f t="shared" si="50"/>
        <v>1.4533</v>
      </c>
      <c r="BN87" s="265">
        <f t="shared" si="51"/>
        <v>1.4192</v>
      </c>
      <c r="BO87" s="265">
        <f t="shared" si="51"/>
        <v>1.3605</v>
      </c>
      <c r="BP87" s="265">
        <f t="shared" si="51"/>
        <v>1.3109</v>
      </c>
      <c r="BQ87" s="265">
        <f t="shared" si="51"/>
        <v>1.2976000000000001</v>
      </c>
      <c r="BR87" s="265">
        <f t="shared" si="51"/>
        <v>1.2831999999999999</v>
      </c>
      <c r="BS87" s="265">
        <f t="shared" si="51"/>
        <v>1.2443</v>
      </c>
      <c r="BT87" s="265">
        <f t="shared" si="51"/>
        <v>1.2141</v>
      </c>
      <c r="BU87" s="265">
        <f t="shared" si="51"/>
        <v>1.1915</v>
      </c>
      <c r="BV87" s="265">
        <f t="shared" si="51"/>
        <v>1.1697</v>
      </c>
      <c r="BW87" s="265">
        <f t="shared" si="51"/>
        <v>1.151</v>
      </c>
      <c r="BX87" s="265">
        <f t="shared" si="51"/>
        <v>1.1273</v>
      </c>
      <c r="BY87" s="265">
        <f t="shared" si="51"/>
        <v>1.091</v>
      </c>
      <c r="BZ87" s="265">
        <f t="shared" si="51"/>
        <v>1.0445</v>
      </c>
      <c r="CA87" s="274">
        <f t="shared" si="51"/>
        <v>1</v>
      </c>
    </row>
    <row r="88" spans="1:79" outlineLevel="1">
      <c r="A88" s="266">
        <v>4</v>
      </c>
      <c r="B88" s="267" t="s">
        <v>370</v>
      </c>
      <c r="C88" s="268"/>
      <c r="D88" s="269">
        <v>15</v>
      </c>
      <c r="E88" s="302">
        <v>20</v>
      </c>
      <c r="F88" s="478">
        <f t="shared" si="45"/>
        <v>0</v>
      </c>
      <c r="G88" s="270">
        <f t="shared" si="45"/>
        <v>0</v>
      </c>
      <c r="H88" s="476">
        <f t="shared" si="45"/>
        <v>0</v>
      </c>
      <c r="I88" s="476">
        <f t="shared" si="45"/>
        <v>3.7797999999999998</v>
      </c>
      <c r="J88" s="271">
        <f t="shared" si="45"/>
        <v>3.8778000000000001</v>
      </c>
      <c r="K88" s="271">
        <f t="shared" si="45"/>
        <v>3.2719</v>
      </c>
      <c r="L88" s="271">
        <f t="shared" si="45"/>
        <v>3.2018</v>
      </c>
      <c r="M88" s="271">
        <f t="shared" si="45"/>
        <v>3.2820999999999998</v>
      </c>
      <c r="N88" s="271">
        <f t="shared" si="45"/>
        <v>3.3344</v>
      </c>
      <c r="O88" s="271">
        <f t="shared" si="45"/>
        <v>3.2719</v>
      </c>
      <c r="P88" s="271">
        <f t="shared" si="46"/>
        <v>3.2214999999999998</v>
      </c>
      <c r="Q88" s="271">
        <f t="shared" si="46"/>
        <v>3.1631</v>
      </c>
      <c r="R88" s="271">
        <f t="shared" si="46"/>
        <v>3.1823999999999999</v>
      </c>
      <c r="S88" s="271">
        <f t="shared" si="46"/>
        <v>3.2018</v>
      </c>
      <c r="T88" s="271">
        <f t="shared" si="46"/>
        <v>3.1631</v>
      </c>
      <c r="U88" s="271">
        <f t="shared" si="46"/>
        <v>3.1254</v>
      </c>
      <c r="V88" s="271">
        <f t="shared" si="46"/>
        <v>3.1067999999999998</v>
      </c>
      <c r="W88" s="271">
        <f t="shared" si="46"/>
        <v>3.0794000000000001</v>
      </c>
      <c r="X88" s="271">
        <f t="shared" si="46"/>
        <v>3.0348000000000002</v>
      </c>
      <c r="Y88" s="271">
        <f t="shared" si="46"/>
        <v>2.9660000000000002</v>
      </c>
      <c r="Z88" s="271">
        <f t="shared" si="47"/>
        <v>2.9245999999999999</v>
      </c>
      <c r="AA88" s="271">
        <f t="shared" si="47"/>
        <v>2.9575999999999998</v>
      </c>
      <c r="AB88" s="271">
        <f t="shared" si="47"/>
        <v>2.9660000000000002</v>
      </c>
      <c r="AC88" s="271">
        <f t="shared" si="47"/>
        <v>2.9163999999999999</v>
      </c>
      <c r="AD88" s="271">
        <f t="shared" si="47"/>
        <v>2.7772000000000001</v>
      </c>
      <c r="AE88" s="271">
        <f t="shared" si="47"/>
        <v>2.6709000000000001</v>
      </c>
      <c r="AF88" s="271">
        <f t="shared" si="47"/>
        <v>2.5916000000000001</v>
      </c>
      <c r="AG88" s="271">
        <f t="shared" si="47"/>
        <v>2.4348999999999998</v>
      </c>
      <c r="AH88" s="271">
        <f t="shared" si="47"/>
        <v>2.1455000000000002</v>
      </c>
      <c r="AI88" s="271">
        <f t="shared" si="47"/>
        <v>2.0529000000000002</v>
      </c>
      <c r="AJ88" s="271">
        <f t="shared" si="48"/>
        <v>1.9792000000000001</v>
      </c>
      <c r="AK88" s="271">
        <f t="shared" si="48"/>
        <v>1.9211</v>
      </c>
      <c r="AL88" s="271">
        <f t="shared" si="48"/>
        <v>1.9001999999999999</v>
      </c>
      <c r="AM88" s="271">
        <f t="shared" si="48"/>
        <v>1.8335999999999999</v>
      </c>
      <c r="AN88" s="271">
        <f t="shared" si="48"/>
        <v>1.7192000000000001</v>
      </c>
      <c r="AO88" s="271">
        <f t="shared" si="48"/>
        <v>1.6108</v>
      </c>
      <c r="AP88" s="271">
        <f t="shared" si="48"/>
        <v>1.5152000000000001</v>
      </c>
      <c r="AQ88" s="271">
        <f t="shared" si="48"/>
        <v>1.4893000000000001</v>
      </c>
      <c r="AR88" s="271">
        <f t="shared" si="48"/>
        <v>1.4480999999999999</v>
      </c>
      <c r="AS88" s="271">
        <f t="shared" si="48"/>
        <v>1.4168000000000001</v>
      </c>
      <c r="AT88" s="271">
        <f t="shared" si="49"/>
        <v>1.4283999999999999</v>
      </c>
      <c r="AU88" s="271">
        <f t="shared" si="49"/>
        <v>1.4622999999999999</v>
      </c>
      <c r="AV88" s="271">
        <f t="shared" si="49"/>
        <v>1.4401999999999999</v>
      </c>
      <c r="AW88" s="271">
        <f t="shared" si="49"/>
        <v>1.4035</v>
      </c>
      <c r="AX88" s="271">
        <f t="shared" si="49"/>
        <v>1.3813</v>
      </c>
      <c r="AY88" s="271">
        <f t="shared" si="49"/>
        <v>1.3527</v>
      </c>
      <c r="AZ88" s="271">
        <f t="shared" si="49"/>
        <v>1.3338000000000001</v>
      </c>
      <c r="BA88" s="271">
        <f t="shared" si="49"/>
        <v>1.3321000000000001</v>
      </c>
      <c r="BB88" s="271">
        <f t="shared" si="49"/>
        <v>1.3287</v>
      </c>
      <c r="BC88" s="271">
        <f t="shared" si="49"/>
        <v>1.3055000000000001</v>
      </c>
      <c r="BD88" s="271">
        <f t="shared" si="50"/>
        <v>1.327</v>
      </c>
      <c r="BE88" s="271">
        <f t="shared" si="50"/>
        <v>1.3120000000000001</v>
      </c>
      <c r="BF88" s="271">
        <f t="shared" si="50"/>
        <v>1.3120000000000001</v>
      </c>
      <c r="BG88" s="271">
        <f t="shared" si="50"/>
        <v>1.3321000000000001</v>
      </c>
      <c r="BH88" s="271">
        <f t="shared" si="50"/>
        <v>1.3070999999999999</v>
      </c>
      <c r="BI88" s="271">
        <f t="shared" si="50"/>
        <v>1.266</v>
      </c>
      <c r="BJ88" s="271">
        <f t="shared" si="50"/>
        <v>1.2737000000000001</v>
      </c>
      <c r="BK88" s="271">
        <f t="shared" si="50"/>
        <v>1.2554000000000001</v>
      </c>
      <c r="BL88" s="271">
        <f t="shared" si="50"/>
        <v>1.2376</v>
      </c>
      <c r="BM88" s="271">
        <f t="shared" si="50"/>
        <v>1.1924999999999999</v>
      </c>
      <c r="BN88" s="271">
        <f t="shared" si="51"/>
        <v>1.1318999999999999</v>
      </c>
      <c r="BO88" s="271">
        <f t="shared" si="51"/>
        <v>1.1186</v>
      </c>
      <c r="BP88" s="271">
        <f t="shared" si="51"/>
        <v>1.0640000000000001</v>
      </c>
      <c r="BQ88" s="271">
        <f t="shared" si="51"/>
        <v>1.1009</v>
      </c>
      <c r="BR88" s="271">
        <f t="shared" si="51"/>
        <v>1.0918000000000001</v>
      </c>
      <c r="BS88" s="271">
        <f t="shared" si="51"/>
        <v>1.0418000000000001</v>
      </c>
      <c r="BT88" s="271">
        <f t="shared" si="51"/>
        <v>1.0275000000000001</v>
      </c>
      <c r="BU88" s="271">
        <f t="shared" si="51"/>
        <v>1.0265</v>
      </c>
      <c r="BV88" s="271">
        <f t="shared" si="51"/>
        <v>1.0336000000000001</v>
      </c>
      <c r="BW88" s="271">
        <f t="shared" si="51"/>
        <v>1.0469999999999999</v>
      </c>
      <c r="BX88" s="271">
        <f t="shared" si="51"/>
        <v>1.0619000000000001</v>
      </c>
      <c r="BY88" s="271">
        <f t="shared" si="51"/>
        <v>1.0356000000000001</v>
      </c>
      <c r="BZ88" s="271">
        <f t="shared" si="51"/>
        <v>1.0116000000000001</v>
      </c>
      <c r="CA88" s="477">
        <f t="shared" si="51"/>
        <v>1</v>
      </c>
    </row>
    <row r="89" spans="1:79" outlineLevel="1">
      <c r="B89" s="285" t="s">
        <v>470</v>
      </c>
      <c r="J89" s="273" t="s">
        <v>374</v>
      </c>
      <c r="O89" s="273" t="s">
        <v>375</v>
      </c>
      <c r="T89" s="273" t="s">
        <v>376</v>
      </c>
      <c r="Y89" s="273" t="s">
        <v>377</v>
      </c>
      <c r="AD89" s="273" t="s">
        <v>378</v>
      </c>
      <c r="AI89" s="273" t="s">
        <v>379</v>
      </c>
    </row>
    <row r="90" spans="1:79" outlineLevel="1"/>
    <row r="93" spans="1:79">
      <c r="B93" s="164" t="s">
        <v>422</v>
      </c>
    </row>
    <row r="95" spans="1:79">
      <c r="B95" s="158" t="s">
        <v>469</v>
      </c>
      <c r="C95" s="158"/>
      <c r="D95" s="155">
        <f>D$10</f>
        <v>1944</v>
      </c>
      <c r="E95" s="155">
        <f t="shared" ref="E95:BP95" si="52">E$10</f>
        <v>1945</v>
      </c>
      <c r="F95" s="155">
        <f t="shared" si="52"/>
        <v>1946</v>
      </c>
      <c r="G95" s="155">
        <f t="shared" si="52"/>
        <v>1947</v>
      </c>
      <c r="H95" s="155">
        <f t="shared" si="52"/>
        <v>1948</v>
      </c>
      <c r="I95" s="155">
        <f t="shared" si="52"/>
        <v>1949</v>
      </c>
      <c r="J95" s="155">
        <f t="shared" si="52"/>
        <v>1950</v>
      </c>
      <c r="K95" s="155">
        <f t="shared" si="52"/>
        <v>1951</v>
      </c>
      <c r="L95" s="155">
        <f t="shared" si="52"/>
        <v>1952</v>
      </c>
      <c r="M95" s="155">
        <f t="shared" si="52"/>
        <v>1953</v>
      </c>
      <c r="N95" s="155">
        <f t="shared" si="52"/>
        <v>1954</v>
      </c>
      <c r="O95" s="155">
        <f t="shared" si="52"/>
        <v>1955</v>
      </c>
      <c r="P95" s="155">
        <f t="shared" si="52"/>
        <v>1956</v>
      </c>
      <c r="Q95" s="155">
        <f t="shared" si="52"/>
        <v>1957</v>
      </c>
      <c r="R95" s="155">
        <f t="shared" si="52"/>
        <v>1958</v>
      </c>
      <c r="S95" s="155">
        <f t="shared" si="52"/>
        <v>1959</v>
      </c>
      <c r="T95" s="155">
        <f t="shared" si="52"/>
        <v>1960</v>
      </c>
      <c r="U95" s="155">
        <f t="shared" si="52"/>
        <v>1961</v>
      </c>
      <c r="V95" s="155">
        <f t="shared" si="52"/>
        <v>1962</v>
      </c>
      <c r="W95" s="155">
        <f t="shared" si="52"/>
        <v>1963</v>
      </c>
      <c r="X95" s="155">
        <f t="shared" si="52"/>
        <v>1964</v>
      </c>
      <c r="Y95" s="155">
        <f t="shared" si="52"/>
        <v>1965</v>
      </c>
      <c r="Z95" s="155">
        <f t="shared" si="52"/>
        <v>1966</v>
      </c>
      <c r="AA95" s="155">
        <f t="shared" si="52"/>
        <v>1967</v>
      </c>
      <c r="AB95" s="155">
        <f t="shared" si="52"/>
        <v>1968</v>
      </c>
      <c r="AC95" s="155">
        <f t="shared" si="52"/>
        <v>1969</v>
      </c>
      <c r="AD95" s="155">
        <f t="shared" si="52"/>
        <v>1970</v>
      </c>
      <c r="AE95" s="155">
        <f t="shared" si="52"/>
        <v>1971</v>
      </c>
      <c r="AF95" s="155">
        <f t="shared" si="52"/>
        <v>1972</v>
      </c>
      <c r="AG95" s="155">
        <f t="shared" si="52"/>
        <v>1973</v>
      </c>
      <c r="AH95" s="155">
        <f t="shared" si="52"/>
        <v>1974</v>
      </c>
      <c r="AI95" s="155">
        <f t="shared" si="52"/>
        <v>1975</v>
      </c>
      <c r="AJ95" s="155">
        <f t="shared" si="52"/>
        <v>1976</v>
      </c>
      <c r="AK95" s="155">
        <f t="shared" si="52"/>
        <v>1977</v>
      </c>
      <c r="AL95" s="155">
        <f t="shared" si="52"/>
        <v>1978</v>
      </c>
      <c r="AM95" s="155">
        <f t="shared" si="52"/>
        <v>1979</v>
      </c>
      <c r="AN95" s="155">
        <f t="shared" si="52"/>
        <v>1980</v>
      </c>
      <c r="AO95" s="155">
        <f t="shared" si="52"/>
        <v>1981</v>
      </c>
      <c r="AP95" s="155">
        <f t="shared" si="52"/>
        <v>1982</v>
      </c>
      <c r="AQ95" s="155">
        <f t="shared" si="52"/>
        <v>1983</v>
      </c>
      <c r="AR95" s="155">
        <f t="shared" si="52"/>
        <v>1984</v>
      </c>
      <c r="AS95" s="155">
        <f t="shared" si="52"/>
        <v>1985</v>
      </c>
      <c r="AT95" s="155">
        <f t="shared" si="52"/>
        <v>1986</v>
      </c>
      <c r="AU95" s="155">
        <f t="shared" si="52"/>
        <v>1987</v>
      </c>
      <c r="AV95" s="155">
        <f t="shared" si="52"/>
        <v>1988</v>
      </c>
      <c r="AW95" s="155">
        <f t="shared" si="52"/>
        <v>1989</v>
      </c>
      <c r="AX95" s="155">
        <f t="shared" si="52"/>
        <v>1990</v>
      </c>
      <c r="AY95" s="155">
        <f t="shared" si="52"/>
        <v>1991</v>
      </c>
      <c r="AZ95" s="155">
        <f t="shared" si="52"/>
        <v>1992</v>
      </c>
      <c r="BA95" s="155">
        <f t="shared" si="52"/>
        <v>1993</v>
      </c>
      <c r="BB95" s="155">
        <f t="shared" si="52"/>
        <v>1994</v>
      </c>
      <c r="BC95" s="155">
        <f t="shared" si="52"/>
        <v>1995</v>
      </c>
      <c r="BD95" s="155">
        <f t="shared" si="52"/>
        <v>1996</v>
      </c>
      <c r="BE95" s="155">
        <f t="shared" si="52"/>
        <v>1997</v>
      </c>
      <c r="BF95" s="155">
        <f t="shared" si="52"/>
        <v>1998</v>
      </c>
      <c r="BG95" s="155">
        <f t="shared" si="52"/>
        <v>1999</v>
      </c>
      <c r="BH95" s="155">
        <f t="shared" si="52"/>
        <v>2000</v>
      </c>
      <c r="BI95" s="155">
        <f t="shared" si="52"/>
        <v>2001</v>
      </c>
      <c r="BJ95" s="155">
        <f t="shared" si="52"/>
        <v>2002</v>
      </c>
      <c r="BK95" s="155">
        <f t="shared" si="52"/>
        <v>2003</v>
      </c>
      <c r="BL95" s="155">
        <f t="shared" si="52"/>
        <v>2004</v>
      </c>
      <c r="BM95" s="155">
        <f t="shared" si="52"/>
        <v>2005</v>
      </c>
      <c r="BN95" s="155">
        <f t="shared" si="52"/>
        <v>2006</v>
      </c>
      <c r="BO95" s="155">
        <f t="shared" si="52"/>
        <v>2007</v>
      </c>
      <c r="BP95" s="155">
        <f t="shared" si="52"/>
        <v>2008</v>
      </c>
      <c r="BQ95" s="155">
        <f t="shared" ref="BQ95:CA95" si="53">BQ$10</f>
        <v>2009</v>
      </c>
      <c r="BR95" s="155">
        <f t="shared" si="53"/>
        <v>2010</v>
      </c>
      <c r="BS95" s="155">
        <f t="shared" si="53"/>
        <v>2011</v>
      </c>
      <c r="BT95" s="155">
        <f t="shared" si="53"/>
        <v>2012</v>
      </c>
      <c r="BU95" s="155">
        <f t="shared" si="53"/>
        <v>2013</v>
      </c>
      <c r="BV95" s="155">
        <f t="shared" si="53"/>
        <v>2014</v>
      </c>
      <c r="BW95" s="155">
        <f t="shared" si="53"/>
        <v>2015</v>
      </c>
      <c r="BX95" s="155">
        <f t="shared" si="53"/>
        <v>2016</v>
      </c>
      <c r="BY95" s="155">
        <f t="shared" si="53"/>
        <v>2017</v>
      </c>
      <c r="BZ95" s="155">
        <f t="shared" si="53"/>
        <v>2018</v>
      </c>
      <c r="CA95" s="155">
        <f t="shared" si="53"/>
        <v>2019</v>
      </c>
    </row>
    <row r="96" spans="1:79">
      <c r="B96" s="184" t="s">
        <v>145</v>
      </c>
      <c r="D96" s="185">
        <f>D$11</f>
        <v>17.179099999999998</v>
      </c>
      <c r="E96" s="185">
        <f t="shared" ref="E96:BP96" si="54">E$11</f>
        <v>17.179099999999998</v>
      </c>
      <c r="F96" s="185">
        <f t="shared" si="54"/>
        <v>16.211300000000001</v>
      </c>
      <c r="G96" s="185">
        <f t="shared" si="54"/>
        <v>13.8675</v>
      </c>
      <c r="H96" s="185">
        <f t="shared" si="54"/>
        <v>12.648400000000001</v>
      </c>
      <c r="I96" s="185">
        <f t="shared" si="54"/>
        <v>11.174799999999999</v>
      </c>
      <c r="J96" s="185">
        <f t="shared" si="54"/>
        <v>11.626300000000001</v>
      </c>
      <c r="K96" s="185">
        <f t="shared" si="54"/>
        <v>10.096500000000001</v>
      </c>
      <c r="L96" s="185">
        <f t="shared" si="54"/>
        <v>9.4344000000000001</v>
      </c>
      <c r="M96" s="185">
        <f t="shared" si="54"/>
        <v>9.7542000000000009</v>
      </c>
      <c r="N96" s="185">
        <f t="shared" si="54"/>
        <v>9.7542000000000009</v>
      </c>
      <c r="O96" s="185">
        <f t="shared" si="54"/>
        <v>9.1349</v>
      </c>
      <c r="P96" s="185">
        <f t="shared" si="54"/>
        <v>9.1349</v>
      </c>
      <c r="Q96" s="185">
        <f t="shared" si="54"/>
        <v>8.5896000000000008</v>
      </c>
      <c r="R96" s="185">
        <f t="shared" si="54"/>
        <v>8.3406000000000002</v>
      </c>
      <c r="S96" s="185">
        <f t="shared" si="54"/>
        <v>8.0489999999999995</v>
      </c>
      <c r="T96" s="185">
        <f t="shared" si="54"/>
        <v>7.4740000000000002</v>
      </c>
      <c r="U96" s="185">
        <f t="shared" si="54"/>
        <v>7.0613000000000001</v>
      </c>
      <c r="V96" s="185">
        <f t="shared" si="54"/>
        <v>6.5770999999999997</v>
      </c>
      <c r="W96" s="185">
        <f t="shared" si="54"/>
        <v>6.2896000000000001</v>
      </c>
      <c r="X96" s="185">
        <f t="shared" si="54"/>
        <v>6.0579000000000001</v>
      </c>
      <c r="Y96" s="185">
        <f t="shared" si="54"/>
        <v>5.8426</v>
      </c>
      <c r="Z96" s="185">
        <f t="shared" si="54"/>
        <v>5.67</v>
      </c>
      <c r="AA96" s="185">
        <f t="shared" si="54"/>
        <v>5.9637000000000002</v>
      </c>
      <c r="AB96" s="185">
        <f t="shared" si="54"/>
        <v>5.67</v>
      </c>
      <c r="AC96" s="185">
        <f t="shared" si="54"/>
        <v>5.2797999999999998</v>
      </c>
      <c r="AD96" s="185">
        <f t="shared" si="54"/>
        <v>4.4611999999999998</v>
      </c>
      <c r="AE96" s="185">
        <f t="shared" si="54"/>
        <v>4.0244999999999997</v>
      </c>
      <c r="AF96" s="185">
        <f t="shared" si="54"/>
        <v>3.8367</v>
      </c>
      <c r="AG96" s="185">
        <f t="shared" si="54"/>
        <v>3.6082000000000001</v>
      </c>
      <c r="AH96" s="185">
        <f t="shared" si="54"/>
        <v>3.4053</v>
      </c>
      <c r="AI96" s="185">
        <f t="shared" si="54"/>
        <v>3.3170000000000002</v>
      </c>
      <c r="AJ96" s="185">
        <f t="shared" si="54"/>
        <v>3.1972</v>
      </c>
      <c r="AK96" s="185">
        <f t="shared" si="54"/>
        <v>3.0693000000000001</v>
      </c>
      <c r="AL96" s="185">
        <f t="shared" si="54"/>
        <v>2.9361999999999999</v>
      </c>
      <c r="AM96" s="185">
        <f t="shared" si="54"/>
        <v>2.734</v>
      </c>
      <c r="AN96" s="185">
        <f t="shared" si="54"/>
        <v>2.4805999999999999</v>
      </c>
      <c r="AO96" s="185">
        <f t="shared" si="54"/>
        <v>2.3393999999999999</v>
      </c>
      <c r="AP96" s="185">
        <f t="shared" si="54"/>
        <v>2.2480000000000002</v>
      </c>
      <c r="AQ96" s="185">
        <f t="shared" si="54"/>
        <v>2.2092000000000001</v>
      </c>
      <c r="AR96" s="185">
        <f t="shared" si="54"/>
        <v>2.1635</v>
      </c>
      <c r="AS96" s="185">
        <f t="shared" si="54"/>
        <v>2.1514000000000002</v>
      </c>
      <c r="AT96" s="185">
        <f t="shared" si="54"/>
        <v>2.1080999999999999</v>
      </c>
      <c r="AU96" s="185">
        <f t="shared" si="54"/>
        <v>2.0627</v>
      </c>
      <c r="AV96" s="185">
        <f t="shared" si="54"/>
        <v>2.0158</v>
      </c>
      <c r="AW96" s="185">
        <f t="shared" si="54"/>
        <v>1.9475</v>
      </c>
      <c r="AX96" s="185">
        <f t="shared" si="54"/>
        <v>1.8357000000000001</v>
      </c>
      <c r="AY96" s="185">
        <f t="shared" si="54"/>
        <v>1.7307999999999999</v>
      </c>
      <c r="AZ96" s="185">
        <f t="shared" si="54"/>
        <v>1.6279999999999999</v>
      </c>
      <c r="BA96" s="185">
        <f t="shared" si="54"/>
        <v>1.5746</v>
      </c>
      <c r="BB96" s="185">
        <f t="shared" si="54"/>
        <v>1.5428999999999999</v>
      </c>
      <c r="BC96" s="185">
        <f t="shared" si="54"/>
        <v>1.5085</v>
      </c>
      <c r="BD96" s="185">
        <f t="shared" si="54"/>
        <v>1.5045999999999999</v>
      </c>
      <c r="BE96" s="185">
        <f t="shared" si="54"/>
        <v>1.5125</v>
      </c>
      <c r="BF96" s="185">
        <f t="shared" si="54"/>
        <v>1.5205</v>
      </c>
      <c r="BG96" s="185">
        <f t="shared" si="54"/>
        <v>1.5286</v>
      </c>
      <c r="BH96" s="185">
        <f t="shared" si="54"/>
        <v>1.5185</v>
      </c>
      <c r="BI96" s="185">
        <f t="shared" si="54"/>
        <v>1.5125</v>
      </c>
      <c r="BJ96" s="185">
        <f t="shared" si="54"/>
        <v>1.5085</v>
      </c>
      <c r="BK96" s="185">
        <f t="shared" si="54"/>
        <v>1.5045999999999999</v>
      </c>
      <c r="BL96" s="185">
        <f t="shared" si="54"/>
        <v>1.4832000000000001</v>
      </c>
      <c r="BM96" s="185">
        <f t="shared" si="54"/>
        <v>1.4533</v>
      </c>
      <c r="BN96" s="185">
        <f t="shared" si="54"/>
        <v>1.4192</v>
      </c>
      <c r="BO96" s="185">
        <f t="shared" si="54"/>
        <v>1.3605</v>
      </c>
      <c r="BP96" s="185">
        <f t="shared" si="54"/>
        <v>1.3109</v>
      </c>
      <c r="BQ96" s="185">
        <f t="shared" ref="BQ96:CA96" si="55">BQ$11</f>
        <v>1.2976000000000001</v>
      </c>
      <c r="BR96" s="185">
        <f t="shared" si="55"/>
        <v>1.2831999999999999</v>
      </c>
      <c r="BS96" s="185">
        <f t="shared" si="55"/>
        <v>1.2443</v>
      </c>
      <c r="BT96" s="185">
        <f t="shared" si="55"/>
        <v>1.2141</v>
      </c>
      <c r="BU96" s="185">
        <f t="shared" si="55"/>
        <v>1.1915</v>
      </c>
      <c r="BV96" s="185">
        <f t="shared" si="55"/>
        <v>1.1697</v>
      </c>
      <c r="BW96" s="185">
        <f t="shared" si="55"/>
        <v>1.151</v>
      </c>
      <c r="BX96" s="185">
        <f t="shared" si="55"/>
        <v>1.1273</v>
      </c>
      <c r="BY96" s="185">
        <f t="shared" si="55"/>
        <v>1.091</v>
      </c>
      <c r="BZ96" s="185">
        <f t="shared" si="55"/>
        <v>1.0445</v>
      </c>
      <c r="CA96" s="185">
        <f t="shared" si="55"/>
        <v>1</v>
      </c>
    </row>
    <row r="97" spans="2:79">
      <c r="B97" s="184" t="s">
        <v>255</v>
      </c>
      <c r="D97" s="185"/>
      <c r="E97" s="185"/>
      <c r="F97" s="185"/>
      <c r="G97" s="185"/>
      <c r="H97" s="185"/>
      <c r="I97" s="185">
        <f t="shared" ref="I97:BP97" si="56">I$12</f>
        <v>7.5934999999999997</v>
      </c>
      <c r="J97" s="185">
        <f t="shared" si="56"/>
        <v>7.8993000000000002</v>
      </c>
      <c r="K97" s="185">
        <f t="shared" si="56"/>
        <v>6.8034999999999997</v>
      </c>
      <c r="L97" s="185">
        <f t="shared" si="56"/>
        <v>6.3621999999999996</v>
      </c>
      <c r="M97" s="185">
        <f t="shared" si="56"/>
        <v>6.5754000000000001</v>
      </c>
      <c r="N97" s="185">
        <f t="shared" si="56"/>
        <v>6.5754000000000001</v>
      </c>
      <c r="O97" s="185">
        <f t="shared" si="56"/>
        <v>6.1623000000000001</v>
      </c>
      <c r="P97" s="185">
        <f t="shared" si="56"/>
        <v>6.1623000000000001</v>
      </c>
      <c r="Q97" s="185">
        <f t="shared" si="56"/>
        <v>5.798</v>
      </c>
      <c r="R97" s="185">
        <f t="shared" si="56"/>
        <v>5.6315999999999997</v>
      </c>
      <c r="S97" s="185">
        <f t="shared" si="56"/>
        <v>5.2310999999999996</v>
      </c>
      <c r="T97" s="185">
        <f t="shared" si="56"/>
        <v>4.8436000000000003</v>
      </c>
      <c r="U97" s="185">
        <f t="shared" si="56"/>
        <v>4.5095999999999998</v>
      </c>
      <c r="V97" s="185">
        <f t="shared" si="56"/>
        <v>4.2337999999999996</v>
      </c>
      <c r="W97" s="185">
        <f t="shared" si="56"/>
        <v>4.0586000000000002</v>
      </c>
      <c r="X97" s="185">
        <f t="shared" si="56"/>
        <v>3.9763999999999999</v>
      </c>
      <c r="Y97" s="185">
        <f t="shared" si="56"/>
        <v>4.0727000000000002</v>
      </c>
      <c r="Z97" s="185">
        <f t="shared" si="56"/>
        <v>4.0586000000000002</v>
      </c>
      <c r="AA97" s="185">
        <f t="shared" si="56"/>
        <v>4.2337999999999996</v>
      </c>
      <c r="AB97" s="185">
        <f t="shared" si="56"/>
        <v>4.0171000000000001</v>
      </c>
      <c r="AC97" s="185">
        <f t="shared" si="56"/>
        <v>3.8464</v>
      </c>
      <c r="AD97" s="185">
        <f t="shared" si="56"/>
        <v>3.2877000000000001</v>
      </c>
      <c r="AE97" s="185">
        <f t="shared" si="56"/>
        <v>3.0413000000000001</v>
      </c>
      <c r="AF97" s="185">
        <f t="shared" si="56"/>
        <v>2.9424999999999999</v>
      </c>
      <c r="AG97" s="185">
        <f t="shared" si="56"/>
        <v>2.8292999999999999</v>
      </c>
      <c r="AH97" s="185">
        <f t="shared" si="56"/>
        <v>2.6509</v>
      </c>
      <c r="AI97" s="185">
        <f t="shared" si="56"/>
        <v>2.6040000000000001</v>
      </c>
      <c r="AJ97" s="185">
        <f t="shared" si="56"/>
        <v>2.5476000000000001</v>
      </c>
      <c r="AK97" s="185">
        <f t="shared" si="56"/>
        <v>2.4622999999999999</v>
      </c>
      <c r="AL97" s="185">
        <f t="shared" si="56"/>
        <v>2.3307000000000002</v>
      </c>
      <c r="AM97" s="185">
        <f t="shared" si="56"/>
        <v>2.1206999999999998</v>
      </c>
      <c r="AN97" s="185">
        <f t="shared" si="56"/>
        <v>1.9169</v>
      </c>
      <c r="AO97" s="185">
        <f t="shared" si="56"/>
        <v>1.8653</v>
      </c>
      <c r="AP97" s="185">
        <f t="shared" si="56"/>
        <v>1.9015</v>
      </c>
      <c r="AQ97" s="185">
        <f t="shared" si="56"/>
        <v>1.9107000000000001</v>
      </c>
      <c r="AR97" s="185">
        <f t="shared" si="56"/>
        <v>1.8862000000000001</v>
      </c>
      <c r="AS97" s="185">
        <f t="shared" si="56"/>
        <v>1.8832</v>
      </c>
      <c r="AT97" s="185">
        <f t="shared" si="56"/>
        <v>1.8419000000000001</v>
      </c>
      <c r="AU97" s="185">
        <f t="shared" si="56"/>
        <v>1.8080000000000001</v>
      </c>
      <c r="AV97" s="185">
        <f t="shared" si="56"/>
        <v>1.7833000000000001</v>
      </c>
      <c r="AW97" s="185">
        <f t="shared" si="56"/>
        <v>1.7309000000000001</v>
      </c>
      <c r="AX97" s="185">
        <f t="shared" si="56"/>
        <v>1.6212</v>
      </c>
      <c r="AY97" s="185">
        <f t="shared" si="56"/>
        <v>1.5108999999999999</v>
      </c>
      <c r="AZ97" s="185">
        <f t="shared" si="56"/>
        <v>1.4198</v>
      </c>
      <c r="BA97" s="185">
        <f t="shared" si="56"/>
        <v>1.3797999999999999</v>
      </c>
      <c r="BB97" s="185">
        <f t="shared" si="56"/>
        <v>1.3637999999999999</v>
      </c>
      <c r="BC97" s="185">
        <f t="shared" si="56"/>
        <v>1.3512999999999999</v>
      </c>
      <c r="BD97" s="185">
        <f t="shared" si="56"/>
        <v>1.375</v>
      </c>
      <c r="BE97" s="185">
        <f t="shared" si="56"/>
        <v>1.3995</v>
      </c>
      <c r="BF97" s="185">
        <f t="shared" si="56"/>
        <v>1.4249000000000001</v>
      </c>
      <c r="BG97" s="185">
        <f t="shared" si="56"/>
        <v>1.4319</v>
      </c>
      <c r="BH97" s="185">
        <f t="shared" si="56"/>
        <v>1.4283999999999999</v>
      </c>
      <c r="BI97" s="185">
        <f t="shared" si="56"/>
        <v>1.4319</v>
      </c>
      <c r="BJ97" s="185">
        <f t="shared" si="56"/>
        <v>1.4354</v>
      </c>
      <c r="BK97" s="185">
        <f t="shared" si="56"/>
        <v>1.4406000000000001</v>
      </c>
      <c r="BL97" s="185">
        <f t="shared" si="56"/>
        <v>1.4406000000000001</v>
      </c>
      <c r="BM97" s="185">
        <f t="shared" si="56"/>
        <v>1.4389000000000001</v>
      </c>
      <c r="BN97" s="185">
        <f t="shared" si="56"/>
        <v>1.4045000000000001</v>
      </c>
      <c r="BO97" s="185">
        <f t="shared" si="56"/>
        <v>1.3623000000000001</v>
      </c>
      <c r="BP97" s="185">
        <f t="shared" si="56"/>
        <v>1.3225</v>
      </c>
      <c r="BQ97" s="185">
        <f t="shared" ref="BQ97:CA97" si="57">BQ$12</f>
        <v>1.3006</v>
      </c>
      <c r="BR97" s="185">
        <f t="shared" si="57"/>
        <v>1.2934000000000001</v>
      </c>
      <c r="BS97" s="185">
        <f t="shared" si="57"/>
        <v>1.2697000000000001</v>
      </c>
      <c r="BT97" s="185">
        <f t="shared" si="57"/>
        <v>1.2376</v>
      </c>
      <c r="BU97" s="185">
        <f t="shared" si="57"/>
        <v>1.2172000000000001</v>
      </c>
      <c r="BV97" s="185">
        <f t="shared" si="57"/>
        <v>1.1986000000000001</v>
      </c>
      <c r="BW97" s="185">
        <f t="shared" si="57"/>
        <v>1.177</v>
      </c>
      <c r="BX97" s="185">
        <f t="shared" si="57"/>
        <v>1.1573</v>
      </c>
      <c r="BY97" s="185">
        <f t="shared" si="57"/>
        <v>1.1177999999999999</v>
      </c>
      <c r="BZ97" s="185">
        <f t="shared" si="57"/>
        <v>1.0556000000000001</v>
      </c>
      <c r="CA97" s="185">
        <f t="shared" si="57"/>
        <v>1</v>
      </c>
    </row>
    <row r="98" spans="2:79">
      <c r="B98" s="184" t="s">
        <v>146</v>
      </c>
      <c r="D98" s="185"/>
      <c r="E98" s="185"/>
      <c r="F98" s="185"/>
      <c r="G98" s="185"/>
      <c r="H98" s="185"/>
      <c r="I98" s="185">
        <f t="shared" ref="I98:BP98" si="58">I$13</f>
        <v>6.5770999999999997</v>
      </c>
      <c r="J98" s="185">
        <f t="shared" si="58"/>
        <v>6.6148999999999996</v>
      </c>
      <c r="K98" s="185">
        <f t="shared" si="58"/>
        <v>5.5603999999999996</v>
      </c>
      <c r="L98" s="185">
        <f t="shared" si="58"/>
        <v>4.5137</v>
      </c>
      <c r="M98" s="185">
        <f t="shared" si="58"/>
        <v>4.4611999999999998</v>
      </c>
      <c r="N98" s="185">
        <f t="shared" si="58"/>
        <v>4.5494000000000003</v>
      </c>
      <c r="O98" s="185">
        <f t="shared" si="58"/>
        <v>4.3433999999999999</v>
      </c>
      <c r="P98" s="185">
        <f t="shared" si="58"/>
        <v>4.2788000000000004</v>
      </c>
      <c r="Q98" s="185">
        <f t="shared" si="58"/>
        <v>4.0385999999999997</v>
      </c>
      <c r="R98" s="185">
        <f t="shared" si="58"/>
        <v>3.9418000000000002</v>
      </c>
      <c r="S98" s="185">
        <f t="shared" si="58"/>
        <v>3.8367</v>
      </c>
      <c r="T98" s="185">
        <f t="shared" si="58"/>
        <v>3.7010000000000001</v>
      </c>
      <c r="U98" s="185">
        <f t="shared" si="58"/>
        <v>3.5857000000000001</v>
      </c>
      <c r="V98" s="185">
        <f t="shared" si="58"/>
        <v>3.4984999999999999</v>
      </c>
      <c r="W98" s="185">
        <f t="shared" si="58"/>
        <v>3.4460999999999999</v>
      </c>
      <c r="X98" s="185">
        <f t="shared" si="58"/>
        <v>3.4154</v>
      </c>
      <c r="Y98" s="185">
        <f t="shared" si="58"/>
        <v>3.4668999999999999</v>
      </c>
      <c r="Z98" s="185">
        <f t="shared" si="58"/>
        <v>3.4565000000000001</v>
      </c>
      <c r="AA98" s="185">
        <f t="shared" si="58"/>
        <v>3.6423999999999999</v>
      </c>
      <c r="AB98" s="185">
        <f t="shared" si="58"/>
        <v>3.5634999999999999</v>
      </c>
      <c r="AC98" s="185">
        <f t="shared" si="58"/>
        <v>3.4358</v>
      </c>
      <c r="AD98" s="185">
        <f t="shared" si="58"/>
        <v>3.0531000000000001</v>
      </c>
      <c r="AE98" s="185">
        <f t="shared" si="58"/>
        <v>2.8992</v>
      </c>
      <c r="AF98" s="185">
        <f t="shared" si="58"/>
        <v>2.8490000000000002</v>
      </c>
      <c r="AG98" s="185">
        <f t="shared" si="58"/>
        <v>2.6829999999999998</v>
      </c>
      <c r="AH98" s="185">
        <f t="shared" si="58"/>
        <v>2.4489000000000001</v>
      </c>
      <c r="AI98" s="185">
        <f t="shared" si="58"/>
        <v>2.4594</v>
      </c>
      <c r="AJ98" s="185">
        <f t="shared" si="58"/>
        <v>2.4028999999999998</v>
      </c>
      <c r="AK98" s="185">
        <f t="shared" si="58"/>
        <v>2.3780999999999999</v>
      </c>
      <c r="AL98" s="185">
        <f t="shared" si="58"/>
        <v>2.2791999999999999</v>
      </c>
      <c r="AM98" s="185">
        <f t="shared" si="58"/>
        <v>2.1434000000000002</v>
      </c>
      <c r="AN98" s="185">
        <f t="shared" si="58"/>
        <v>2.0051999999999999</v>
      </c>
      <c r="AO98" s="185">
        <f t="shared" si="58"/>
        <v>1.9575</v>
      </c>
      <c r="AP98" s="185">
        <f t="shared" si="58"/>
        <v>1.8807</v>
      </c>
      <c r="AQ98" s="185">
        <f t="shared" si="58"/>
        <v>1.9182999999999999</v>
      </c>
      <c r="AR98" s="185">
        <f t="shared" si="58"/>
        <v>1.8869</v>
      </c>
      <c r="AS98" s="185">
        <f t="shared" si="58"/>
        <v>1.8357000000000001</v>
      </c>
      <c r="AT98" s="185">
        <f t="shared" si="58"/>
        <v>1.7984</v>
      </c>
      <c r="AU98" s="185">
        <f t="shared" si="58"/>
        <v>1.8154999999999999</v>
      </c>
      <c r="AV98" s="185">
        <f t="shared" si="58"/>
        <v>1.7873000000000001</v>
      </c>
      <c r="AW98" s="185">
        <f t="shared" si="58"/>
        <v>1.7231000000000001</v>
      </c>
      <c r="AX98" s="185">
        <f t="shared" si="58"/>
        <v>1.649</v>
      </c>
      <c r="AY98" s="185">
        <f t="shared" si="58"/>
        <v>1.581</v>
      </c>
      <c r="AZ98" s="185">
        <f t="shared" si="58"/>
        <v>1.5205</v>
      </c>
      <c r="BA98" s="185">
        <f t="shared" si="58"/>
        <v>1.5428999999999999</v>
      </c>
      <c r="BB98" s="185">
        <f t="shared" si="58"/>
        <v>1.5245</v>
      </c>
      <c r="BC98" s="185">
        <f t="shared" si="58"/>
        <v>1.4681</v>
      </c>
      <c r="BD98" s="185">
        <f t="shared" si="58"/>
        <v>1.5006999999999999</v>
      </c>
      <c r="BE98" s="185">
        <f t="shared" si="58"/>
        <v>1.5205</v>
      </c>
      <c r="BF98" s="185">
        <f t="shared" si="58"/>
        <v>1.5286</v>
      </c>
      <c r="BG98" s="185">
        <f t="shared" si="58"/>
        <v>1.5511999999999999</v>
      </c>
      <c r="BH98" s="185">
        <f t="shared" si="58"/>
        <v>1.5105</v>
      </c>
      <c r="BI98" s="185">
        <f t="shared" si="58"/>
        <v>1.4908999999999999</v>
      </c>
      <c r="BJ98" s="185">
        <f t="shared" si="58"/>
        <v>1.4947999999999999</v>
      </c>
      <c r="BK98" s="185">
        <f t="shared" si="58"/>
        <v>1.4813000000000001</v>
      </c>
      <c r="BL98" s="185">
        <f t="shared" si="58"/>
        <v>1.4105000000000001</v>
      </c>
      <c r="BM98" s="185">
        <f t="shared" si="58"/>
        <v>1.3431</v>
      </c>
      <c r="BN98" s="185">
        <f t="shared" si="58"/>
        <v>1.3124</v>
      </c>
      <c r="BO98" s="185">
        <f t="shared" si="58"/>
        <v>1.2363</v>
      </c>
      <c r="BP98" s="185">
        <f t="shared" si="58"/>
        <v>1.1745000000000001</v>
      </c>
      <c r="BQ98" s="185">
        <f t="shared" ref="BQ98:CA98" si="59">BQ$13</f>
        <v>1.2154</v>
      </c>
      <c r="BR98" s="185">
        <f t="shared" si="59"/>
        <v>1.2205999999999999</v>
      </c>
      <c r="BS98" s="185">
        <f t="shared" si="59"/>
        <v>1.1637999999999999</v>
      </c>
      <c r="BT98" s="185">
        <f t="shared" si="59"/>
        <v>1.1453</v>
      </c>
      <c r="BU98" s="185">
        <f t="shared" si="59"/>
        <v>1.1568000000000001</v>
      </c>
      <c r="BV98" s="185">
        <f t="shared" si="59"/>
        <v>1.1521999999999999</v>
      </c>
      <c r="BW98" s="185">
        <f t="shared" si="59"/>
        <v>1.151</v>
      </c>
      <c r="BX98" s="185">
        <f t="shared" si="59"/>
        <v>1.1578999999999999</v>
      </c>
      <c r="BY98" s="185">
        <f t="shared" si="59"/>
        <v>1.1004</v>
      </c>
      <c r="BZ98" s="185">
        <f t="shared" si="59"/>
        <v>1.0341</v>
      </c>
      <c r="CA98" s="185">
        <f t="shared" si="59"/>
        <v>1</v>
      </c>
    </row>
    <row r="99" spans="2:79">
      <c r="B99" s="184" t="s">
        <v>147</v>
      </c>
      <c r="D99" s="185"/>
      <c r="E99" s="185"/>
      <c r="F99" s="185"/>
      <c r="G99" s="185"/>
      <c r="H99" s="185"/>
      <c r="I99" s="185">
        <f t="shared" ref="I99:BP99" si="60">I$14</f>
        <v>3.7797999999999998</v>
      </c>
      <c r="J99" s="185">
        <f t="shared" si="60"/>
        <v>3.8778000000000001</v>
      </c>
      <c r="K99" s="185">
        <f t="shared" si="60"/>
        <v>3.2719</v>
      </c>
      <c r="L99" s="185">
        <f t="shared" si="60"/>
        <v>3.2018</v>
      </c>
      <c r="M99" s="185">
        <f t="shared" si="60"/>
        <v>3.2820999999999998</v>
      </c>
      <c r="N99" s="185">
        <f t="shared" si="60"/>
        <v>3.3344</v>
      </c>
      <c r="O99" s="185">
        <f t="shared" si="60"/>
        <v>3.2719</v>
      </c>
      <c r="P99" s="185">
        <f t="shared" si="60"/>
        <v>3.2214999999999998</v>
      </c>
      <c r="Q99" s="185">
        <f t="shared" si="60"/>
        <v>3.1631</v>
      </c>
      <c r="R99" s="185">
        <f t="shared" si="60"/>
        <v>3.1823999999999999</v>
      </c>
      <c r="S99" s="185">
        <f t="shared" si="60"/>
        <v>3.2018</v>
      </c>
      <c r="T99" s="185">
        <f t="shared" si="60"/>
        <v>3.1631</v>
      </c>
      <c r="U99" s="185">
        <f t="shared" si="60"/>
        <v>3.1254</v>
      </c>
      <c r="V99" s="185">
        <f t="shared" si="60"/>
        <v>3.1067999999999998</v>
      </c>
      <c r="W99" s="185">
        <f t="shared" si="60"/>
        <v>3.0794000000000001</v>
      </c>
      <c r="X99" s="185">
        <f t="shared" si="60"/>
        <v>3.0348000000000002</v>
      </c>
      <c r="Y99" s="185">
        <f t="shared" si="60"/>
        <v>2.9660000000000002</v>
      </c>
      <c r="Z99" s="185">
        <f t="shared" si="60"/>
        <v>2.9245999999999999</v>
      </c>
      <c r="AA99" s="185">
        <f t="shared" si="60"/>
        <v>2.9575999999999998</v>
      </c>
      <c r="AB99" s="185">
        <f t="shared" si="60"/>
        <v>2.9660000000000002</v>
      </c>
      <c r="AC99" s="185">
        <f t="shared" si="60"/>
        <v>2.9163999999999999</v>
      </c>
      <c r="AD99" s="185">
        <f t="shared" si="60"/>
        <v>2.7772000000000001</v>
      </c>
      <c r="AE99" s="185">
        <f t="shared" si="60"/>
        <v>2.6709000000000001</v>
      </c>
      <c r="AF99" s="185">
        <f t="shared" si="60"/>
        <v>2.5916000000000001</v>
      </c>
      <c r="AG99" s="185">
        <f t="shared" si="60"/>
        <v>2.4348999999999998</v>
      </c>
      <c r="AH99" s="185">
        <f t="shared" si="60"/>
        <v>2.1455000000000002</v>
      </c>
      <c r="AI99" s="185">
        <f t="shared" si="60"/>
        <v>2.0529000000000002</v>
      </c>
      <c r="AJ99" s="185">
        <f t="shared" si="60"/>
        <v>1.9792000000000001</v>
      </c>
      <c r="AK99" s="185">
        <f t="shared" si="60"/>
        <v>1.9211</v>
      </c>
      <c r="AL99" s="185">
        <f t="shared" si="60"/>
        <v>1.9001999999999999</v>
      </c>
      <c r="AM99" s="185">
        <f t="shared" si="60"/>
        <v>1.8335999999999999</v>
      </c>
      <c r="AN99" s="185">
        <f t="shared" si="60"/>
        <v>1.7192000000000001</v>
      </c>
      <c r="AO99" s="185">
        <f t="shared" si="60"/>
        <v>1.6108</v>
      </c>
      <c r="AP99" s="185">
        <f t="shared" si="60"/>
        <v>1.5152000000000001</v>
      </c>
      <c r="AQ99" s="185">
        <f t="shared" si="60"/>
        <v>1.4893000000000001</v>
      </c>
      <c r="AR99" s="185">
        <f t="shared" si="60"/>
        <v>1.4480999999999999</v>
      </c>
      <c r="AS99" s="185">
        <f t="shared" si="60"/>
        <v>1.4168000000000001</v>
      </c>
      <c r="AT99" s="185">
        <f t="shared" si="60"/>
        <v>1.4283999999999999</v>
      </c>
      <c r="AU99" s="185">
        <f t="shared" si="60"/>
        <v>1.4622999999999999</v>
      </c>
      <c r="AV99" s="185">
        <f t="shared" si="60"/>
        <v>1.4401999999999999</v>
      </c>
      <c r="AW99" s="185">
        <f t="shared" si="60"/>
        <v>1.4035</v>
      </c>
      <c r="AX99" s="185">
        <f t="shared" si="60"/>
        <v>1.3813</v>
      </c>
      <c r="AY99" s="185">
        <f t="shared" si="60"/>
        <v>1.3527</v>
      </c>
      <c r="AZ99" s="185">
        <f t="shared" si="60"/>
        <v>1.3338000000000001</v>
      </c>
      <c r="BA99" s="185">
        <f t="shared" si="60"/>
        <v>1.3321000000000001</v>
      </c>
      <c r="BB99" s="185">
        <f t="shared" si="60"/>
        <v>1.3287</v>
      </c>
      <c r="BC99" s="185">
        <f t="shared" si="60"/>
        <v>1.3055000000000001</v>
      </c>
      <c r="BD99" s="185">
        <f t="shared" si="60"/>
        <v>1.327</v>
      </c>
      <c r="BE99" s="185">
        <f t="shared" si="60"/>
        <v>1.3120000000000001</v>
      </c>
      <c r="BF99" s="185">
        <f t="shared" si="60"/>
        <v>1.3120000000000001</v>
      </c>
      <c r="BG99" s="185">
        <f t="shared" si="60"/>
        <v>1.3321000000000001</v>
      </c>
      <c r="BH99" s="185">
        <f t="shared" si="60"/>
        <v>1.3070999999999999</v>
      </c>
      <c r="BI99" s="185">
        <f t="shared" si="60"/>
        <v>1.266</v>
      </c>
      <c r="BJ99" s="185">
        <f t="shared" si="60"/>
        <v>1.2737000000000001</v>
      </c>
      <c r="BK99" s="185">
        <f t="shared" si="60"/>
        <v>1.2554000000000001</v>
      </c>
      <c r="BL99" s="185">
        <f t="shared" si="60"/>
        <v>1.2376</v>
      </c>
      <c r="BM99" s="185">
        <f t="shared" si="60"/>
        <v>1.1924999999999999</v>
      </c>
      <c r="BN99" s="185">
        <f t="shared" si="60"/>
        <v>1.1318999999999999</v>
      </c>
      <c r="BO99" s="185">
        <f t="shared" si="60"/>
        <v>1.1186</v>
      </c>
      <c r="BP99" s="185">
        <f t="shared" si="60"/>
        <v>1.0640000000000001</v>
      </c>
      <c r="BQ99" s="185">
        <f t="shared" ref="BQ99:CA99" si="61">BQ$14</f>
        <v>1.1009</v>
      </c>
      <c r="BR99" s="185">
        <f t="shared" si="61"/>
        <v>1.0918000000000001</v>
      </c>
      <c r="BS99" s="185">
        <f t="shared" si="61"/>
        <v>1.0418000000000001</v>
      </c>
      <c r="BT99" s="185">
        <f t="shared" si="61"/>
        <v>1.0275000000000001</v>
      </c>
      <c r="BU99" s="185">
        <f t="shared" si="61"/>
        <v>1.0265</v>
      </c>
      <c r="BV99" s="185">
        <f t="shared" si="61"/>
        <v>1.0336000000000001</v>
      </c>
      <c r="BW99" s="185">
        <f t="shared" si="61"/>
        <v>1.0469999999999999</v>
      </c>
      <c r="BX99" s="185">
        <f t="shared" si="61"/>
        <v>1.0619000000000001</v>
      </c>
      <c r="BY99" s="185">
        <f t="shared" si="61"/>
        <v>1.0356000000000001</v>
      </c>
      <c r="BZ99" s="185">
        <f t="shared" si="61"/>
        <v>1.0116000000000001</v>
      </c>
      <c r="CA99" s="185">
        <f t="shared" si="61"/>
        <v>1</v>
      </c>
    </row>
    <row r="102" spans="2:79">
      <c r="B102" s="158" t="s">
        <v>130</v>
      </c>
    </row>
    <row r="103" spans="2:79">
      <c r="B103" s="165">
        <v>2019</v>
      </c>
    </row>
    <row r="104" spans="2:79">
      <c r="B104" s="184" t="s">
        <v>145</v>
      </c>
      <c r="D104" s="200">
        <f t="shared" ref="D104:AI104" si="62">D$32</f>
        <v>0</v>
      </c>
      <c r="E104" s="200">
        <f t="shared" si="62"/>
        <v>0</v>
      </c>
      <c r="F104" s="200">
        <f t="shared" si="62"/>
        <v>0</v>
      </c>
      <c r="G104" s="200">
        <f t="shared" si="62"/>
        <v>0</v>
      </c>
      <c r="H104" s="200">
        <f t="shared" si="62"/>
        <v>0</v>
      </c>
      <c r="I104" s="200">
        <f t="shared" si="62"/>
        <v>0</v>
      </c>
      <c r="J104" s="200">
        <f t="shared" si="62"/>
        <v>0</v>
      </c>
      <c r="K104" s="200">
        <f t="shared" si="62"/>
        <v>0</v>
      </c>
      <c r="L104" s="200">
        <f t="shared" si="62"/>
        <v>0</v>
      </c>
      <c r="M104" s="200">
        <f t="shared" si="62"/>
        <v>0</v>
      </c>
      <c r="N104" s="200">
        <f t="shared" si="62"/>
        <v>0</v>
      </c>
      <c r="O104" s="200">
        <f t="shared" si="62"/>
        <v>0</v>
      </c>
      <c r="P104" s="200">
        <f t="shared" si="62"/>
        <v>0</v>
      </c>
      <c r="Q104" s="200">
        <f t="shared" si="62"/>
        <v>0</v>
      </c>
      <c r="R104" s="200">
        <f t="shared" si="62"/>
        <v>0</v>
      </c>
      <c r="S104" s="200">
        <f t="shared" si="62"/>
        <v>0</v>
      </c>
      <c r="T104" s="200">
        <f t="shared" si="62"/>
        <v>0</v>
      </c>
      <c r="U104" s="200">
        <f t="shared" si="62"/>
        <v>0</v>
      </c>
      <c r="V104" s="200">
        <f t="shared" si="62"/>
        <v>0</v>
      </c>
      <c r="W104" s="200">
        <f t="shared" si="62"/>
        <v>0</v>
      </c>
      <c r="X104" s="200">
        <f t="shared" si="62"/>
        <v>0</v>
      </c>
      <c r="Y104" s="200">
        <f t="shared" si="62"/>
        <v>0</v>
      </c>
      <c r="Z104" s="200">
        <f t="shared" si="62"/>
        <v>0</v>
      </c>
      <c r="AA104" s="200">
        <f t="shared" si="62"/>
        <v>0</v>
      </c>
      <c r="AB104" s="200">
        <f t="shared" si="62"/>
        <v>0</v>
      </c>
      <c r="AC104" s="200">
        <f t="shared" si="62"/>
        <v>0</v>
      </c>
      <c r="AD104" s="200">
        <f t="shared" si="62"/>
        <v>0</v>
      </c>
      <c r="AE104" s="200">
        <f t="shared" si="62"/>
        <v>0</v>
      </c>
      <c r="AF104" s="200">
        <f t="shared" si="62"/>
        <v>0</v>
      </c>
      <c r="AG104" s="200">
        <f t="shared" si="62"/>
        <v>0</v>
      </c>
      <c r="AH104" s="200">
        <f t="shared" si="62"/>
        <v>0</v>
      </c>
      <c r="AI104" s="200">
        <f t="shared" si="62"/>
        <v>0</v>
      </c>
      <c r="AJ104" s="200">
        <f t="shared" ref="AJ104:BO104" si="63">AJ$32</f>
        <v>0</v>
      </c>
      <c r="AK104" s="200">
        <f t="shared" si="63"/>
        <v>0</v>
      </c>
      <c r="AL104" s="200">
        <f t="shared" si="63"/>
        <v>0</v>
      </c>
      <c r="AM104" s="200">
        <f t="shared" si="63"/>
        <v>0</v>
      </c>
      <c r="AN104" s="200">
        <f t="shared" si="63"/>
        <v>0</v>
      </c>
      <c r="AO104" s="200">
        <f t="shared" si="63"/>
        <v>0</v>
      </c>
      <c r="AP104" s="200">
        <f t="shared" si="63"/>
        <v>0</v>
      </c>
      <c r="AQ104" s="200">
        <f t="shared" si="63"/>
        <v>0</v>
      </c>
      <c r="AR104" s="200">
        <f t="shared" si="63"/>
        <v>0</v>
      </c>
      <c r="AS104" s="200">
        <f t="shared" si="63"/>
        <v>0</v>
      </c>
      <c r="AT104" s="200">
        <f t="shared" si="63"/>
        <v>0</v>
      </c>
      <c r="AU104" s="200">
        <f t="shared" si="63"/>
        <v>0</v>
      </c>
      <c r="AV104" s="200">
        <f t="shared" si="63"/>
        <v>0</v>
      </c>
      <c r="AW104" s="200">
        <f t="shared" si="63"/>
        <v>0</v>
      </c>
      <c r="AX104" s="200">
        <f t="shared" si="63"/>
        <v>0</v>
      </c>
      <c r="AY104" s="200">
        <f t="shared" si="63"/>
        <v>0</v>
      </c>
      <c r="AZ104" s="200">
        <f t="shared" si="63"/>
        <v>0</v>
      </c>
      <c r="BA104" s="200">
        <f t="shared" si="63"/>
        <v>0</v>
      </c>
      <c r="BB104" s="200">
        <f t="shared" si="63"/>
        <v>0</v>
      </c>
      <c r="BC104" s="200">
        <f t="shared" si="63"/>
        <v>0</v>
      </c>
      <c r="BD104" s="200">
        <f t="shared" si="63"/>
        <v>0</v>
      </c>
      <c r="BE104" s="200">
        <f t="shared" si="63"/>
        <v>0</v>
      </c>
      <c r="BF104" s="200">
        <f t="shared" si="63"/>
        <v>0</v>
      </c>
      <c r="BG104" s="200">
        <f t="shared" si="63"/>
        <v>0</v>
      </c>
      <c r="BH104" s="200">
        <f t="shared" si="63"/>
        <v>0</v>
      </c>
      <c r="BI104" s="200">
        <f t="shared" si="63"/>
        <v>0</v>
      </c>
      <c r="BJ104" s="200">
        <f t="shared" si="63"/>
        <v>0</v>
      </c>
      <c r="BK104" s="200">
        <f t="shared" si="63"/>
        <v>0</v>
      </c>
      <c r="BL104" s="200">
        <f t="shared" si="63"/>
        <v>0</v>
      </c>
      <c r="BM104" s="200">
        <f t="shared" si="63"/>
        <v>0</v>
      </c>
      <c r="BN104" s="200">
        <f t="shared" si="63"/>
        <v>0</v>
      </c>
      <c r="BO104" s="200">
        <f t="shared" si="63"/>
        <v>0</v>
      </c>
      <c r="BP104" s="200">
        <f t="shared" ref="BP104:CA104" si="64">BP$32</f>
        <v>0</v>
      </c>
      <c r="BQ104" s="200">
        <f t="shared" si="64"/>
        <v>0</v>
      </c>
      <c r="BR104" s="200">
        <f t="shared" si="64"/>
        <v>0</v>
      </c>
      <c r="BS104" s="200">
        <f t="shared" si="64"/>
        <v>0</v>
      </c>
      <c r="BT104" s="200">
        <f t="shared" si="64"/>
        <v>0</v>
      </c>
      <c r="BU104" s="200">
        <f t="shared" si="64"/>
        <v>0</v>
      </c>
      <c r="BV104" s="200">
        <f t="shared" si="64"/>
        <v>0</v>
      </c>
      <c r="BW104" s="200">
        <f t="shared" si="64"/>
        <v>0</v>
      </c>
      <c r="BX104" s="200">
        <f t="shared" si="64"/>
        <v>0</v>
      </c>
      <c r="BY104" s="200">
        <f t="shared" si="64"/>
        <v>0</v>
      </c>
      <c r="BZ104" s="200">
        <f t="shared" si="64"/>
        <v>0</v>
      </c>
      <c r="CA104" s="200">
        <f t="shared" si="64"/>
        <v>0</v>
      </c>
    </row>
    <row r="105" spans="2:79">
      <c r="B105" s="184" t="s">
        <v>255</v>
      </c>
      <c r="D105" s="200"/>
      <c r="E105" s="200"/>
      <c r="F105" s="200"/>
      <c r="G105" s="200"/>
      <c r="H105" s="200"/>
      <c r="I105" s="200">
        <f t="shared" ref="I105:AN105" si="65">I$33</f>
        <v>0</v>
      </c>
      <c r="J105" s="200">
        <f t="shared" si="65"/>
        <v>0</v>
      </c>
      <c r="K105" s="200">
        <f t="shared" si="65"/>
        <v>0</v>
      </c>
      <c r="L105" s="200">
        <f t="shared" si="65"/>
        <v>0</v>
      </c>
      <c r="M105" s="200">
        <f t="shared" si="65"/>
        <v>0</v>
      </c>
      <c r="N105" s="200">
        <f t="shared" si="65"/>
        <v>0</v>
      </c>
      <c r="O105" s="200">
        <f t="shared" si="65"/>
        <v>0</v>
      </c>
      <c r="P105" s="200">
        <f t="shared" si="65"/>
        <v>0</v>
      </c>
      <c r="Q105" s="200">
        <f t="shared" si="65"/>
        <v>0</v>
      </c>
      <c r="R105" s="200">
        <f t="shared" si="65"/>
        <v>0</v>
      </c>
      <c r="S105" s="200">
        <f t="shared" si="65"/>
        <v>0</v>
      </c>
      <c r="T105" s="200">
        <f t="shared" si="65"/>
        <v>0</v>
      </c>
      <c r="U105" s="200">
        <f t="shared" si="65"/>
        <v>0</v>
      </c>
      <c r="V105" s="200">
        <f t="shared" si="65"/>
        <v>0</v>
      </c>
      <c r="W105" s="200">
        <f t="shared" si="65"/>
        <v>0</v>
      </c>
      <c r="X105" s="200">
        <f t="shared" si="65"/>
        <v>0</v>
      </c>
      <c r="Y105" s="200">
        <f t="shared" si="65"/>
        <v>0</v>
      </c>
      <c r="Z105" s="200">
        <f t="shared" si="65"/>
        <v>0</v>
      </c>
      <c r="AA105" s="200">
        <f t="shared" si="65"/>
        <v>0</v>
      </c>
      <c r="AB105" s="200">
        <f t="shared" si="65"/>
        <v>0</v>
      </c>
      <c r="AC105" s="200">
        <f t="shared" si="65"/>
        <v>0</v>
      </c>
      <c r="AD105" s="200">
        <f t="shared" si="65"/>
        <v>0</v>
      </c>
      <c r="AE105" s="200">
        <f t="shared" si="65"/>
        <v>0</v>
      </c>
      <c r="AF105" s="200">
        <f t="shared" si="65"/>
        <v>0</v>
      </c>
      <c r="AG105" s="200">
        <f t="shared" si="65"/>
        <v>0</v>
      </c>
      <c r="AH105" s="200">
        <f t="shared" si="65"/>
        <v>0</v>
      </c>
      <c r="AI105" s="200">
        <f t="shared" si="65"/>
        <v>0</v>
      </c>
      <c r="AJ105" s="200">
        <f t="shared" si="65"/>
        <v>0</v>
      </c>
      <c r="AK105" s="200">
        <f t="shared" si="65"/>
        <v>0</v>
      </c>
      <c r="AL105" s="200">
        <f t="shared" si="65"/>
        <v>0</v>
      </c>
      <c r="AM105" s="200">
        <f t="shared" si="65"/>
        <v>0</v>
      </c>
      <c r="AN105" s="200">
        <f t="shared" si="65"/>
        <v>0</v>
      </c>
      <c r="AO105" s="200">
        <f t="shared" ref="AO105:BT105" si="66">AO$33</f>
        <v>0</v>
      </c>
      <c r="AP105" s="200">
        <f t="shared" si="66"/>
        <v>0</v>
      </c>
      <c r="AQ105" s="200">
        <f t="shared" si="66"/>
        <v>0</v>
      </c>
      <c r="AR105" s="200">
        <f t="shared" si="66"/>
        <v>0</v>
      </c>
      <c r="AS105" s="200">
        <f t="shared" si="66"/>
        <v>0</v>
      </c>
      <c r="AT105" s="200">
        <f t="shared" si="66"/>
        <v>0</v>
      </c>
      <c r="AU105" s="200">
        <f t="shared" si="66"/>
        <v>0</v>
      </c>
      <c r="AV105" s="200">
        <f t="shared" si="66"/>
        <v>0</v>
      </c>
      <c r="AW105" s="200">
        <f t="shared" si="66"/>
        <v>0</v>
      </c>
      <c r="AX105" s="200">
        <f t="shared" si="66"/>
        <v>0</v>
      </c>
      <c r="AY105" s="200">
        <f t="shared" si="66"/>
        <v>0</v>
      </c>
      <c r="AZ105" s="200">
        <f t="shared" si="66"/>
        <v>0</v>
      </c>
      <c r="BA105" s="200">
        <f t="shared" si="66"/>
        <v>0</v>
      </c>
      <c r="BB105" s="200">
        <f t="shared" si="66"/>
        <v>0</v>
      </c>
      <c r="BC105" s="200">
        <f t="shared" si="66"/>
        <v>0</v>
      </c>
      <c r="BD105" s="200">
        <f t="shared" si="66"/>
        <v>0</v>
      </c>
      <c r="BE105" s="200">
        <f t="shared" si="66"/>
        <v>0</v>
      </c>
      <c r="BF105" s="200">
        <f t="shared" si="66"/>
        <v>0</v>
      </c>
      <c r="BG105" s="200">
        <f t="shared" si="66"/>
        <v>0</v>
      </c>
      <c r="BH105" s="200">
        <f t="shared" si="66"/>
        <v>0</v>
      </c>
      <c r="BI105" s="200">
        <f t="shared" si="66"/>
        <v>0</v>
      </c>
      <c r="BJ105" s="200">
        <f t="shared" si="66"/>
        <v>0</v>
      </c>
      <c r="BK105" s="200">
        <f t="shared" si="66"/>
        <v>0</v>
      </c>
      <c r="BL105" s="200">
        <f t="shared" si="66"/>
        <v>0</v>
      </c>
      <c r="BM105" s="200">
        <f t="shared" si="66"/>
        <v>0</v>
      </c>
      <c r="BN105" s="200">
        <f t="shared" si="66"/>
        <v>0</v>
      </c>
      <c r="BO105" s="200">
        <f t="shared" si="66"/>
        <v>0</v>
      </c>
      <c r="BP105" s="200">
        <f t="shared" si="66"/>
        <v>0</v>
      </c>
      <c r="BQ105" s="200">
        <f t="shared" si="66"/>
        <v>0</v>
      </c>
      <c r="BR105" s="200">
        <f t="shared" si="66"/>
        <v>0</v>
      </c>
      <c r="BS105" s="200">
        <f t="shared" si="66"/>
        <v>0</v>
      </c>
      <c r="BT105" s="200">
        <f t="shared" si="66"/>
        <v>0</v>
      </c>
      <c r="BU105" s="200">
        <f t="shared" ref="BU105:CA105" si="67">BU$33</f>
        <v>0</v>
      </c>
      <c r="BV105" s="200">
        <f t="shared" si="67"/>
        <v>0</v>
      </c>
      <c r="BW105" s="200">
        <f t="shared" si="67"/>
        <v>0</v>
      </c>
      <c r="BX105" s="200">
        <f t="shared" si="67"/>
        <v>0</v>
      </c>
      <c r="BY105" s="200">
        <f t="shared" si="67"/>
        <v>0</v>
      </c>
      <c r="BZ105" s="200">
        <f t="shared" si="67"/>
        <v>0</v>
      </c>
      <c r="CA105" s="200">
        <f t="shared" si="67"/>
        <v>0</v>
      </c>
    </row>
    <row r="106" spans="2:79">
      <c r="B106" s="184" t="s">
        <v>146</v>
      </c>
      <c r="D106" s="200"/>
      <c r="E106" s="200"/>
      <c r="F106" s="200"/>
      <c r="G106" s="200"/>
      <c r="H106" s="200"/>
      <c r="I106" s="200">
        <f t="shared" ref="I106:AN106" si="68">I$34</f>
        <v>0</v>
      </c>
      <c r="J106" s="200">
        <f t="shared" si="68"/>
        <v>0</v>
      </c>
      <c r="K106" s="200">
        <f t="shared" si="68"/>
        <v>0</v>
      </c>
      <c r="L106" s="200">
        <f t="shared" si="68"/>
        <v>0</v>
      </c>
      <c r="M106" s="200">
        <f t="shared" si="68"/>
        <v>0</v>
      </c>
      <c r="N106" s="200">
        <f t="shared" si="68"/>
        <v>0</v>
      </c>
      <c r="O106" s="200">
        <f t="shared" si="68"/>
        <v>0</v>
      </c>
      <c r="P106" s="200">
        <f t="shared" si="68"/>
        <v>0</v>
      </c>
      <c r="Q106" s="200">
        <f t="shared" si="68"/>
        <v>0</v>
      </c>
      <c r="R106" s="200">
        <f t="shared" si="68"/>
        <v>0</v>
      </c>
      <c r="S106" s="200">
        <f t="shared" si="68"/>
        <v>0</v>
      </c>
      <c r="T106" s="200">
        <f t="shared" si="68"/>
        <v>0</v>
      </c>
      <c r="U106" s="200">
        <f t="shared" si="68"/>
        <v>0</v>
      </c>
      <c r="V106" s="200">
        <f t="shared" si="68"/>
        <v>0</v>
      </c>
      <c r="W106" s="200">
        <f t="shared" si="68"/>
        <v>0</v>
      </c>
      <c r="X106" s="200">
        <f t="shared" si="68"/>
        <v>0</v>
      </c>
      <c r="Y106" s="200">
        <f t="shared" si="68"/>
        <v>0</v>
      </c>
      <c r="Z106" s="200">
        <f t="shared" si="68"/>
        <v>0</v>
      </c>
      <c r="AA106" s="200">
        <f t="shared" si="68"/>
        <v>0</v>
      </c>
      <c r="AB106" s="200">
        <f t="shared" si="68"/>
        <v>0</v>
      </c>
      <c r="AC106" s="200">
        <f t="shared" si="68"/>
        <v>0</v>
      </c>
      <c r="AD106" s="200">
        <f t="shared" si="68"/>
        <v>0</v>
      </c>
      <c r="AE106" s="200">
        <f t="shared" si="68"/>
        <v>0</v>
      </c>
      <c r="AF106" s="200">
        <f t="shared" si="68"/>
        <v>0</v>
      </c>
      <c r="AG106" s="200">
        <f t="shared" si="68"/>
        <v>0</v>
      </c>
      <c r="AH106" s="200">
        <f t="shared" si="68"/>
        <v>0</v>
      </c>
      <c r="AI106" s="200">
        <f t="shared" si="68"/>
        <v>0</v>
      </c>
      <c r="AJ106" s="200">
        <f t="shared" si="68"/>
        <v>0</v>
      </c>
      <c r="AK106" s="200">
        <f t="shared" si="68"/>
        <v>0</v>
      </c>
      <c r="AL106" s="200">
        <f t="shared" si="68"/>
        <v>0</v>
      </c>
      <c r="AM106" s="200">
        <f t="shared" si="68"/>
        <v>0</v>
      </c>
      <c r="AN106" s="200">
        <f t="shared" si="68"/>
        <v>0</v>
      </c>
      <c r="AO106" s="200">
        <f t="shared" ref="AO106:BT106" si="69">AO$34</f>
        <v>0</v>
      </c>
      <c r="AP106" s="200">
        <f t="shared" si="69"/>
        <v>0</v>
      </c>
      <c r="AQ106" s="200">
        <f t="shared" si="69"/>
        <v>0</v>
      </c>
      <c r="AR106" s="200">
        <f t="shared" si="69"/>
        <v>0</v>
      </c>
      <c r="AS106" s="200">
        <f t="shared" si="69"/>
        <v>0</v>
      </c>
      <c r="AT106" s="200">
        <f t="shared" si="69"/>
        <v>0</v>
      </c>
      <c r="AU106" s="200">
        <f t="shared" si="69"/>
        <v>0</v>
      </c>
      <c r="AV106" s="200">
        <f t="shared" si="69"/>
        <v>0</v>
      </c>
      <c r="AW106" s="200">
        <f t="shared" si="69"/>
        <v>0</v>
      </c>
      <c r="AX106" s="200">
        <f t="shared" si="69"/>
        <v>0</v>
      </c>
      <c r="AY106" s="200">
        <f t="shared" si="69"/>
        <v>0</v>
      </c>
      <c r="AZ106" s="200">
        <f t="shared" si="69"/>
        <v>0</v>
      </c>
      <c r="BA106" s="200">
        <f t="shared" si="69"/>
        <v>0</v>
      </c>
      <c r="BB106" s="200">
        <f t="shared" si="69"/>
        <v>0</v>
      </c>
      <c r="BC106" s="200">
        <f t="shared" si="69"/>
        <v>0</v>
      </c>
      <c r="BD106" s="200">
        <f t="shared" si="69"/>
        <v>0</v>
      </c>
      <c r="BE106" s="200">
        <f t="shared" si="69"/>
        <v>0</v>
      </c>
      <c r="BF106" s="200">
        <f t="shared" si="69"/>
        <v>0</v>
      </c>
      <c r="BG106" s="200">
        <f t="shared" si="69"/>
        <v>0</v>
      </c>
      <c r="BH106" s="200">
        <f t="shared" si="69"/>
        <v>0</v>
      </c>
      <c r="BI106" s="200">
        <f t="shared" si="69"/>
        <v>0</v>
      </c>
      <c r="BJ106" s="200">
        <f t="shared" si="69"/>
        <v>0</v>
      </c>
      <c r="BK106" s="200">
        <f t="shared" si="69"/>
        <v>0</v>
      </c>
      <c r="BL106" s="200">
        <f t="shared" si="69"/>
        <v>0</v>
      </c>
      <c r="BM106" s="200">
        <f t="shared" si="69"/>
        <v>0</v>
      </c>
      <c r="BN106" s="200">
        <f t="shared" si="69"/>
        <v>0</v>
      </c>
      <c r="BO106" s="200">
        <f t="shared" si="69"/>
        <v>0</v>
      </c>
      <c r="BP106" s="200">
        <f t="shared" si="69"/>
        <v>0</v>
      </c>
      <c r="BQ106" s="200">
        <f t="shared" si="69"/>
        <v>0</v>
      </c>
      <c r="BR106" s="200">
        <f t="shared" si="69"/>
        <v>0</v>
      </c>
      <c r="BS106" s="200">
        <f t="shared" si="69"/>
        <v>0</v>
      </c>
      <c r="BT106" s="200">
        <f t="shared" si="69"/>
        <v>0</v>
      </c>
      <c r="BU106" s="200">
        <f t="shared" ref="BU106:CA106" si="70">BU$34</f>
        <v>0</v>
      </c>
      <c r="BV106" s="200">
        <f t="shared" si="70"/>
        <v>0</v>
      </c>
      <c r="BW106" s="200">
        <f t="shared" si="70"/>
        <v>0</v>
      </c>
      <c r="BX106" s="200">
        <f t="shared" si="70"/>
        <v>0</v>
      </c>
      <c r="BY106" s="200">
        <f t="shared" si="70"/>
        <v>0</v>
      </c>
      <c r="BZ106" s="200">
        <f t="shared" si="70"/>
        <v>0</v>
      </c>
      <c r="CA106" s="200">
        <f t="shared" si="70"/>
        <v>0</v>
      </c>
    </row>
    <row r="107" spans="2:79">
      <c r="B107" s="184" t="s">
        <v>147</v>
      </c>
      <c r="D107" s="200"/>
      <c r="E107" s="200"/>
      <c r="F107" s="200"/>
      <c r="G107" s="200"/>
      <c r="H107" s="200"/>
      <c r="I107" s="200">
        <f t="shared" ref="I107:AN107" si="71">I$35</f>
        <v>0</v>
      </c>
      <c r="J107" s="200">
        <f t="shared" si="71"/>
        <v>0</v>
      </c>
      <c r="K107" s="200">
        <f t="shared" si="71"/>
        <v>0</v>
      </c>
      <c r="L107" s="200">
        <f t="shared" si="71"/>
        <v>0</v>
      </c>
      <c r="M107" s="200">
        <f t="shared" si="71"/>
        <v>0</v>
      </c>
      <c r="N107" s="200">
        <f t="shared" si="71"/>
        <v>0</v>
      </c>
      <c r="O107" s="200">
        <f t="shared" si="71"/>
        <v>0</v>
      </c>
      <c r="P107" s="200">
        <f t="shared" si="71"/>
        <v>0</v>
      </c>
      <c r="Q107" s="200">
        <f t="shared" si="71"/>
        <v>0</v>
      </c>
      <c r="R107" s="200">
        <f t="shared" si="71"/>
        <v>0</v>
      </c>
      <c r="S107" s="200">
        <f t="shared" si="71"/>
        <v>0</v>
      </c>
      <c r="T107" s="200">
        <f t="shared" si="71"/>
        <v>0</v>
      </c>
      <c r="U107" s="200">
        <f t="shared" si="71"/>
        <v>0</v>
      </c>
      <c r="V107" s="200">
        <f t="shared" si="71"/>
        <v>0</v>
      </c>
      <c r="W107" s="200">
        <f t="shared" si="71"/>
        <v>0</v>
      </c>
      <c r="X107" s="200">
        <f t="shared" si="71"/>
        <v>0</v>
      </c>
      <c r="Y107" s="200">
        <f t="shared" si="71"/>
        <v>0</v>
      </c>
      <c r="Z107" s="200">
        <f t="shared" si="71"/>
        <v>0</v>
      </c>
      <c r="AA107" s="200">
        <f t="shared" si="71"/>
        <v>0</v>
      </c>
      <c r="AB107" s="200">
        <f t="shared" si="71"/>
        <v>0</v>
      </c>
      <c r="AC107" s="200">
        <f t="shared" si="71"/>
        <v>0</v>
      </c>
      <c r="AD107" s="200">
        <f t="shared" si="71"/>
        <v>0</v>
      </c>
      <c r="AE107" s="200">
        <f t="shared" si="71"/>
        <v>0</v>
      </c>
      <c r="AF107" s="200">
        <f t="shared" si="71"/>
        <v>0</v>
      </c>
      <c r="AG107" s="200">
        <f t="shared" si="71"/>
        <v>0</v>
      </c>
      <c r="AH107" s="200">
        <f t="shared" si="71"/>
        <v>0</v>
      </c>
      <c r="AI107" s="200">
        <f t="shared" si="71"/>
        <v>0</v>
      </c>
      <c r="AJ107" s="200">
        <f t="shared" si="71"/>
        <v>0</v>
      </c>
      <c r="AK107" s="200">
        <f t="shared" si="71"/>
        <v>0</v>
      </c>
      <c r="AL107" s="200">
        <f t="shared" si="71"/>
        <v>0</v>
      </c>
      <c r="AM107" s="200">
        <f t="shared" si="71"/>
        <v>0</v>
      </c>
      <c r="AN107" s="200">
        <f t="shared" si="71"/>
        <v>0</v>
      </c>
      <c r="AO107" s="200">
        <f t="shared" ref="AO107:BT107" si="72">AO$35</f>
        <v>0</v>
      </c>
      <c r="AP107" s="200">
        <f t="shared" si="72"/>
        <v>0</v>
      </c>
      <c r="AQ107" s="200">
        <f t="shared" si="72"/>
        <v>0</v>
      </c>
      <c r="AR107" s="200">
        <f t="shared" si="72"/>
        <v>0</v>
      </c>
      <c r="AS107" s="200">
        <f t="shared" si="72"/>
        <v>0</v>
      </c>
      <c r="AT107" s="200">
        <f t="shared" si="72"/>
        <v>0</v>
      </c>
      <c r="AU107" s="200">
        <f t="shared" si="72"/>
        <v>0</v>
      </c>
      <c r="AV107" s="200">
        <f t="shared" si="72"/>
        <v>0</v>
      </c>
      <c r="AW107" s="200">
        <f t="shared" si="72"/>
        <v>0</v>
      </c>
      <c r="AX107" s="200">
        <f t="shared" si="72"/>
        <v>0</v>
      </c>
      <c r="AY107" s="200">
        <f t="shared" si="72"/>
        <v>0</v>
      </c>
      <c r="AZ107" s="200">
        <f t="shared" si="72"/>
        <v>0</v>
      </c>
      <c r="BA107" s="200">
        <f t="shared" si="72"/>
        <v>0</v>
      </c>
      <c r="BB107" s="200">
        <f t="shared" si="72"/>
        <v>0</v>
      </c>
      <c r="BC107" s="200">
        <f t="shared" si="72"/>
        <v>0</v>
      </c>
      <c r="BD107" s="200">
        <f t="shared" si="72"/>
        <v>0</v>
      </c>
      <c r="BE107" s="200">
        <f t="shared" si="72"/>
        <v>0</v>
      </c>
      <c r="BF107" s="200">
        <f t="shared" si="72"/>
        <v>0</v>
      </c>
      <c r="BG107" s="200">
        <f t="shared" si="72"/>
        <v>0</v>
      </c>
      <c r="BH107" s="200">
        <f t="shared" si="72"/>
        <v>0</v>
      </c>
      <c r="BI107" s="200">
        <f t="shared" si="72"/>
        <v>0</v>
      </c>
      <c r="BJ107" s="200">
        <f t="shared" si="72"/>
        <v>0</v>
      </c>
      <c r="BK107" s="200">
        <f t="shared" si="72"/>
        <v>0</v>
      </c>
      <c r="BL107" s="200">
        <f t="shared" si="72"/>
        <v>0</v>
      </c>
      <c r="BM107" s="200">
        <f t="shared" si="72"/>
        <v>0</v>
      </c>
      <c r="BN107" s="200">
        <f t="shared" si="72"/>
        <v>0</v>
      </c>
      <c r="BO107" s="200">
        <f t="shared" si="72"/>
        <v>0</v>
      </c>
      <c r="BP107" s="200">
        <f t="shared" si="72"/>
        <v>0</v>
      </c>
      <c r="BQ107" s="200">
        <f t="shared" si="72"/>
        <v>0</v>
      </c>
      <c r="BR107" s="200">
        <f t="shared" si="72"/>
        <v>0</v>
      </c>
      <c r="BS107" s="200">
        <f t="shared" si="72"/>
        <v>0</v>
      </c>
      <c r="BT107" s="200">
        <f t="shared" si="72"/>
        <v>0</v>
      </c>
      <c r="BU107" s="200">
        <f t="shared" ref="BU107:CA107" si="73">BU$35</f>
        <v>0</v>
      </c>
      <c r="BV107" s="200">
        <f t="shared" si="73"/>
        <v>0</v>
      </c>
      <c r="BW107" s="200">
        <f t="shared" si="73"/>
        <v>0</v>
      </c>
      <c r="BX107" s="200">
        <f t="shared" si="73"/>
        <v>0</v>
      </c>
      <c r="BY107" s="200">
        <f t="shared" si="73"/>
        <v>0</v>
      </c>
      <c r="BZ107" s="200">
        <f t="shared" si="73"/>
        <v>0</v>
      </c>
      <c r="CA107" s="200">
        <f t="shared" si="73"/>
        <v>0</v>
      </c>
    </row>
  </sheetData>
  <sheetProtection algorithmName="SHA-512" hashValue="QvCYH1lXOnqcog9czoVP9ehT7SiJFct/fkIXrWkMvE6gO0pTc9hzzUiGvf/dJ3CmI8T4Nqibrl39NNGzxxe6ew==" saltValue="fGMi0sPuI2Sf0o7LZ8a3TQ==" spinCount="100000" sheet="1" objects="1" scenarios="1"/>
  <mergeCells count="1">
    <mergeCell ref="A1:A2"/>
  </mergeCells>
  <phoneticPr fontId="37" type="noConversion"/>
  <conditionalFormatting sqref="D37:CA40">
    <cfRule type="cellIs" dxfId="6" priority="5" operator="notEqual">
      <formula>0</formula>
    </cfRule>
  </conditionalFormatting>
  <conditionalFormatting sqref="H24:BW27">
    <cfRule type="cellIs" dxfId="5" priority="4" operator="notEqual">
      <formula>0</formula>
    </cfRule>
  </conditionalFormatting>
  <conditionalFormatting sqref="D24:CA27">
    <cfRule type="cellIs" dxfId="4" priority="2" operator="notEqual">
      <formula>0</formula>
    </cfRule>
  </conditionalFormatting>
  <hyperlinks>
    <hyperlink ref="A1:A2" location="Start!A1" display="Start" xr:uid="{8AB4A7CC-77E6-47FD-AFD9-807962B76128}"/>
  </hyperlinks>
  <pageMargins left="0.70866141732283472" right="0.70866141732283472" top="0.78740157480314965" bottom="0.78740157480314965" header="0.31496062992125984" footer="0.31496062992125984"/>
  <pageSetup paperSize="9" scale="93" fitToWidth="0" orientation="landscape" r:id="rId1"/>
  <headerFooter>
    <oddHeader xml:space="preserve">&amp;R&amp;"Arial,Kursiv"&amp;8&amp;K00-048© &amp;K00-047Copyright by ANPLICON GmbH &amp;"-,Standard"&amp;11&amp;K01+000 </oddHeader>
    <oddFooter>&amp;L&amp;"Arial,Standard"&amp;8&amp;K00-045&amp;Z&amp;F / &amp;A
&amp;C&amp;"Arial,Standard"&amp;8&amp;K00-045                                                                                              &amp;D&amp;R&amp;"Arial,Standard"&amp;8&amp;K00-045Seite &amp;P von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N108"/>
  <sheetViews>
    <sheetView zoomScale="80" zoomScaleNormal="80" zoomScalePageLayoutView="80" workbookViewId="0">
      <pane xSplit="2" ySplit="8" topLeftCell="C9"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31" width="20.7109375" style="156" customWidth="1"/>
    <col min="32" max="32" width="9.7109375" style="156" customWidth="1"/>
    <col min="33" max="33" width="6.7109375" style="156" customWidth="1"/>
    <col min="34" max="34" width="9.7109375" style="4" customWidth="1"/>
    <col min="35" max="37" width="20.7109375" style="156" customWidth="1"/>
    <col min="38" max="38" width="9.7109375" style="156" customWidth="1"/>
    <col min="39" max="16384" width="9.140625" style="156"/>
  </cols>
  <sheetData>
    <row r="1" spans="1:40">
      <c r="A1" s="484" t="s">
        <v>72</v>
      </c>
    </row>
    <row r="2" spans="1:40">
      <c r="A2" s="484"/>
    </row>
    <row r="3" spans="1:40">
      <c r="A3" s="177"/>
    </row>
    <row r="4" spans="1:40">
      <c r="A4" s="178"/>
    </row>
    <row r="5" spans="1:40">
      <c r="B5" s="2" t="s">
        <v>483</v>
      </c>
    </row>
    <row r="7" spans="1:40" s="163" customFormat="1">
      <c r="B7" s="376"/>
      <c r="C7" s="377"/>
      <c r="D7" s="378"/>
      <c r="E7" s="379" t="s">
        <v>207</v>
      </c>
      <c r="F7" s="377"/>
      <c r="G7" s="377"/>
      <c r="H7" s="380"/>
      <c r="J7" s="376"/>
      <c r="K7" s="377"/>
      <c r="L7" s="378"/>
      <c r="M7" s="379" t="s">
        <v>209</v>
      </c>
      <c r="N7" s="377"/>
      <c r="O7" s="377"/>
      <c r="P7" s="380"/>
      <c r="R7" s="376"/>
      <c r="S7" s="397"/>
      <c r="T7" s="397"/>
      <c r="U7" s="397"/>
      <c r="V7" s="397"/>
      <c r="W7" s="397"/>
      <c r="X7" s="397"/>
      <c r="Y7" s="397"/>
      <c r="Z7" s="397"/>
      <c r="AA7" s="398" t="s">
        <v>208</v>
      </c>
      <c r="AB7" s="397"/>
      <c r="AC7" s="397"/>
      <c r="AD7" s="397"/>
      <c r="AE7" s="397"/>
      <c r="AF7" s="380"/>
      <c r="AG7" s="156"/>
      <c r="AH7" s="376"/>
      <c r="AI7" s="378"/>
      <c r="AJ7" s="379" t="s">
        <v>210</v>
      </c>
      <c r="AK7" s="377"/>
      <c r="AL7" s="380"/>
      <c r="AN7" s="156"/>
    </row>
    <row r="8" spans="1:40" s="159" customFormat="1" ht="79.900000000000006" customHeight="1">
      <c r="B8" s="394" t="s">
        <v>5</v>
      </c>
      <c r="C8" s="304" t="str">
        <f>Übersicht!$B$10</f>
        <v>Gewerbliche Betriebsgebäude, Bauleistungen am Bauwerk ohne USt</v>
      </c>
      <c r="D8" s="307" t="str">
        <f>Übersicht!$B$19</f>
        <v>Gewerbliche Betriebsgebäude, Bauleistungen am Bauwerk, mit USt</v>
      </c>
      <c r="E8" s="307" t="s">
        <v>224</v>
      </c>
      <c r="F8" s="307" t="str">
        <f>Übersicht!$B$21</f>
        <v>Wiederherstellungswerte für 1913/1914 erstellte Wohngebäude</v>
      </c>
      <c r="G8" s="305" t="s">
        <v>227</v>
      </c>
      <c r="H8" s="382" t="s">
        <v>8</v>
      </c>
      <c r="I8" s="179"/>
      <c r="J8" s="381" t="s">
        <v>5</v>
      </c>
      <c r="K8" s="304" t="str">
        <f>Übersicht!$B$11</f>
        <v>Ortskanäle, Bauleistungen am Bauwerk (Tiefbau), ohne USt</v>
      </c>
      <c r="L8" s="307" t="str">
        <f>Übersicht!$B$20</f>
        <v>Ortskanäle, Bauleistungen am Bauwerk (Tiefbau), mit USt</v>
      </c>
      <c r="M8" s="307" t="s">
        <v>220</v>
      </c>
      <c r="N8" s="307" t="str">
        <f>Übersicht!$B$21</f>
        <v>Wiederherstellungswerte für 1913/1914 erstellte Wohngebäude</v>
      </c>
      <c r="O8" s="305" t="s">
        <v>223</v>
      </c>
      <c r="P8" s="382" t="s">
        <v>8</v>
      </c>
      <c r="R8" s="381" t="s">
        <v>5</v>
      </c>
      <c r="S8" s="304" t="str">
        <f>Übersicht!$B$15</f>
        <v>Stahlrohre, Rohrform-, Rohrverschluss- und Rohrverbindungsstücke aus Eisen und Stahl</v>
      </c>
      <c r="T8" s="307" t="str">
        <f>Übersicht!$B$24</f>
        <v>Rohre aus Eisen oder Stahl</v>
      </c>
      <c r="U8" s="307" t="s">
        <v>122</v>
      </c>
      <c r="V8" s="307" t="str">
        <f>Übersicht!$B$25</f>
        <v>Präzisionsstahlrohre, nahtlos und geschweißt</v>
      </c>
      <c r="W8" s="307" t="s">
        <v>16</v>
      </c>
      <c r="X8" s="307" t="str">
        <f>Übersicht!$B$26</f>
        <v>Eisen und Stahl</v>
      </c>
      <c r="Y8" s="307" t="str">
        <f>Übersicht!$B$15</f>
        <v>Stahlrohre, Rohrform-, Rohrverschluss- und Rohrverbindungsstücke aus Eisen und Stahl</v>
      </c>
      <c r="Z8" s="307" t="str">
        <f>Übersicht!$B$11</f>
        <v>Ortskanäle, Bauleistungen am Bauwerk (Tiefbau), ohne USt</v>
      </c>
      <c r="AA8" s="307" t="str">
        <f>Übersicht!$B$20</f>
        <v>Ortskanäle, Bauleistungen am Bauwerk (Tiefbau), mit USt</v>
      </c>
      <c r="AB8" s="307" t="s">
        <v>220</v>
      </c>
      <c r="AC8" s="307" t="str">
        <f>Übersicht!$B$21</f>
        <v>Wiederherstellungswerte für 1913/1914 erstellte Wohngebäude</v>
      </c>
      <c r="AD8" s="307" t="s">
        <v>223</v>
      </c>
      <c r="AE8" s="305" t="s">
        <v>70</v>
      </c>
      <c r="AF8" s="382" t="s">
        <v>8</v>
      </c>
      <c r="AH8" s="381" t="s">
        <v>5</v>
      </c>
      <c r="AI8" s="304" t="str">
        <f>Übersicht!$B$14</f>
        <v>Erzeugerpreise gewerblicher Produkte gesamt (ohne Mineralölerz.)</v>
      </c>
      <c r="AJ8" s="307" t="str">
        <f>Übersicht!$B$30</f>
        <v>Erzeugerpreise gewerblicher Produkte gesamt</v>
      </c>
      <c r="AK8" s="305" t="s">
        <v>15</v>
      </c>
      <c r="AL8" s="402" t="s">
        <v>8</v>
      </c>
    </row>
    <row r="9" spans="1:40" ht="15" hidden="1" customHeight="1">
      <c r="B9" s="395">
        <v>2026</v>
      </c>
      <c r="C9" s="312">
        <f>VLOOKUP(B9,'Basisreihen Destatis 2019'!$B$7:$H$90,2,FALSE)</f>
        <v>0</v>
      </c>
      <c r="D9" s="314"/>
      <c r="E9" s="314">
        <f t="shared" ref="E9:E15" si="0">ROUND(IF(C9&gt;0,C9,D9*$C$67/$D$67),1)</f>
        <v>0</v>
      </c>
      <c r="F9" s="314"/>
      <c r="G9" s="315">
        <f t="shared" ref="G9:G15" si="1">ROUND(IF(E9&gt;0,E9,F9*$E$77/$F$77),1)</f>
        <v>0</v>
      </c>
      <c r="H9" s="384"/>
      <c r="I9" s="180"/>
      <c r="J9" s="383">
        <v>2026</v>
      </c>
      <c r="K9" s="312">
        <f>VLOOKUP(J9,'Basisreihen Destatis 2019'!$B$7:$H$90,3,FALSE)</f>
        <v>0</v>
      </c>
      <c r="L9" s="314"/>
      <c r="M9" s="314">
        <f t="shared" ref="M9:M15" si="2">ROUND(IF(K9&gt;0,K9,L9*$K$67/$L$67),1)</f>
        <v>0</v>
      </c>
      <c r="N9" s="314"/>
      <c r="O9" s="315">
        <f t="shared" ref="O9:O15" si="3">ROUND(IF(M9&gt;0,M9,N9*$M$77/$N$77),1)</f>
        <v>0</v>
      </c>
      <c r="P9" s="384"/>
      <c r="R9" s="383">
        <v>2026</v>
      </c>
      <c r="S9" s="320">
        <f>VLOOKUP(R9,'Basisreihen Destatis 2019'!$B$7:$H$90,7,FALSE)</f>
        <v>0</v>
      </c>
      <c r="T9" s="373"/>
      <c r="U9" s="373"/>
      <c r="V9" s="316"/>
      <c r="W9" s="316">
        <f t="shared" ref="W9:W15" si="4">ROUND(IF(S9&gt;0,S9,V9*$S$40/$V$40),1)</f>
        <v>0</v>
      </c>
      <c r="X9" s="316"/>
      <c r="Y9" s="316">
        <f t="shared" ref="Y9:Y15" si="5">ROUND(IF(W9&gt;0,W9,X9*$W$67/$X$67),1)</f>
        <v>0</v>
      </c>
      <c r="Z9" s="316">
        <f>VLOOKUP(R9,'Basisreihen Destatis 2019'!$B$7:$H$90,3,FALSE)</f>
        <v>0</v>
      </c>
      <c r="AA9" s="316"/>
      <c r="AB9" s="316">
        <f t="shared" ref="AB9:AB15" si="6">ROUND(IF(Z9&gt;0,Z9,AA9*$Z$67/$AA$67),1)</f>
        <v>0</v>
      </c>
      <c r="AC9" s="316"/>
      <c r="AD9" s="316">
        <f t="shared" ref="AD9:AD15" si="7">ROUND(IF(AB9&gt;0,AB9,AC9*$AB$77/$AC$77),1)</f>
        <v>0</v>
      </c>
      <c r="AE9" s="321">
        <f t="shared" ref="AE9:AE15" si="8">ROUND(0.4*Y9+0.6*AD9,1)</f>
        <v>0</v>
      </c>
      <c r="AF9" s="384"/>
      <c r="AH9" s="383">
        <v>2026</v>
      </c>
      <c r="AI9" s="320">
        <f>VLOOKUP(AH9,'Basisreihen Destatis 2019'!$B$7:$H$90,6,FALSE)</f>
        <v>0</v>
      </c>
      <c r="AJ9" s="316"/>
      <c r="AK9" s="321">
        <f t="shared" ref="AK9:AK72" si="9">ROUND(IF(AI9&gt;0,AI9,AJ9*$AI$59/$AJ$59),1)</f>
        <v>0</v>
      </c>
      <c r="AL9" s="384"/>
    </row>
    <row r="10" spans="1:40" ht="15" hidden="1" customHeight="1">
      <c r="B10" s="396">
        <v>2025</v>
      </c>
      <c r="C10" s="308">
        <f>VLOOKUP(B10,'Basisreihen Destatis 2019'!$B$7:$H$90,2,FALSE)</f>
        <v>0</v>
      </c>
      <c r="D10" s="309"/>
      <c r="E10" s="309">
        <f t="shared" si="0"/>
        <v>0</v>
      </c>
      <c r="F10" s="309"/>
      <c r="G10" s="310">
        <f t="shared" si="1"/>
        <v>0</v>
      </c>
      <c r="H10" s="386"/>
      <c r="I10" s="180"/>
      <c r="J10" s="385">
        <v>2025</v>
      </c>
      <c r="K10" s="308">
        <f>VLOOKUP(J10,'Basisreihen Destatis 2019'!$B$7:$H$90,3,FALSE)</f>
        <v>0</v>
      </c>
      <c r="L10" s="309"/>
      <c r="M10" s="309">
        <f t="shared" si="2"/>
        <v>0</v>
      </c>
      <c r="N10" s="309"/>
      <c r="O10" s="310">
        <f t="shared" si="3"/>
        <v>0</v>
      </c>
      <c r="P10" s="386"/>
      <c r="R10" s="385">
        <v>2025</v>
      </c>
      <c r="S10" s="322">
        <f>VLOOKUP(R10,'Basisreihen Destatis 2019'!$B$7:$H$90,7,FALSE)</f>
        <v>0</v>
      </c>
      <c r="T10" s="374"/>
      <c r="U10" s="374"/>
      <c r="V10" s="317"/>
      <c r="W10" s="317">
        <f t="shared" si="4"/>
        <v>0</v>
      </c>
      <c r="X10" s="317"/>
      <c r="Y10" s="317">
        <f t="shared" si="5"/>
        <v>0</v>
      </c>
      <c r="Z10" s="317">
        <f>VLOOKUP(R10,'Basisreihen Destatis 2019'!$B$7:$H$90,3,FALSE)</f>
        <v>0</v>
      </c>
      <c r="AA10" s="317"/>
      <c r="AB10" s="317">
        <f t="shared" si="6"/>
        <v>0</v>
      </c>
      <c r="AC10" s="317"/>
      <c r="AD10" s="317">
        <f t="shared" si="7"/>
        <v>0</v>
      </c>
      <c r="AE10" s="323">
        <f t="shared" si="8"/>
        <v>0</v>
      </c>
      <c r="AF10" s="386"/>
      <c r="AH10" s="385">
        <v>2025</v>
      </c>
      <c r="AI10" s="322">
        <f>VLOOKUP(AH10,'Basisreihen Destatis 2019'!$B$7:$H$90,6,FALSE)</f>
        <v>0</v>
      </c>
      <c r="AJ10" s="317"/>
      <c r="AK10" s="323">
        <f t="shared" si="9"/>
        <v>0</v>
      </c>
      <c r="AL10" s="386"/>
    </row>
    <row r="11" spans="1:40" ht="15" hidden="1" customHeight="1">
      <c r="B11" s="396">
        <v>2024</v>
      </c>
      <c r="C11" s="308">
        <f>VLOOKUP(B11,'Basisreihen Destatis 2019'!$B$7:$H$90,2,FALSE)</f>
        <v>0</v>
      </c>
      <c r="D11" s="309"/>
      <c r="E11" s="309">
        <f t="shared" si="0"/>
        <v>0</v>
      </c>
      <c r="F11" s="309"/>
      <c r="G11" s="310">
        <f t="shared" si="1"/>
        <v>0</v>
      </c>
      <c r="H11" s="386"/>
      <c r="I11" s="180"/>
      <c r="J11" s="385">
        <v>2024</v>
      </c>
      <c r="K11" s="308">
        <f>VLOOKUP(J11,'Basisreihen Destatis 2019'!$B$7:$H$90,3,FALSE)</f>
        <v>0</v>
      </c>
      <c r="L11" s="309"/>
      <c r="M11" s="309">
        <f t="shared" si="2"/>
        <v>0</v>
      </c>
      <c r="N11" s="309"/>
      <c r="O11" s="310">
        <f t="shared" si="3"/>
        <v>0</v>
      </c>
      <c r="P11" s="386"/>
      <c r="R11" s="385">
        <v>2024</v>
      </c>
      <c r="S11" s="322">
        <f>VLOOKUP(R11,'Basisreihen Destatis 2019'!$B$7:$H$90,7,FALSE)</f>
        <v>0</v>
      </c>
      <c r="T11" s="374"/>
      <c r="U11" s="374"/>
      <c r="V11" s="317"/>
      <c r="W11" s="317">
        <f t="shared" si="4"/>
        <v>0</v>
      </c>
      <c r="X11" s="317"/>
      <c r="Y11" s="317">
        <f t="shared" si="5"/>
        <v>0</v>
      </c>
      <c r="Z11" s="317">
        <f>VLOOKUP(R11,'Basisreihen Destatis 2019'!$B$7:$H$90,3,FALSE)</f>
        <v>0</v>
      </c>
      <c r="AA11" s="317"/>
      <c r="AB11" s="317">
        <f t="shared" si="6"/>
        <v>0</v>
      </c>
      <c r="AC11" s="317"/>
      <c r="AD11" s="317">
        <f t="shared" si="7"/>
        <v>0</v>
      </c>
      <c r="AE11" s="323">
        <f t="shared" si="8"/>
        <v>0</v>
      </c>
      <c r="AF11" s="386"/>
      <c r="AH11" s="385">
        <v>2024</v>
      </c>
      <c r="AI11" s="322">
        <f>VLOOKUP(AH11,'Basisreihen Destatis 2019'!$B$7:$H$90,6,FALSE)</f>
        <v>0</v>
      </c>
      <c r="AJ11" s="317"/>
      <c r="AK11" s="323">
        <f t="shared" si="9"/>
        <v>0</v>
      </c>
      <c r="AL11" s="386"/>
    </row>
    <row r="12" spans="1:40" ht="15" hidden="1" customHeight="1">
      <c r="B12" s="396">
        <v>2023</v>
      </c>
      <c r="C12" s="308">
        <f>VLOOKUP(B12,'Basisreihen Destatis 2019'!$B$7:$H$90,2,FALSE)</f>
        <v>0</v>
      </c>
      <c r="D12" s="309"/>
      <c r="E12" s="309">
        <f t="shared" si="0"/>
        <v>0</v>
      </c>
      <c r="F12" s="309"/>
      <c r="G12" s="310">
        <f t="shared" si="1"/>
        <v>0</v>
      </c>
      <c r="H12" s="386"/>
      <c r="I12" s="180"/>
      <c r="J12" s="385">
        <v>2023</v>
      </c>
      <c r="K12" s="308">
        <f>VLOOKUP(J12,'Basisreihen Destatis 2019'!$B$7:$H$90,3,FALSE)</f>
        <v>0</v>
      </c>
      <c r="L12" s="309"/>
      <c r="M12" s="309">
        <f t="shared" si="2"/>
        <v>0</v>
      </c>
      <c r="N12" s="309"/>
      <c r="O12" s="310">
        <f t="shared" si="3"/>
        <v>0</v>
      </c>
      <c r="P12" s="386"/>
      <c r="R12" s="385">
        <v>2023</v>
      </c>
      <c r="S12" s="322">
        <f>VLOOKUP(R12,'Basisreihen Destatis 2019'!$B$7:$H$90,7,FALSE)</f>
        <v>0</v>
      </c>
      <c r="T12" s="374"/>
      <c r="U12" s="374"/>
      <c r="V12" s="317"/>
      <c r="W12" s="317">
        <f t="shared" si="4"/>
        <v>0</v>
      </c>
      <c r="X12" s="317"/>
      <c r="Y12" s="317">
        <f t="shared" si="5"/>
        <v>0</v>
      </c>
      <c r="Z12" s="317">
        <f>VLOOKUP(R12,'Basisreihen Destatis 2019'!$B$7:$H$90,3,FALSE)</f>
        <v>0</v>
      </c>
      <c r="AA12" s="317"/>
      <c r="AB12" s="317">
        <f t="shared" si="6"/>
        <v>0</v>
      </c>
      <c r="AC12" s="317"/>
      <c r="AD12" s="317">
        <f t="shared" si="7"/>
        <v>0</v>
      </c>
      <c r="AE12" s="323">
        <f t="shared" si="8"/>
        <v>0</v>
      </c>
      <c r="AF12" s="386"/>
      <c r="AH12" s="385">
        <v>2023</v>
      </c>
      <c r="AI12" s="322">
        <f>VLOOKUP(AH12,'Basisreihen Destatis 2019'!$B$7:$H$90,6,FALSE)</f>
        <v>0</v>
      </c>
      <c r="AJ12" s="317"/>
      <c r="AK12" s="323">
        <f t="shared" si="9"/>
        <v>0</v>
      </c>
      <c r="AL12" s="386"/>
    </row>
    <row r="13" spans="1:40" ht="15" hidden="1" customHeight="1">
      <c r="B13" s="396">
        <v>2022</v>
      </c>
      <c r="C13" s="308">
        <f>VLOOKUP(B13,'Basisreihen Destatis 2019'!$B$7:$H$90,2,FALSE)</f>
        <v>0</v>
      </c>
      <c r="D13" s="309"/>
      <c r="E13" s="309">
        <f t="shared" si="0"/>
        <v>0</v>
      </c>
      <c r="F13" s="309"/>
      <c r="G13" s="310">
        <f>ROUND(IF(E13&gt;0,E13,F13*$E$77/$F$77),1)</f>
        <v>0</v>
      </c>
      <c r="H13" s="386"/>
      <c r="I13" s="180"/>
      <c r="J13" s="385">
        <v>2022</v>
      </c>
      <c r="K13" s="308">
        <f>VLOOKUP(J13,'Basisreihen Destatis 2019'!$B$7:$H$90,3,FALSE)</f>
        <v>0</v>
      </c>
      <c r="L13" s="309"/>
      <c r="M13" s="309">
        <f t="shared" si="2"/>
        <v>0</v>
      </c>
      <c r="N13" s="309"/>
      <c r="O13" s="310">
        <f t="shared" si="3"/>
        <v>0</v>
      </c>
      <c r="P13" s="386"/>
      <c r="R13" s="385">
        <v>2022</v>
      </c>
      <c r="S13" s="322">
        <f>VLOOKUP(R13,'Basisreihen Destatis 2019'!$B$7:$H$90,7,FALSE)</f>
        <v>0</v>
      </c>
      <c r="T13" s="374"/>
      <c r="U13" s="374"/>
      <c r="V13" s="317"/>
      <c r="W13" s="317">
        <f t="shared" si="4"/>
        <v>0</v>
      </c>
      <c r="X13" s="317"/>
      <c r="Y13" s="317">
        <f t="shared" si="5"/>
        <v>0</v>
      </c>
      <c r="Z13" s="317">
        <f>VLOOKUP(R13,'Basisreihen Destatis 2019'!$B$7:$H$90,3,FALSE)</f>
        <v>0</v>
      </c>
      <c r="AA13" s="317"/>
      <c r="AB13" s="317">
        <f t="shared" si="6"/>
        <v>0</v>
      </c>
      <c r="AC13" s="317"/>
      <c r="AD13" s="317">
        <f t="shared" si="7"/>
        <v>0</v>
      </c>
      <c r="AE13" s="323">
        <f t="shared" si="8"/>
        <v>0</v>
      </c>
      <c r="AF13" s="386"/>
      <c r="AH13" s="385">
        <v>2022</v>
      </c>
      <c r="AI13" s="322">
        <f>VLOOKUP(AH13,'Basisreihen Destatis 2019'!$B$7:$H$90,6,FALSE)</f>
        <v>0</v>
      </c>
      <c r="AJ13" s="317"/>
      <c r="AK13" s="323">
        <f t="shared" si="9"/>
        <v>0</v>
      </c>
      <c r="AL13" s="386"/>
    </row>
    <row r="14" spans="1:40" ht="15" hidden="1" customHeight="1">
      <c r="B14" s="396">
        <v>2021</v>
      </c>
      <c r="C14" s="308">
        <f>VLOOKUP(B14,'Basisreihen Destatis 2019'!$B$7:$H$90,2,FALSE)</f>
        <v>0</v>
      </c>
      <c r="D14" s="309"/>
      <c r="E14" s="309">
        <f t="shared" si="0"/>
        <v>0</v>
      </c>
      <c r="F14" s="309"/>
      <c r="G14" s="310">
        <f t="shared" si="1"/>
        <v>0</v>
      </c>
      <c r="H14" s="386"/>
      <c r="I14" s="180"/>
      <c r="J14" s="385">
        <v>2021</v>
      </c>
      <c r="K14" s="308">
        <f>VLOOKUP(J14,'Basisreihen Destatis 2019'!$B$7:$H$90,3,FALSE)</f>
        <v>0</v>
      </c>
      <c r="L14" s="309"/>
      <c r="M14" s="309">
        <f t="shared" si="2"/>
        <v>0</v>
      </c>
      <c r="N14" s="309"/>
      <c r="O14" s="310">
        <f t="shared" si="3"/>
        <v>0</v>
      </c>
      <c r="P14" s="386"/>
      <c r="R14" s="385">
        <v>2021</v>
      </c>
      <c r="S14" s="322">
        <f>VLOOKUP(R14,'Basisreihen Destatis 2019'!$B$7:$H$90,7,FALSE)</f>
        <v>0</v>
      </c>
      <c r="T14" s="374"/>
      <c r="U14" s="374"/>
      <c r="V14" s="317"/>
      <c r="W14" s="317">
        <f t="shared" si="4"/>
        <v>0</v>
      </c>
      <c r="X14" s="317"/>
      <c r="Y14" s="317">
        <f t="shared" si="5"/>
        <v>0</v>
      </c>
      <c r="Z14" s="317">
        <f>VLOOKUP(R14,'Basisreihen Destatis 2019'!$B$7:$H$90,3,FALSE)</f>
        <v>0</v>
      </c>
      <c r="AA14" s="317"/>
      <c r="AB14" s="317">
        <f t="shared" si="6"/>
        <v>0</v>
      </c>
      <c r="AC14" s="317"/>
      <c r="AD14" s="317">
        <f t="shared" si="7"/>
        <v>0</v>
      </c>
      <c r="AE14" s="323">
        <f t="shared" si="8"/>
        <v>0</v>
      </c>
      <c r="AF14" s="386"/>
      <c r="AH14" s="385">
        <v>2021</v>
      </c>
      <c r="AI14" s="322">
        <f>VLOOKUP(AH14,'Basisreihen Destatis 2019'!$B$7:$H$90,6,FALSE)</f>
        <v>0</v>
      </c>
      <c r="AJ14" s="317"/>
      <c r="AK14" s="323">
        <f t="shared" si="9"/>
        <v>0</v>
      </c>
      <c r="AL14" s="386"/>
    </row>
    <row r="15" spans="1:40" ht="15" hidden="1" customHeight="1">
      <c r="B15" s="396">
        <v>2020</v>
      </c>
      <c r="C15" s="308">
        <f>VLOOKUP(B15,'Basisreihen Destatis 2019'!$B$7:$H$90,2,FALSE)</f>
        <v>0</v>
      </c>
      <c r="D15" s="309"/>
      <c r="E15" s="309">
        <f t="shared" si="0"/>
        <v>0</v>
      </c>
      <c r="F15" s="309"/>
      <c r="G15" s="310">
        <f t="shared" si="1"/>
        <v>0</v>
      </c>
      <c r="H15" s="386"/>
      <c r="I15" s="180"/>
      <c r="J15" s="385">
        <v>2020</v>
      </c>
      <c r="K15" s="308">
        <f>VLOOKUP(J15,'Basisreihen Destatis 2019'!$B$7:$H$90,3,FALSE)</f>
        <v>0</v>
      </c>
      <c r="L15" s="309"/>
      <c r="M15" s="309">
        <f t="shared" si="2"/>
        <v>0</v>
      </c>
      <c r="N15" s="309"/>
      <c r="O15" s="310">
        <f t="shared" si="3"/>
        <v>0</v>
      </c>
      <c r="P15" s="386"/>
      <c r="R15" s="385">
        <v>2020</v>
      </c>
      <c r="S15" s="322">
        <f>VLOOKUP(R15,'Basisreihen Destatis 2019'!$B$7:$H$90,7,FALSE)</f>
        <v>0</v>
      </c>
      <c r="T15" s="374"/>
      <c r="U15" s="374"/>
      <c r="V15" s="317"/>
      <c r="W15" s="317">
        <f t="shared" si="4"/>
        <v>0</v>
      </c>
      <c r="X15" s="317"/>
      <c r="Y15" s="317">
        <f t="shared" si="5"/>
        <v>0</v>
      </c>
      <c r="Z15" s="317">
        <f>VLOOKUP(R15,'Basisreihen Destatis 2019'!$B$7:$H$90,3,FALSE)</f>
        <v>0</v>
      </c>
      <c r="AA15" s="317"/>
      <c r="AB15" s="317">
        <f t="shared" si="6"/>
        <v>0</v>
      </c>
      <c r="AC15" s="317"/>
      <c r="AD15" s="317">
        <f t="shared" si="7"/>
        <v>0</v>
      </c>
      <c r="AE15" s="323">
        <f t="shared" si="8"/>
        <v>0</v>
      </c>
      <c r="AF15" s="386"/>
      <c r="AH15" s="385">
        <v>2020</v>
      </c>
      <c r="AI15" s="322">
        <f>VLOOKUP(AH15,'Basisreihen Destatis 2019'!$B$7:$H$90,6,FALSE)</f>
        <v>0</v>
      </c>
      <c r="AJ15" s="317"/>
      <c r="AK15" s="323">
        <f t="shared" si="9"/>
        <v>0</v>
      </c>
      <c r="AL15" s="386"/>
    </row>
    <row r="16" spans="1:40">
      <c r="B16" s="396">
        <v>2019</v>
      </c>
      <c r="C16" s="308">
        <f>VLOOKUP(B16,'Basisreihen Destatis 2019'!$B$7:$H$90,2,FALSE)</f>
        <v>115.1</v>
      </c>
      <c r="D16" s="309"/>
      <c r="E16" s="309">
        <f>ROUND(IF(C16&gt;0,C16,D16*$C$67/$D$67),1)</f>
        <v>115.1</v>
      </c>
      <c r="F16" s="309"/>
      <c r="G16" s="310">
        <f>ROUND(IF(E16&gt;0,E16,F16*$E$77/$F$77),1)</f>
        <v>115.1</v>
      </c>
      <c r="H16" s="386">
        <f>ROUND($G$16/G16,4)</f>
        <v>1</v>
      </c>
      <c r="I16" s="180"/>
      <c r="J16" s="385">
        <v>2019</v>
      </c>
      <c r="K16" s="308">
        <f>VLOOKUP(J16,'Basisreihen Destatis 2019'!$B$7:$H$90,3,FALSE)</f>
        <v>117.7</v>
      </c>
      <c r="L16" s="309"/>
      <c r="M16" s="309">
        <f>ROUND(IF(K16&gt;0,K16,L16*$K$67/$L$67),1)</f>
        <v>117.7</v>
      </c>
      <c r="N16" s="309"/>
      <c r="O16" s="310">
        <f>ROUND(IF(M16&gt;0,M16,N16*$M$77/$N$77),1)</f>
        <v>117.7</v>
      </c>
      <c r="P16" s="386">
        <f>ROUND($O$16/O16,4)</f>
        <v>1</v>
      </c>
      <c r="R16" s="385">
        <v>2019</v>
      </c>
      <c r="S16" s="322">
        <f>VLOOKUP(R16,'Basisreihen Destatis 2019'!$B$7:$H$90,7,FALSE)</f>
        <v>111.1</v>
      </c>
      <c r="T16" s="374"/>
      <c r="U16" s="374">
        <f t="shared" ref="U16:U29" si="10">ROUND(IF(S16&gt;0,S16,T16*$S$30/$T$30),1)</f>
        <v>111.1</v>
      </c>
      <c r="V16" s="317"/>
      <c r="W16" s="317">
        <f>ROUND(IF(U16&gt;0,U16,V16*$U$35/$V$35),1)</f>
        <v>111.1</v>
      </c>
      <c r="X16" s="317"/>
      <c r="Y16" s="317">
        <f>ROUND(IF(W16&gt;0,W16,X16*$W$67/$X$67),1)</f>
        <v>111.1</v>
      </c>
      <c r="Z16" s="317">
        <f>VLOOKUP(R16,'Basisreihen Destatis 2019'!$B$7:$H$90,3,FALSE)</f>
        <v>117.7</v>
      </c>
      <c r="AA16" s="317"/>
      <c r="AB16" s="317">
        <f>ROUND(IF(Z16&gt;0,Z16,AA16*$Z$67/$AA$67),1)</f>
        <v>117.7</v>
      </c>
      <c r="AC16" s="317"/>
      <c r="AD16" s="317">
        <f>ROUND(IF(AB16&gt;0,AB16,AC16*$AB$77/$AC$77),1)</f>
        <v>117.7</v>
      </c>
      <c r="AE16" s="323">
        <f>ROUND(0.4*Y16+0.6*AD16,1)</f>
        <v>115.1</v>
      </c>
      <c r="AF16" s="386">
        <f>ROUND($AE$16/AE16,4)</f>
        <v>1</v>
      </c>
      <c r="AH16" s="385">
        <v>2019</v>
      </c>
      <c r="AI16" s="322">
        <f>VLOOKUP(AH16,'Basisreihen Destatis 2019'!$B$7:$H$90,6,FALSE)</f>
        <v>104.7</v>
      </c>
      <c r="AJ16" s="317"/>
      <c r="AK16" s="323">
        <f>ROUND(IF(AI16&gt;0,AI16,AJ16*$AI$59/$AJ$59),1)</f>
        <v>104.7</v>
      </c>
      <c r="AL16" s="386">
        <f>ROUND($AK$16/AK16,4)</f>
        <v>1</v>
      </c>
    </row>
    <row r="17" spans="2:38" ht="15" customHeight="1">
      <c r="B17" s="396">
        <v>2018</v>
      </c>
      <c r="C17" s="308">
        <f>VLOOKUP(B17,'Basisreihen Destatis 2019'!$B$7:$H$90,2,FALSE)</f>
        <v>110.2</v>
      </c>
      <c r="D17" s="309"/>
      <c r="E17" s="309">
        <f>ROUND(IF(C17&gt;0,C17,D17*$C$67/$D$67),1)</f>
        <v>110.2</v>
      </c>
      <c r="F17" s="309"/>
      <c r="G17" s="310">
        <f>ROUND(IF(E17&gt;0,E17,F17*$E$77/$F$77),1)</f>
        <v>110.2</v>
      </c>
      <c r="H17" s="386">
        <f>ROUND($G$16/G17,4)</f>
        <v>1.0445</v>
      </c>
      <c r="I17" s="180"/>
      <c r="J17" s="385">
        <v>2018</v>
      </c>
      <c r="K17" s="308">
        <f>VLOOKUP(J17,'Basisreihen Destatis 2019'!$B$7:$H$90,3,FALSE)</f>
        <v>111.5</v>
      </c>
      <c r="L17" s="309"/>
      <c r="M17" s="309">
        <f>ROUND(IF(K17&gt;0,K17,L17*$K$67/$L$67),1)</f>
        <v>111.5</v>
      </c>
      <c r="N17" s="309" t="s">
        <v>71</v>
      </c>
      <c r="O17" s="310">
        <f>ROUND(IF(M17&gt;0,M17,N17*$M$77/$N$77),1)</f>
        <v>111.5</v>
      </c>
      <c r="P17" s="386">
        <f>ROUND($O$16/O17,4)</f>
        <v>1.0556000000000001</v>
      </c>
      <c r="R17" s="385">
        <v>2018</v>
      </c>
      <c r="S17" s="322">
        <f>VLOOKUP(R17,'Basisreihen Destatis 2019'!$B$7:$H$90,7,FALSE)</f>
        <v>111</v>
      </c>
      <c r="T17" s="374"/>
      <c r="U17" s="374">
        <f t="shared" si="10"/>
        <v>111</v>
      </c>
      <c r="V17" s="317"/>
      <c r="W17" s="317">
        <f>ROUND(IF(U17&gt;0,U17,V17*$U$35/$V$35),1)</f>
        <v>111</v>
      </c>
      <c r="X17" s="317"/>
      <c r="Y17" s="317">
        <f>ROUND(IF(W17&gt;0,W17,X17*$W$67/$X$67),1)</f>
        <v>111</v>
      </c>
      <c r="Z17" s="317">
        <f>VLOOKUP(R17,'Basisreihen Destatis 2019'!$B$7:$H$90,3,FALSE)</f>
        <v>111.5</v>
      </c>
      <c r="AA17" s="317"/>
      <c r="AB17" s="317">
        <f>ROUND(IF(Z17&gt;0,Z17,AA17*$Z$67/$AA$67),1)</f>
        <v>111.5</v>
      </c>
      <c r="AC17" s="317"/>
      <c r="AD17" s="317">
        <f>ROUND(IF(AB17&gt;0,AB17,AC17*$AB$77/$AC$77),1)</f>
        <v>111.5</v>
      </c>
      <c r="AE17" s="323">
        <f>ROUND(0.4*Y17+0.6*AD17,1)</f>
        <v>111.3</v>
      </c>
      <c r="AF17" s="386">
        <f>ROUND($AE$16/AE17,4)</f>
        <v>1.0341</v>
      </c>
      <c r="AH17" s="385">
        <v>2018</v>
      </c>
      <c r="AI17" s="322">
        <f>VLOOKUP(AH17,'Basisreihen Destatis 2019'!$B$7:$H$90,6,FALSE)</f>
        <v>103.5</v>
      </c>
      <c r="AJ17" s="317"/>
      <c r="AK17" s="323">
        <f>ROUND(IF(AI17&gt;0,AI17,AJ17*$AI$59/$AJ$59),1)</f>
        <v>103.5</v>
      </c>
      <c r="AL17" s="386">
        <f>ROUND($AK$16/AK17,4)</f>
        <v>1.0116000000000001</v>
      </c>
    </row>
    <row r="18" spans="2:38" ht="15" customHeight="1">
      <c r="B18" s="396">
        <v>2017</v>
      </c>
      <c r="C18" s="308">
        <f>VLOOKUP(B18,'Basisreihen Destatis 2019'!$B$7:$H$90,2,FALSE)</f>
        <v>105.5</v>
      </c>
      <c r="D18" s="309"/>
      <c r="E18" s="309">
        <f t="shared" ref="E18:E66" si="11">ROUND(IF(C18&gt;0,C18,D18*$C$67/$D$67),1)</f>
        <v>105.5</v>
      </c>
      <c r="F18" s="309"/>
      <c r="G18" s="310">
        <f>ROUND(IF(E18&gt;0,E18,F18*$E$77/$F$77),1)</f>
        <v>105.5</v>
      </c>
      <c r="H18" s="386">
        <f t="shared" ref="H18:H81" si="12">ROUND($G$16/G18,4)</f>
        <v>1.091</v>
      </c>
      <c r="I18" s="180"/>
      <c r="J18" s="385">
        <v>2017</v>
      </c>
      <c r="K18" s="308">
        <f>VLOOKUP(J18,'Basisreihen Destatis 2019'!$B$7:$H$90,3,FALSE)</f>
        <v>105.3</v>
      </c>
      <c r="L18" s="309"/>
      <c r="M18" s="309">
        <f>ROUND(IF(K18&gt;0,K18,L18*$K$67/$L$67),1)</f>
        <v>105.3</v>
      </c>
      <c r="N18" s="309"/>
      <c r="O18" s="310">
        <f>ROUND(IF(M18&gt;0,M18,N18*$M$77/$N$77),1)</f>
        <v>105.3</v>
      </c>
      <c r="P18" s="386">
        <f t="shared" ref="P18:P81" si="13">ROUND($O$16/O18,4)</f>
        <v>1.1177999999999999</v>
      </c>
      <c r="R18" s="385">
        <v>2017</v>
      </c>
      <c r="S18" s="322">
        <f>VLOOKUP(R18,'Basisreihen Destatis 2019'!$B$7:$H$90,7,FALSE)</f>
        <v>103.5</v>
      </c>
      <c r="T18" s="374"/>
      <c r="U18" s="374">
        <f t="shared" si="10"/>
        <v>103.5</v>
      </c>
      <c r="V18" s="317"/>
      <c r="W18" s="317">
        <f>ROUND(IF(U18&gt;0,U18,V18*$U$35/$V$35),1)</f>
        <v>103.5</v>
      </c>
      <c r="X18" s="317"/>
      <c r="Y18" s="317">
        <f>ROUND(IF(W18&gt;0,W18,X18*$W$67/$X$67),1)</f>
        <v>103.5</v>
      </c>
      <c r="Z18" s="317">
        <f>VLOOKUP(R18,'Basisreihen Destatis 2019'!$B$7:$H$90,3,FALSE)</f>
        <v>105.3</v>
      </c>
      <c r="AA18" s="317"/>
      <c r="AB18" s="317">
        <f t="shared" ref="AB18:AB48" si="14">ROUND(IF(Z18&gt;0,Z18,AA18*$Z$67/$AA$67),1)</f>
        <v>105.3</v>
      </c>
      <c r="AC18" s="317"/>
      <c r="AD18" s="317">
        <f t="shared" ref="AD18:AD48" si="15">ROUND(IF(AB18&gt;0,AB18,AC18*$AB$77/$AC$77),1)</f>
        <v>105.3</v>
      </c>
      <c r="AE18" s="323">
        <f>ROUND(0.4*Y18+0.6*AD18,1)</f>
        <v>104.6</v>
      </c>
      <c r="AF18" s="386">
        <f t="shared" ref="AF18:AF81" si="16">ROUND($AE$16/AE18,4)</f>
        <v>1.1004</v>
      </c>
      <c r="AH18" s="385">
        <v>2017</v>
      </c>
      <c r="AI18" s="322">
        <f>VLOOKUP(AH18,'Basisreihen Destatis 2019'!$B$7:$H$90,6,FALSE)</f>
        <v>101.1</v>
      </c>
      <c r="AJ18" s="317"/>
      <c r="AK18" s="323">
        <f t="shared" si="9"/>
        <v>101.1</v>
      </c>
      <c r="AL18" s="386">
        <f t="shared" ref="AL18:AL81" si="17">ROUND($AK$16/AK18,4)</f>
        <v>1.0356000000000001</v>
      </c>
    </row>
    <row r="19" spans="2:38" ht="15" customHeight="1">
      <c r="B19" s="396">
        <v>2016</v>
      </c>
      <c r="C19" s="308">
        <f>VLOOKUP(B19,'Basisreihen Destatis 2019'!$B$7:$H$90,2,FALSE)</f>
        <v>102.1</v>
      </c>
      <c r="D19" s="309"/>
      <c r="E19" s="309">
        <f t="shared" si="11"/>
        <v>102.1</v>
      </c>
      <c r="F19" s="309"/>
      <c r="G19" s="310">
        <f>ROUND(IF(E19&gt;0,E19,F19*$E$77/$F$77),1)</f>
        <v>102.1</v>
      </c>
      <c r="H19" s="386">
        <f t="shared" si="12"/>
        <v>1.1273</v>
      </c>
      <c r="I19" s="180"/>
      <c r="J19" s="385">
        <v>2016</v>
      </c>
      <c r="K19" s="308">
        <f>VLOOKUP(J19,'Basisreihen Destatis 2019'!$B$7:$H$90,3,FALSE)</f>
        <v>101.7</v>
      </c>
      <c r="L19" s="309"/>
      <c r="M19" s="309">
        <f>ROUND(IF(K19&gt;0,K19,L19*$K$67/$L$67),1)</f>
        <v>101.7</v>
      </c>
      <c r="N19" s="309"/>
      <c r="O19" s="310">
        <f>ROUND(IF(M19&gt;0,M19,N19*$M$77/$N$77),1)</f>
        <v>101.7</v>
      </c>
      <c r="P19" s="386">
        <f t="shared" si="13"/>
        <v>1.1573</v>
      </c>
      <c r="R19" s="385">
        <v>2016</v>
      </c>
      <c r="S19" s="322">
        <f>VLOOKUP(R19,'Basisreihen Destatis 2019'!$B$7:$H$90,7,FALSE)</f>
        <v>95.9</v>
      </c>
      <c r="T19" s="374"/>
      <c r="U19" s="374">
        <f t="shared" si="10"/>
        <v>95.9</v>
      </c>
      <c r="V19" s="317"/>
      <c r="W19" s="317">
        <f>ROUND(IF(U19&gt;0,U19,V19*$U$35/$V$35),1)</f>
        <v>95.9</v>
      </c>
      <c r="X19" s="317"/>
      <c r="Y19" s="317">
        <f t="shared" ref="Y19:Y48" si="18">ROUND(IF(W19&gt;0,W19,X19*$W$67/$X$67),1)</f>
        <v>95.9</v>
      </c>
      <c r="Z19" s="317">
        <f>VLOOKUP(R19,'Basisreihen Destatis 2019'!$B$7:$H$90,3,FALSE)</f>
        <v>101.7</v>
      </c>
      <c r="AA19" s="317"/>
      <c r="AB19" s="317">
        <f t="shared" si="14"/>
        <v>101.7</v>
      </c>
      <c r="AC19" s="317"/>
      <c r="AD19" s="317">
        <f t="shared" si="15"/>
        <v>101.7</v>
      </c>
      <c r="AE19" s="323">
        <f>ROUND(0.4*Y19+0.6*AD19,1)</f>
        <v>99.4</v>
      </c>
      <c r="AF19" s="386">
        <f t="shared" si="16"/>
        <v>1.1578999999999999</v>
      </c>
      <c r="AH19" s="385">
        <v>2016</v>
      </c>
      <c r="AI19" s="322">
        <f>VLOOKUP(AH19,'Basisreihen Destatis 2019'!$B$7:$H$90,6,FALSE)</f>
        <v>98.6</v>
      </c>
      <c r="AJ19" s="317"/>
      <c r="AK19" s="323">
        <f t="shared" si="9"/>
        <v>98.6</v>
      </c>
      <c r="AL19" s="386">
        <f t="shared" si="17"/>
        <v>1.0619000000000001</v>
      </c>
    </row>
    <row r="20" spans="2:38">
      <c r="B20" s="387">
        <v>2015</v>
      </c>
      <c r="C20" s="308">
        <f>VLOOKUP(B20,'Basisreihen Destatis 2019'!$B$7:$H$90,2,FALSE)</f>
        <v>100</v>
      </c>
      <c r="D20" s="309"/>
      <c r="E20" s="309">
        <f t="shared" si="11"/>
        <v>100</v>
      </c>
      <c r="F20" s="309"/>
      <c r="G20" s="310">
        <f>ROUND(IF(E20&gt;0,E20,F20*$E$77/$F$77),1)</f>
        <v>100</v>
      </c>
      <c r="H20" s="386">
        <f t="shared" si="12"/>
        <v>1.151</v>
      </c>
      <c r="I20" s="180"/>
      <c r="J20" s="387">
        <v>2015</v>
      </c>
      <c r="K20" s="308">
        <f>VLOOKUP(J20,'Basisreihen Destatis 2019'!$B$7:$H$90,3,FALSE)</f>
        <v>100</v>
      </c>
      <c r="L20" s="309"/>
      <c r="M20" s="309">
        <f>ROUND(IF(K20&gt;0,K20,L20*$K$67/$L$67),1)</f>
        <v>100</v>
      </c>
      <c r="N20" s="309"/>
      <c r="O20" s="310">
        <f>ROUND(IF(M20&gt;0,M20,N20*$M$77/$N$77),1)</f>
        <v>100</v>
      </c>
      <c r="P20" s="386">
        <f t="shared" si="13"/>
        <v>1.177</v>
      </c>
      <c r="R20" s="387">
        <v>2015</v>
      </c>
      <c r="S20" s="322">
        <f>VLOOKUP(R20,'Basisreihen Destatis 2019'!$B$7:$H$90,7,FALSE)</f>
        <v>100</v>
      </c>
      <c r="T20" s="374"/>
      <c r="U20" s="374">
        <f t="shared" si="10"/>
        <v>100</v>
      </c>
      <c r="V20" s="317"/>
      <c r="W20" s="317">
        <f t="shared" ref="W20:W67" si="19">ROUND(IF(U20&gt;0,U20,V20*$U$35/$V$35),1)</f>
        <v>100</v>
      </c>
      <c r="X20" s="317"/>
      <c r="Y20" s="317">
        <f t="shared" si="18"/>
        <v>100</v>
      </c>
      <c r="Z20" s="317">
        <f>VLOOKUP(R20,'Basisreihen Destatis 2019'!$B$7:$H$90,3,FALSE)</f>
        <v>100</v>
      </c>
      <c r="AA20" s="317"/>
      <c r="AB20" s="317">
        <f t="shared" si="14"/>
        <v>100</v>
      </c>
      <c r="AC20" s="317"/>
      <c r="AD20" s="317">
        <f t="shared" si="15"/>
        <v>100</v>
      </c>
      <c r="AE20" s="323">
        <f>ROUND(0.4*Y20+0.6*AD20,1)</f>
        <v>100</v>
      </c>
      <c r="AF20" s="386">
        <f t="shared" si="16"/>
        <v>1.151</v>
      </c>
      <c r="AH20" s="387">
        <v>2015</v>
      </c>
      <c r="AI20" s="322">
        <f>VLOOKUP(AH20,'Basisreihen Destatis 2019'!$B$7:$H$90,6,FALSE)</f>
        <v>100</v>
      </c>
      <c r="AJ20" s="317"/>
      <c r="AK20" s="323">
        <f t="shared" si="9"/>
        <v>100</v>
      </c>
      <c r="AL20" s="386">
        <f t="shared" si="17"/>
        <v>1.0469999999999999</v>
      </c>
    </row>
    <row r="21" spans="2:38">
      <c r="B21" s="387">
        <v>2014</v>
      </c>
      <c r="C21" s="308">
        <f>VLOOKUP(B21,'Basisreihen Destatis 2019'!$B$7:$H$90,2,FALSE)</f>
        <v>98.4</v>
      </c>
      <c r="D21" s="309"/>
      <c r="E21" s="309">
        <f t="shared" si="11"/>
        <v>98.4</v>
      </c>
      <c r="F21" s="309"/>
      <c r="G21" s="310">
        <f t="shared" ref="G21:G84" si="20">ROUND(IF(E21&gt;0,E21,F21*$E$77/$F$77),1)</f>
        <v>98.4</v>
      </c>
      <c r="H21" s="386">
        <f t="shared" si="12"/>
        <v>1.1697</v>
      </c>
      <c r="I21" s="180"/>
      <c r="J21" s="387">
        <v>2014</v>
      </c>
      <c r="K21" s="308">
        <f>VLOOKUP(J21,'Basisreihen Destatis 2019'!$B$7:$H$90,3,FALSE)</f>
        <v>98.2</v>
      </c>
      <c r="L21" s="309"/>
      <c r="M21" s="309">
        <f t="shared" ref="M21:M77" si="21">ROUND(IF(K21&gt;0,K21,L21*$K$67/$L$67),1)</f>
        <v>98.2</v>
      </c>
      <c r="N21" s="309"/>
      <c r="O21" s="310">
        <f t="shared" ref="O21:O84" si="22">ROUND(IF(M21&gt;0,M21,N21*$M$77/$N$77),1)</f>
        <v>98.2</v>
      </c>
      <c r="P21" s="386">
        <f t="shared" si="13"/>
        <v>1.1986000000000001</v>
      </c>
      <c r="R21" s="387">
        <v>2014</v>
      </c>
      <c r="S21" s="322">
        <f>VLOOKUP(R21,'Basisreihen Destatis 2019'!$B$7:$H$90,7,FALSE)</f>
        <v>102.5</v>
      </c>
      <c r="T21" s="374"/>
      <c r="U21" s="374">
        <f t="shared" si="10"/>
        <v>102.5</v>
      </c>
      <c r="V21" s="317"/>
      <c r="W21" s="317">
        <f t="shared" si="19"/>
        <v>102.5</v>
      </c>
      <c r="X21" s="317"/>
      <c r="Y21" s="317">
        <f t="shared" si="18"/>
        <v>102.5</v>
      </c>
      <c r="Z21" s="317">
        <f>VLOOKUP(R21,'Basisreihen Destatis 2019'!$B$7:$H$90,3,FALSE)</f>
        <v>98.2</v>
      </c>
      <c r="AA21" s="317"/>
      <c r="AB21" s="317">
        <f t="shared" si="14"/>
        <v>98.2</v>
      </c>
      <c r="AC21" s="317"/>
      <c r="AD21" s="317">
        <f t="shared" si="15"/>
        <v>98.2</v>
      </c>
      <c r="AE21" s="323">
        <f t="shared" ref="AE21:AE84" si="23">ROUND(0.4*Y21+0.6*AD21,1)</f>
        <v>99.9</v>
      </c>
      <c r="AF21" s="386">
        <f t="shared" si="16"/>
        <v>1.1521999999999999</v>
      </c>
      <c r="AH21" s="387">
        <v>2014</v>
      </c>
      <c r="AI21" s="322">
        <f>VLOOKUP(AH21,'Basisreihen Destatis 2019'!$B$7:$H$90,6,FALSE)</f>
        <v>101.3</v>
      </c>
      <c r="AJ21" s="317"/>
      <c r="AK21" s="323">
        <f t="shared" si="9"/>
        <v>101.3</v>
      </c>
      <c r="AL21" s="386">
        <f t="shared" si="17"/>
        <v>1.0336000000000001</v>
      </c>
    </row>
    <row r="22" spans="2:38">
      <c r="B22" s="387">
        <v>2013</v>
      </c>
      <c r="C22" s="308">
        <f>VLOOKUP(B22,'Basisreihen Destatis 2019'!$B$7:$H$90,2,FALSE)</f>
        <v>96.6</v>
      </c>
      <c r="D22" s="309"/>
      <c r="E22" s="309">
        <f t="shared" si="11"/>
        <v>96.6</v>
      </c>
      <c r="F22" s="309"/>
      <c r="G22" s="310">
        <f t="shared" si="20"/>
        <v>96.6</v>
      </c>
      <c r="H22" s="386">
        <f t="shared" si="12"/>
        <v>1.1915</v>
      </c>
      <c r="I22" s="180"/>
      <c r="J22" s="387">
        <v>2013</v>
      </c>
      <c r="K22" s="308">
        <f>VLOOKUP(J22,'Basisreihen Destatis 2019'!$B$7:$H$90,3,FALSE)</f>
        <v>96.7</v>
      </c>
      <c r="L22" s="309"/>
      <c r="M22" s="309">
        <f t="shared" si="21"/>
        <v>96.7</v>
      </c>
      <c r="N22" s="309"/>
      <c r="O22" s="310">
        <f t="shared" si="22"/>
        <v>96.7</v>
      </c>
      <c r="P22" s="386">
        <f t="shared" si="13"/>
        <v>1.2172000000000001</v>
      </c>
      <c r="R22" s="387">
        <v>2013</v>
      </c>
      <c r="S22" s="322">
        <f>VLOOKUP(R22,'Basisreihen Destatis 2019'!$B$7:$H$90,7,FALSE)</f>
        <v>103.8</v>
      </c>
      <c r="T22" s="374"/>
      <c r="U22" s="374">
        <f t="shared" si="10"/>
        <v>103.8</v>
      </c>
      <c r="V22" s="317"/>
      <c r="W22" s="317">
        <f t="shared" si="19"/>
        <v>103.8</v>
      </c>
      <c r="X22" s="317"/>
      <c r="Y22" s="317">
        <f t="shared" si="18"/>
        <v>103.8</v>
      </c>
      <c r="Z22" s="317">
        <f>VLOOKUP(R22,'Basisreihen Destatis 2019'!$B$7:$H$90,3,FALSE)</f>
        <v>96.7</v>
      </c>
      <c r="AA22" s="317"/>
      <c r="AB22" s="317">
        <f t="shared" si="14"/>
        <v>96.7</v>
      </c>
      <c r="AC22" s="317"/>
      <c r="AD22" s="317">
        <f t="shared" si="15"/>
        <v>96.7</v>
      </c>
      <c r="AE22" s="323">
        <f t="shared" si="23"/>
        <v>99.5</v>
      </c>
      <c r="AF22" s="386">
        <f t="shared" si="16"/>
        <v>1.1568000000000001</v>
      </c>
      <c r="AH22" s="387">
        <v>2013</v>
      </c>
      <c r="AI22" s="322">
        <f>VLOOKUP(AH22,'Basisreihen Destatis 2019'!$B$7:$H$90,6,FALSE)</f>
        <v>102</v>
      </c>
      <c r="AJ22" s="317"/>
      <c r="AK22" s="323">
        <f t="shared" si="9"/>
        <v>102</v>
      </c>
      <c r="AL22" s="386">
        <f t="shared" si="17"/>
        <v>1.0265</v>
      </c>
    </row>
    <row r="23" spans="2:38">
      <c r="B23" s="387">
        <v>2012</v>
      </c>
      <c r="C23" s="308">
        <f>VLOOKUP(B23,'Basisreihen Destatis 2019'!$B$7:$H$90,2,FALSE)</f>
        <v>94.8</v>
      </c>
      <c r="D23" s="309"/>
      <c r="E23" s="309">
        <f t="shared" si="11"/>
        <v>94.8</v>
      </c>
      <c r="F23" s="309"/>
      <c r="G23" s="310">
        <f t="shared" si="20"/>
        <v>94.8</v>
      </c>
      <c r="H23" s="386">
        <f t="shared" si="12"/>
        <v>1.2141</v>
      </c>
      <c r="I23" s="180"/>
      <c r="J23" s="387">
        <v>2012</v>
      </c>
      <c r="K23" s="308">
        <f>VLOOKUP(J23,'Basisreihen Destatis 2019'!$B$7:$H$90,3,FALSE)</f>
        <v>95.1</v>
      </c>
      <c r="L23" s="309"/>
      <c r="M23" s="309">
        <f t="shared" si="21"/>
        <v>95.1</v>
      </c>
      <c r="N23" s="309"/>
      <c r="O23" s="310">
        <f t="shared" si="22"/>
        <v>95.1</v>
      </c>
      <c r="P23" s="386">
        <f t="shared" si="13"/>
        <v>1.2376</v>
      </c>
      <c r="R23" s="387">
        <v>2012</v>
      </c>
      <c r="S23" s="322">
        <f>VLOOKUP(R23,'Basisreihen Destatis 2019'!$B$7:$H$90,7,FALSE)</f>
        <v>108.6</v>
      </c>
      <c r="T23" s="374"/>
      <c r="U23" s="374">
        <f t="shared" si="10"/>
        <v>108.6</v>
      </c>
      <c r="V23" s="317"/>
      <c r="W23" s="317">
        <f t="shared" si="19"/>
        <v>108.6</v>
      </c>
      <c r="X23" s="317"/>
      <c r="Y23" s="317">
        <f t="shared" si="18"/>
        <v>108.6</v>
      </c>
      <c r="Z23" s="317">
        <f>VLOOKUP(R23,'Basisreihen Destatis 2019'!$B$7:$H$90,3,FALSE)</f>
        <v>95.1</v>
      </c>
      <c r="AA23" s="317"/>
      <c r="AB23" s="317">
        <f t="shared" si="14"/>
        <v>95.1</v>
      </c>
      <c r="AC23" s="317"/>
      <c r="AD23" s="317">
        <f t="shared" si="15"/>
        <v>95.1</v>
      </c>
      <c r="AE23" s="323">
        <f t="shared" si="23"/>
        <v>100.5</v>
      </c>
      <c r="AF23" s="386">
        <f t="shared" si="16"/>
        <v>1.1453</v>
      </c>
      <c r="AH23" s="387">
        <v>2012</v>
      </c>
      <c r="AI23" s="322">
        <f>VLOOKUP(AH23,'Basisreihen Destatis 2019'!$B$7:$H$90,6,FALSE)</f>
        <v>101.9</v>
      </c>
      <c r="AJ23" s="317"/>
      <c r="AK23" s="323">
        <f t="shared" si="9"/>
        <v>101.9</v>
      </c>
      <c r="AL23" s="386">
        <f t="shared" si="17"/>
        <v>1.0275000000000001</v>
      </c>
    </row>
    <row r="24" spans="2:38">
      <c r="B24" s="387">
        <v>2011</v>
      </c>
      <c r="C24" s="308">
        <f>VLOOKUP(B24,'Basisreihen Destatis 2019'!$B$7:$H$90,2,FALSE)</f>
        <v>92.5</v>
      </c>
      <c r="D24" s="309"/>
      <c r="E24" s="309">
        <f t="shared" si="11"/>
        <v>92.5</v>
      </c>
      <c r="F24" s="309"/>
      <c r="G24" s="310">
        <f t="shared" si="20"/>
        <v>92.5</v>
      </c>
      <c r="H24" s="386">
        <f t="shared" si="12"/>
        <v>1.2443</v>
      </c>
      <c r="I24" s="180"/>
      <c r="J24" s="387">
        <v>2011</v>
      </c>
      <c r="K24" s="308">
        <f>VLOOKUP(J24,'Basisreihen Destatis 2019'!$B$7:$H$90,3,FALSE)</f>
        <v>92.7</v>
      </c>
      <c r="L24" s="309"/>
      <c r="M24" s="309">
        <f t="shared" si="21"/>
        <v>92.7</v>
      </c>
      <c r="N24" s="309"/>
      <c r="O24" s="310">
        <f t="shared" si="22"/>
        <v>92.7</v>
      </c>
      <c r="P24" s="386">
        <f t="shared" si="13"/>
        <v>1.2697000000000001</v>
      </c>
      <c r="R24" s="387">
        <v>2011</v>
      </c>
      <c r="S24" s="322">
        <f>VLOOKUP(R24,'Basisreihen Destatis 2019'!$B$7:$H$90,7,FALSE)</f>
        <v>108.1</v>
      </c>
      <c r="T24" s="374"/>
      <c r="U24" s="374">
        <f t="shared" si="10"/>
        <v>108.1</v>
      </c>
      <c r="V24" s="317"/>
      <c r="W24" s="317">
        <f t="shared" si="19"/>
        <v>108.1</v>
      </c>
      <c r="X24" s="317"/>
      <c r="Y24" s="317">
        <f t="shared" si="18"/>
        <v>108.1</v>
      </c>
      <c r="Z24" s="317">
        <f>VLOOKUP(R24,'Basisreihen Destatis 2019'!$B$7:$H$90,3,FALSE)</f>
        <v>92.7</v>
      </c>
      <c r="AA24" s="317"/>
      <c r="AB24" s="317">
        <f t="shared" si="14"/>
        <v>92.7</v>
      </c>
      <c r="AC24" s="317"/>
      <c r="AD24" s="317">
        <f t="shared" si="15"/>
        <v>92.7</v>
      </c>
      <c r="AE24" s="323">
        <f t="shared" si="23"/>
        <v>98.9</v>
      </c>
      <c r="AF24" s="386">
        <f t="shared" si="16"/>
        <v>1.1637999999999999</v>
      </c>
      <c r="AH24" s="387">
        <v>2011</v>
      </c>
      <c r="AI24" s="322">
        <f>VLOOKUP(AH24,'Basisreihen Destatis 2019'!$B$7:$H$90,6,FALSE)</f>
        <v>100.5</v>
      </c>
      <c r="AJ24" s="317"/>
      <c r="AK24" s="323">
        <f t="shared" si="9"/>
        <v>100.5</v>
      </c>
      <c r="AL24" s="386">
        <f t="shared" si="17"/>
        <v>1.0418000000000001</v>
      </c>
    </row>
    <row r="25" spans="2:38">
      <c r="B25" s="387">
        <v>2010</v>
      </c>
      <c r="C25" s="308">
        <f>VLOOKUP(B25,'Basisreihen Destatis 2019'!$B$7:$H$90,2,FALSE)</f>
        <v>89.7</v>
      </c>
      <c r="D25" s="309"/>
      <c r="E25" s="309">
        <f t="shared" si="11"/>
        <v>89.7</v>
      </c>
      <c r="F25" s="309"/>
      <c r="G25" s="310">
        <f t="shared" si="20"/>
        <v>89.7</v>
      </c>
      <c r="H25" s="386">
        <f t="shared" si="12"/>
        <v>1.2831999999999999</v>
      </c>
      <c r="J25" s="387">
        <v>2010</v>
      </c>
      <c r="K25" s="308">
        <f>VLOOKUP(J25,'Basisreihen Destatis 2019'!$B$7:$H$90,3,FALSE)</f>
        <v>91</v>
      </c>
      <c r="L25" s="309"/>
      <c r="M25" s="309">
        <f t="shared" si="21"/>
        <v>91</v>
      </c>
      <c r="N25" s="309"/>
      <c r="O25" s="310">
        <f t="shared" si="22"/>
        <v>91</v>
      </c>
      <c r="P25" s="386">
        <f t="shared" si="13"/>
        <v>1.2934000000000001</v>
      </c>
      <c r="Q25" s="181"/>
      <c r="R25" s="387">
        <v>2010</v>
      </c>
      <c r="S25" s="322">
        <f>VLOOKUP(R25,'Basisreihen Destatis 2019'!$B$7:$H$90,7,FALSE)</f>
        <v>99.3</v>
      </c>
      <c r="T25" s="374"/>
      <c r="U25" s="374">
        <f t="shared" si="10"/>
        <v>99.3</v>
      </c>
      <c r="V25" s="317"/>
      <c r="W25" s="317">
        <f t="shared" si="19"/>
        <v>99.3</v>
      </c>
      <c r="X25" s="317"/>
      <c r="Y25" s="317">
        <f t="shared" si="18"/>
        <v>99.3</v>
      </c>
      <c r="Z25" s="317">
        <f>VLOOKUP(R25,'Basisreihen Destatis 2019'!$B$7:$H$90,3,FALSE)</f>
        <v>91</v>
      </c>
      <c r="AA25" s="317"/>
      <c r="AB25" s="317">
        <f t="shared" si="14"/>
        <v>91</v>
      </c>
      <c r="AC25" s="317"/>
      <c r="AD25" s="317">
        <f t="shared" si="15"/>
        <v>91</v>
      </c>
      <c r="AE25" s="323">
        <f t="shared" si="23"/>
        <v>94.3</v>
      </c>
      <c r="AF25" s="386">
        <f t="shared" si="16"/>
        <v>1.2205999999999999</v>
      </c>
      <c r="AH25" s="387">
        <v>2010</v>
      </c>
      <c r="AI25" s="322">
        <f>VLOOKUP(AH25,'Basisreihen Destatis 2019'!$B$7:$H$90,6,FALSE)</f>
        <v>95.9</v>
      </c>
      <c r="AJ25" s="317"/>
      <c r="AK25" s="323">
        <f t="shared" si="9"/>
        <v>95.9</v>
      </c>
      <c r="AL25" s="386">
        <f t="shared" si="17"/>
        <v>1.0918000000000001</v>
      </c>
    </row>
    <row r="26" spans="2:38">
      <c r="B26" s="387">
        <v>2009</v>
      </c>
      <c r="C26" s="308">
        <f>VLOOKUP(B26,'Basisreihen Destatis 2019'!$B$7:$H$90,2,FALSE)</f>
        <v>88.7</v>
      </c>
      <c r="D26" s="309"/>
      <c r="E26" s="309">
        <f t="shared" si="11"/>
        <v>88.7</v>
      </c>
      <c r="F26" s="309"/>
      <c r="G26" s="310">
        <f t="shared" si="20"/>
        <v>88.7</v>
      </c>
      <c r="H26" s="386">
        <f t="shared" si="12"/>
        <v>1.2976000000000001</v>
      </c>
      <c r="J26" s="387">
        <v>2009</v>
      </c>
      <c r="K26" s="308">
        <f>VLOOKUP(J26,'Basisreihen Destatis 2019'!$B$7:$H$90,3,FALSE)</f>
        <v>90.5</v>
      </c>
      <c r="L26" s="309"/>
      <c r="M26" s="309">
        <f t="shared" si="21"/>
        <v>90.5</v>
      </c>
      <c r="N26" s="309"/>
      <c r="O26" s="310">
        <f t="shared" si="22"/>
        <v>90.5</v>
      </c>
      <c r="P26" s="386">
        <f t="shared" si="13"/>
        <v>1.3006</v>
      </c>
      <c r="Q26" s="181"/>
      <c r="R26" s="387">
        <v>2009</v>
      </c>
      <c r="S26" s="322">
        <f>VLOOKUP(R26,'Basisreihen Destatis 2019'!$B$7:$H$90,7,FALSE)</f>
        <v>101.1</v>
      </c>
      <c r="T26" s="374"/>
      <c r="U26" s="374">
        <f t="shared" si="10"/>
        <v>101.1</v>
      </c>
      <c r="V26" s="317"/>
      <c r="W26" s="317">
        <f t="shared" si="19"/>
        <v>101.1</v>
      </c>
      <c r="X26" s="317"/>
      <c r="Y26" s="317">
        <f t="shared" si="18"/>
        <v>101.1</v>
      </c>
      <c r="Z26" s="317">
        <f>VLOOKUP(R26,'Basisreihen Destatis 2019'!$B$7:$H$90,3,FALSE)</f>
        <v>90.5</v>
      </c>
      <c r="AA26" s="317"/>
      <c r="AB26" s="317">
        <f t="shared" si="14"/>
        <v>90.5</v>
      </c>
      <c r="AC26" s="317"/>
      <c r="AD26" s="317">
        <f t="shared" si="15"/>
        <v>90.5</v>
      </c>
      <c r="AE26" s="323">
        <f t="shared" si="23"/>
        <v>94.7</v>
      </c>
      <c r="AF26" s="386">
        <f t="shared" si="16"/>
        <v>1.2154</v>
      </c>
      <c r="AH26" s="387">
        <v>2009</v>
      </c>
      <c r="AI26" s="322">
        <f>VLOOKUP(AH26,'Basisreihen Destatis 2019'!$B$7:$H$90,6,FALSE)</f>
        <v>95.1</v>
      </c>
      <c r="AJ26" s="317"/>
      <c r="AK26" s="323">
        <f t="shared" si="9"/>
        <v>95.1</v>
      </c>
      <c r="AL26" s="386">
        <f t="shared" si="17"/>
        <v>1.1009</v>
      </c>
    </row>
    <row r="27" spans="2:38">
      <c r="B27" s="387">
        <v>2008</v>
      </c>
      <c r="C27" s="308">
        <f>VLOOKUP(B27,'Basisreihen Destatis 2019'!$B$7:$H$90,2,FALSE)</f>
        <v>87.8</v>
      </c>
      <c r="D27" s="309"/>
      <c r="E27" s="309">
        <f t="shared" si="11"/>
        <v>87.8</v>
      </c>
      <c r="F27" s="309"/>
      <c r="G27" s="310">
        <f t="shared" si="20"/>
        <v>87.8</v>
      </c>
      <c r="H27" s="386">
        <f t="shared" si="12"/>
        <v>1.3109</v>
      </c>
      <c r="J27" s="387">
        <v>2008</v>
      </c>
      <c r="K27" s="308">
        <f>VLOOKUP(J27,'Basisreihen Destatis 2019'!$B$7:$H$90,3,FALSE)</f>
        <v>89</v>
      </c>
      <c r="L27" s="309"/>
      <c r="M27" s="309">
        <f t="shared" si="21"/>
        <v>89</v>
      </c>
      <c r="N27" s="309"/>
      <c r="O27" s="310">
        <f t="shared" si="22"/>
        <v>89</v>
      </c>
      <c r="P27" s="386">
        <f t="shared" si="13"/>
        <v>1.3225</v>
      </c>
      <c r="Q27" s="181"/>
      <c r="R27" s="387">
        <v>2008</v>
      </c>
      <c r="S27" s="322">
        <f>VLOOKUP(R27,'Basisreihen Destatis 2019'!$B$7:$H$90,7,FALSE)</f>
        <v>111.4</v>
      </c>
      <c r="T27" s="374"/>
      <c r="U27" s="374">
        <f t="shared" si="10"/>
        <v>111.4</v>
      </c>
      <c r="V27" s="317"/>
      <c r="W27" s="317">
        <f t="shared" si="19"/>
        <v>111.4</v>
      </c>
      <c r="X27" s="317"/>
      <c r="Y27" s="317">
        <f t="shared" si="18"/>
        <v>111.4</v>
      </c>
      <c r="Z27" s="317">
        <f>VLOOKUP(R27,'Basisreihen Destatis 2019'!$B$7:$H$90,3,FALSE)</f>
        <v>89</v>
      </c>
      <c r="AA27" s="317"/>
      <c r="AB27" s="317">
        <f t="shared" si="14"/>
        <v>89</v>
      </c>
      <c r="AC27" s="317"/>
      <c r="AD27" s="317">
        <f t="shared" si="15"/>
        <v>89</v>
      </c>
      <c r="AE27" s="323">
        <f t="shared" si="23"/>
        <v>98</v>
      </c>
      <c r="AF27" s="386">
        <f t="shared" si="16"/>
        <v>1.1745000000000001</v>
      </c>
      <c r="AH27" s="387">
        <v>2008</v>
      </c>
      <c r="AI27" s="322">
        <f>VLOOKUP(AH27,'Basisreihen Destatis 2019'!$B$7:$H$90,6,FALSE)</f>
        <v>98.4</v>
      </c>
      <c r="AJ27" s="317"/>
      <c r="AK27" s="323">
        <f t="shared" si="9"/>
        <v>98.4</v>
      </c>
      <c r="AL27" s="386">
        <f t="shared" si="17"/>
        <v>1.0640000000000001</v>
      </c>
    </row>
    <row r="28" spans="2:38">
      <c r="B28" s="387">
        <v>2007</v>
      </c>
      <c r="C28" s="308">
        <f>VLOOKUP(B28,'Basisreihen Destatis 2019'!$B$7:$H$90,2,FALSE)</f>
        <v>84.6</v>
      </c>
      <c r="D28" s="309"/>
      <c r="E28" s="309">
        <f t="shared" si="11"/>
        <v>84.6</v>
      </c>
      <c r="F28" s="309"/>
      <c r="G28" s="310">
        <f t="shared" si="20"/>
        <v>84.6</v>
      </c>
      <c r="H28" s="386">
        <f t="shared" si="12"/>
        <v>1.3605</v>
      </c>
      <c r="J28" s="387">
        <v>2007</v>
      </c>
      <c r="K28" s="308">
        <f>VLOOKUP(J28,'Basisreihen Destatis 2019'!$B$7:$H$90,3,FALSE)</f>
        <v>86.4</v>
      </c>
      <c r="L28" s="309"/>
      <c r="M28" s="309">
        <f t="shared" si="21"/>
        <v>86.4</v>
      </c>
      <c r="N28" s="309"/>
      <c r="O28" s="310">
        <f t="shared" si="22"/>
        <v>86.4</v>
      </c>
      <c r="P28" s="386">
        <f t="shared" si="13"/>
        <v>1.3623000000000001</v>
      </c>
      <c r="Q28" s="181"/>
      <c r="R28" s="387">
        <v>2007</v>
      </c>
      <c r="S28" s="322">
        <f>VLOOKUP(R28,'Basisreihen Destatis 2019'!$B$7:$H$90,7,FALSE)</f>
        <v>103.2</v>
      </c>
      <c r="T28" s="374"/>
      <c r="U28" s="374">
        <f t="shared" si="10"/>
        <v>103.2</v>
      </c>
      <c r="V28" s="317"/>
      <c r="W28" s="317">
        <f t="shared" si="19"/>
        <v>103.2</v>
      </c>
      <c r="X28" s="317"/>
      <c r="Y28" s="317">
        <f t="shared" si="18"/>
        <v>103.2</v>
      </c>
      <c r="Z28" s="317">
        <f>VLOOKUP(R28,'Basisreihen Destatis 2019'!$B$7:$H$90,3,FALSE)</f>
        <v>86.4</v>
      </c>
      <c r="AA28" s="317"/>
      <c r="AB28" s="317">
        <f t="shared" si="14"/>
        <v>86.4</v>
      </c>
      <c r="AC28" s="317"/>
      <c r="AD28" s="317">
        <f t="shared" si="15"/>
        <v>86.4</v>
      </c>
      <c r="AE28" s="323">
        <f t="shared" si="23"/>
        <v>93.1</v>
      </c>
      <c r="AF28" s="386">
        <f t="shared" si="16"/>
        <v>1.2363</v>
      </c>
      <c r="AH28" s="387">
        <v>2007</v>
      </c>
      <c r="AI28" s="322">
        <f>VLOOKUP(AH28,'Basisreihen Destatis 2019'!$B$7:$H$90,6,FALSE)</f>
        <v>93.6</v>
      </c>
      <c r="AJ28" s="317"/>
      <c r="AK28" s="323">
        <f t="shared" si="9"/>
        <v>93.6</v>
      </c>
      <c r="AL28" s="386">
        <f t="shared" si="17"/>
        <v>1.1186</v>
      </c>
    </row>
    <row r="29" spans="2:38">
      <c r="B29" s="387">
        <v>2006</v>
      </c>
      <c r="C29" s="308">
        <f>VLOOKUP(B29,'Basisreihen Destatis 2019'!$B$7:$H$90,2,FALSE)</f>
        <v>81.099999999999994</v>
      </c>
      <c r="D29" s="309"/>
      <c r="E29" s="309">
        <f t="shared" si="11"/>
        <v>81.099999999999994</v>
      </c>
      <c r="F29" s="309"/>
      <c r="G29" s="310">
        <f t="shared" si="20"/>
        <v>81.099999999999994</v>
      </c>
      <c r="H29" s="386">
        <f t="shared" si="12"/>
        <v>1.4192</v>
      </c>
      <c r="J29" s="387">
        <v>2006</v>
      </c>
      <c r="K29" s="308">
        <f>VLOOKUP(J29,'Basisreihen Destatis 2019'!$B$7:$H$90,3,FALSE)</f>
        <v>83.8</v>
      </c>
      <c r="L29" s="309"/>
      <c r="M29" s="309">
        <f t="shared" si="21"/>
        <v>83.8</v>
      </c>
      <c r="N29" s="309"/>
      <c r="O29" s="310">
        <f t="shared" si="22"/>
        <v>83.8</v>
      </c>
      <c r="P29" s="386">
        <f t="shared" si="13"/>
        <v>1.4045000000000001</v>
      </c>
      <c r="Q29" s="181"/>
      <c r="R29" s="387">
        <v>2006</v>
      </c>
      <c r="S29" s="322">
        <f>VLOOKUP(R29,'Basisreihen Destatis 2019'!$B$7:$H$90,7,FALSE)</f>
        <v>93.5</v>
      </c>
      <c r="T29" s="374"/>
      <c r="U29" s="374">
        <f t="shared" si="10"/>
        <v>93.5</v>
      </c>
      <c r="V29" s="317"/>
      <c r="W29" s="317">
        <f t="shared" si="19"/>
        <v>93.5</v>
      </c>
      <c r="X29" s="317"/>
      <c r="Y29" s="317">
        <f t="shared" si="18"/>
        <v>93.5</v>
      </c>
      <c r="Z29" s="317">
        <f>VLOOKUP(R29,'Basisreihen Destatis 2019'!$B$7:$H$90,3,FALSE)</f>
        <v>83.8</v>
      </c>
      <c r="AA29" s="317"/>
      <c r="AB29" s="317">
        <f t="shared" si="14"/>
        <v>83.8</v>
      </c>
      <c r="AC29" s="317"/>
      <c r="AD29" s="317">
        <f t="shared" si="15"/>
        <v>83.8</v>
      </c>
      <c r="AE29" s="323">
        <f t="shared" si="23"/>
        <v>87.7</v>
      </c>
      <c r="AF29" s="386">
        <f t="shared" si="16"/>
        <v>1.3124</v>
      </c>
      <c r="AH29" s="387">
        <v>2006</v>
      </c>
      <c r="AI29" s="322">
        <f>VLOOKUP(AH29,'Basisreihen Destatis 2019'!$B$7:$H$90,6,FALSE)</f>
        <v>92.5</v>
      </c>
      <c r="AJ29" s="317"/>
      <c r="AK29" s="323">
        <f t="shared" si="9"/>
        <v>92.5</v>
      </c>
      <c r="AL29" s="386">
        <f t="shared" si="17"/>
        <v>1.1318999999999999</v>
      </c>
    </row>
    <row r="30" spans="2:38">
      <c r="B30" s="387">
        <v>2005</v>
      </c>
      <c r="C30" s="308">
        <f>VLOOKUP(B30,'Basisreihen Destatis 2019'!$B$7:$H$90,2,FALSE)</f>
        <v>79.2</v>
      </c>
      <c r="D30" s="309"/>
      <c r="E30" s="309">
        <f t="shared" si="11"/>
        <v>79.2</v>
      </c>
      <c r="F30" s="309"/>
      <c r="G30" s="310">
        <f t="shared" si="20"/>
        <v>79.2</v>
      </c>
      <c r="H30" s="386">
        <f t="shared" si="12"/>
        <v>1.4533</v>
      </c>
      <c r="J30" s="387">
        <v>2005</v>
      </c>
      <c r="K30" s="308">
        <f>VLOOKUP(J30,'Basisreihen Destatis 2019'!$B$7:$H$90,3,FALSE)</f>
        <v>81.8</v>
      </c>
      <c r="L30" s="309"/>
      <c r="M30" s="309">
        <f t="shared" si="21"/>
        <v>81.8</v>
      </c>
      <c r="N30" s="309"/>
      <c r="O30" s="310">
        <f t="shared" si="22"/>
        <v>81.8</v>
      </c>
      <c r="P30" s="386">
        <f t="shared" si="13"/>
        <v>1.4389000000000001</v>
      </c>
      <c r="Q30" s="181"/>
      <c r="R30" s="387">
        <v>2005</v>
      </c>
      <c r="S30" s="322">
        <f>VLOOKUP(R30,'Basisreihen Destatis 2019'!$B$7:$H$90,7,FALSE)</f>
        <v>91.6</v>
      </c>
      <c r="T30" s="375">
        <f>VLOOKUP(R30,'Basisreihen Destatis 2019'!$J$7:$Q$86,2,FALSE)</f>
        <v>137.19999999999999</v>
      </c>
      <c r="U30" s="374">
        <f t="shared" ref="U30:U34" si="24">ROUND(IF(S30&gt;0,S30,T30*$S$30/$T$30),1)</f>
        <v>91.6</v>
      </c>
      <c r="V30" s="317"/>
      <c r="W30" s="317">
        <f>ROUND(IF(U30&gt;0,U30,V30*$U$35/$V$35),1)</f>
        <v>91.6</v>
      </c>
      <c r="X30" s="317"/>
      <c r="Y30" s="317">
        <f t="shared" si="18"/>
        <v>91.6</v>
      </c>
      <c r="Z30" s="317">
        <f>VLOOKUP(R30,'Basisreihen Destatis 2019'!$B$7:$H$90,3,FALSE)</f>
        <v>81.8</v>
      </c>
      <c r="AA30" s="317"/>
      <c r="AB30" s="317">
        <f t="shared" si="14"/>
        <v>81.8</v>
      </c>
      <c r="AC30" s="317"/>
      <c r="AD30" s="317">
        <f t="shared" si="15"/>
        <v>81.8</v>
      </c>
      <c r="AE30" s="323">
        <f t="shared" si="23"/>
        <v>85.7</v>
      </c>
      <c r="AF30" s="386">
        <f t="shared" si="16"/>
        <v>1.3431</v>
      </c>
      <c r="AH30" s="387">
        <v>2005</v>
      </c>
      <c r="AI30" s="322">
        <f>VLOOKUP(AH30,'Basisreihen Destatis 2019'!$B$7:$H$90,6,FALSE)</f>
        <v>87.8</v>
      </c>
      <c r="AJ30" s="317"/>
      <c r="AK30" s="323">
        <f t="shared" si="9"/>
        <v>87.8</v>
      </c>
      <c r="AL30" s="386">
        <f t="shared" si="17"/>
        <v>1.1924999999999999</v>
      </c>
    </row>
    <row r="31" spans="2:38">
      <c r="B31" s="387">
        <v>2004</v>
      </c>
      <c r="C31" s="308">
        <f>VLOOKUP(B31,'Basisreihen Destatis 2019'!$B$7:$H$90,2,FALSE)</f>
        <v>77.599999999999994</v>
      </c>
      <c r="D31" s="309"/>
      <c r="E31" s="309">
        <f t="shared" si="11"/>
        <v>77.599999999999994</v>
      </c>
      <c r="F31" s="309"/>
      <c r="G31" s="310">
        <f t="shared" si="20"/>
        <v>77.599999999999994</v>
      </c>
      <c r="H31" s="386">
        <f t="shared" si="12"/>
        <v>1.4832000000000001</v>
      </c>
      <c r="J31" s="387">
        <v>2004</v>
      </c>
      <c r="K31" s="308">
        <f>VLOOKUP(J31,'Basisreihen Destatis 2019'!$B$7:$H$90,3,FALSE)</f>
        <v>81.7</v>
      </c>
      <c r="L31" s="309"/>
      <c r="M31" s="309">
        <f t="shared" si="21"/>
        <v>81.7</v>
      </c>
      <c r="N31" s="309"/>
      <c r="O31" s="310">
        <f t="shared" si="22"/>
        <v>81.7</v>
      </c>
      <c r="P31" s="386">
        <f t="shared" si="13"/>
        <v>1.4406000000000001</v>
      </c>
      <c r="Q31" s="181"/>
      <c r="R31" s="387">
        <v>2004</v>
      </c>
      <c r="S31" s="324">
        <v>0</v>
      </c>
      <c r="T31" s="375">
        <f>VLOOKUP(R31,'Basisreihen Destatis 2019'!$J$7:$Q$86,2,FALSE)</f>
        <v>122.1</v>
      </c>
      <c r="U31" s="374">
        <f t="shared" si="24"/>
        <v>81.5</v>
      </c>
      <c r="V31" s="317"/>
      <c r="W31" s="317">
        <f t="shared" si="19"/>
        <v>81.5</v>
      </c>
      <c r="X31" s="317"/>
      <c r="Y31" s="317">
        <f t="shared" si="18"/>
        <v>81.5</v>
      </c>
      <c r="Z31" s="317">
        <f>VLOOKUP(R31,'Basisreihen Destatis 2019'!$B$7:$H$90,3,FALSE)</f>
        <v>81.7</v>
      </c>
      <c r="AA31" s="317"/>
      <c r="AB31" s="317">
        <f t="shared" si="14"/>
        <v>81.7</v>
      </c>
      <c r="AC31" s="317"/>
      <c r="AD31" s="317">
        <f t="shared" si="15"/>
        <v>81.7</v>
      </c>
      <c r="AE31" s="323">
        <f>ROUND(0.4*Y31+0.6*AD31,1)</f>
        <v>81.599999999999994</v>
      </c>
      <c r="AF31" s="386">
        <f t="shared" si="16"/>
        <v>1.4105000000000001</v>
      </c>
      <c r="AH31" s="387">
        <v>2004</v>
      </c>
      <c r="AI31" s="322">
        <f>VLOOKUP(AH31,'Basisreihen Destatis 2019'!$B$7:$H$90,6,FALSE)</f>
        <v>84.6</v>
      </c>
      <c r="AJ31" s="317"/>
      <c r="AK31" s="323">
        <f t="shared" si="9"/>
        <v>84.6</v>
      </c>
      <c r="AL31" s="386">
        <f t="shared" si="17"/>
        <v>1.2376</v>
      </c>
    </row>
    <row r="32" spans="2:38">
      <c r="B32" s="387">
        <v>2003</v>
      </c>
      <c r="C32" s="308">
        <f>VLOOKUP(B32,'Basisreihen Destatis 2019'!$B$7:$H$90,2,FALSE)</f>
        <v>76.5</v>
      </c>
      <c r="D32" s="309"/>
      <c r="E32" s="309">
        <f t="shared" si="11"/>
        <v>76.5</v>
      </c>
      <c r="F32" s="309"/>
      <c r="G32" s="310">
        <f t="shared" si="20"/>
        <v>76.5</v>
      </c>
      <c r="H32" s="386">
        <f t="shared" si="12"/>
        <v>1.5045999999999999</v>
      </c>
      <c r="J32" s="387">
        <v>2003</v>
      </c>
      <c r="K32" s="308">
        <f>VLOOKUP(J32,'Basisreihen Destatis 2019'!$B$7:$H$90,3,FALSE)</f>
        <v>81.7</v>
      </c>
      <c r="L32" s="309"/>
      <c r="M32" s="309">
        <f t="shared" si="21"/>
        <v>81.7</v>
      </c>
      <c r="N32" s="309"/>
      <c r="O32" s="310">
        <f t="shared" si="22"/>
        <v>81.7</v>
      </c>
      <c r="P32" s="386">
        <f t="shared" si="13"/>
        <v>1.4406000000000001</v>
      </c>
      <c r="Q32" s="181"/>
      <c r="R32" s="387">
        <v>2003</v>
      </c>
      <c r="S32" s="324">
        <v>0</v>
      </c>
      <c r="T32" s="375">
        <f>VLOOKUP(R32,'Basisreihen Destatis 2019'!$J$7:$Q$86,2,FALSE)</f>
        <v>107.2</v>
      </c>
      <c r="U32" s="374">
        <f t="shared" si="24"/>
        <v>71.599999999999994</v>
      </c>
      <c r="V32" s="317"/>
      <c r="W32" s="317">
        <f t="shared" si="19"/>
        <v>71.599999999999994</v>
      </c>
      <c r="X32" s="317"/>
      <c r="Y32" s="317">
        <f t="shared" si="18"/>
        <v>71.599999999999994</v>
      </c>
      <c r="Z32" s="317">
        <f>VLOOKUP(R32,'Basisreihen Destatis 2019'!$B$7:$H$90,3,FALSE)</f>
        <v>81.7</v>
      </c>
      <c r="AA32" s="317"/>
      <c r="AB32" s="317">
        <f t="shared" si="14"/>
        <v>81.7</v>
      </c>
      <c r="AC32" s="317"/>
      <c r="AD32" s="317">
        <f t="shared" si="15"/>
        <v>81.7</v>
      </c>
      <c r="AE32" s="323">
        <f t="shared" si="23"/>
        <v>77.7</v>
      </c>
      <c r="AF32" s="386">
        <f t="shared" si="16"/>
        <v>1.4813000000000001</v>
      </c>
      <c r="AH32" s="387">
        <v>2003</v>
      </c>
      <c r="AI32" s="322">
        <f>VLOOKUP(AH32,'Basisreihen Destatis 2019'!$B$7:$H$90,6,FALSE)</f>
        <v>83.4</v>
      </c>
      <c r="AJ32" s="317"/>
      <c r="AK32" s="323">
        <f t="shared" si="9"/>
        <v>83.4</v>
      </c>
      <c r="AL32" s="386">
        <f t="shared" si="17"/>
        <v>1.2554000000000001</v>
      </c>
    </row>
    <row r="33" spans="2:38">
      <c r="B33" s="387">
        <v>2002</v>
      </c>
      <c r="C33" s="308">
        <f>VLOOKUP(B33,'Basisreihen Destatis 2019'!$B$7:$H$90,2,FALSE)</f>
        <v>76.3</v>
      </c>
      <c r="D33" s="309"/>
      <c r="E33" s="309">
        <f t="shared" si="11"/>
        <v>76.3</v>
      </c>
      <c r="F33" s="309"/>
      <c r="G33" s="310">
        <f t="shared" si="20"/>
        <v>76.3</v>
      </c>
      <c r="H33" s="386">
        <f t="shared" si="12"/>
        <v>1.5085</v>
      </c>
      <c r="J33" s="387">
        <v>2002</v>
      </c>
      <c r="K33" s="308">
        <f>VLOOKUP(J33,'Basisreihen Destatis 2019'!$B$7:$H$90,3,FALSE)</f>
        <v>82</v>
      </c>
      <c r="L33" s="309"/>
      <c r="M33" s="309">
        <f t="shared" si="21"/>
        <v>82</v>
      </c>
      <c r="N33" s="309"/>
      <c r="O33" s="310">
        <f t="shared" si="22"/>
        <v>82</v>
      </c>
      <c r="P33" s="386">
        <f t="shared" si="13"/>
        <v>1.4354</v>
      </c>
      <c r="Q33" s="181"/>
      <c r="R33" s="387">
        <v>2002</v>
      </c>
      <c r="S33" s="324">
        <v>0</v>
      </c>
      <c r="T33" s="375">
        <f>VLOOKUP(R33,'Basisreihen Destatis 2019'!$J$7:$Q$86,2,FALSE)</f>
        <v>104.1</v>
      </c>
      <c r="U33" s="374">
        <f t="shared" si="24"/>
        <v>69.5</v>
      </c>
      <c r="V33" s="317"/>
      <c r="W33" s="317">
        <f t="shared" si="19"/>
        <v>69.5</v>
      </c>
      <c r="X33" s="317"/>
      <c r="Y33" s="317">
        <f t="shared" si="18"/>
        <v>69.5</v>
      </c>
      <c r="Z33" s="317">
        <f>VLOOKUP(R33,'Basisreihen Destatis 2019'!$B$7:$H$90,3,FALSE)</f>
        <v>82</v>
      </c>
      <c r="AA33" s="317"/>
      <c r="AB33" s="317">
        <f t="shared" si="14"/>
        <v>82</v>
      </c>
      <c r="AC33" s="317"/>
      <c r="AD33" s="317">
        <f t="shared" si="15"/>
        <v>82</v>
      </c>
      <c r="AE33" s="323">
        <f t="shared" si="23"/>
        <v>77</v>
      </c>
      <c r="AF33" s="386">
        <f t="shared" si="16"/>
        <v>1.4947999999999999</v>
      </c>
      <c r="AH33" s="387">
        <v>2002</v>
      </c>
      <c r="AI33" s="322">
        <f>VLOOKUP(AH33,'Basisreihen Destatis 2019'!$B$7:$H$90,6,FALSE)</f>
        <v>82.2</v>
      </c>
      <c r="AJ33" s="317"/>
      <c r="AK33" s="323">
        <f t="shared" si="9"/>
        <v>82.2</v>
      </c>
      <c r="AL33" s="386">
        <f t="shared" si="17"/>
        <v>1.2737000000000001</v>
      </c>
    </row>
    <row r="34" spans="2:38">
      <c r="B34" s="387">
        <v>2001</v>
      </c>
      <c r="C34" s="308">
        <f>VLOOKUP(B34,'Basisreihen Destatis 2019'!$B$7:$H$90,2,FALSE)</f>
        <v>76.099999999999994</v>
      </c>
      <c r="D34" s="309"/>
      <c r="E34" s="309">
        <f t="shared" si="11"/>
        <v>76.099999999999994</v>
      </c>
      <c r="F34" s="309"/>
      <c r="G34" s="310">
        <f t="shared" si="20"/>
        <v>76.099999999999994</v>
      </c>
      <c r="H34" s="386">
        <f t="shared" si="12"/>
        <v>1.5125</v>
      </c>
      <c r="J34" s="387">
        <v>2001</v>
      </c>
      <c r="K34" s="308">
        <f>VLOOKUP(J34,'Basisreihen Destatis 2019'!$B$7:$H$90,3,FALSE)</f>
        <v>82.2</v>
      </c>
      <c r="L34" s="309"/>
      <c r="M34" s="309">
        <f t="shared" si="21"/>
        <v>82.2</v>
      </c>
      <c r="N34" s="309"/>
      <c r="O34" s="310">
        <f t="shared" si="22"/>
        <v>82.2</v>
      </c>
      <c r="P34" s="386">
        <f t="shared" si="13"/>
        <v>1.4319</v>
      </c>
      <c r="Q34" s="181"/>
      <c r="R34" s="387">
        <v>2001</v>
      </c>
      <c r="S34" s="324">
        <v>0</v>
      </c>
      <c r="T34" s="375">
        <f>VLOOKUP(R34,'Basisreihen Destatis 2019'!$J$7:$Q$86,2,FALSE)</f>
        <v>104.4</v>
      </c>
      <c r="U34" s="374">
        <f t="shared" si="24"/>
        <v>69.7</v>
      </c>
      <c r="V34" s="317"/>
      <c r="W34" s="317">
        <f t="shared" si="19"/>
        <v>69.7</v>
      </c>
      <c r="X34" s="317"/>
      <c r="Y34" s="317">
        <f t="shared" si="18"/>
        <v>69.7</v>
      </c>
      <c r="Z34" s="317">
        <f>VLOOKUP(R34,'Basisreihen Destatis 2019'!$B$7:$H$90,3,FALSE)</f>
        <v>82.2</v>
      </c>
      <c r="AA34" s="317"/>
      <c r="AB34" s="317">
        <f t="shared" si="14"/>
        <v>82.2</v>
      </c>
      <c r="AC34" s="317"/>
      <c r="AD34" s="317">
        <f t="shared" si="15"/>
        <v>82.2</v>
      </c>
      <c r="AE34" s="323">
        <f t="shared" si="23"/>
        <v>77.2</v>
      </c>
      <c r="AF34" s="386">
        <f t="shared" si="16"/>
        <v>1.4908999999999999</v>
      </c>
      <c r="AH34" s="387">
        <v>2001</v>
      </c>
      <c r="AI34" s="322">
        <f>VLOOKUP(AH34,'Basisreihen Destatis 2019'!$B$7:$H$90,6,FALSE)</f>
        <v>82.7</v>
      </c>
      <c r="AJ34" s="317"/>
      <c r="AK34" s="323">
        <f t="shared" si="9"/>
        <v>82.7</v>
      </c>
      <c r="AL34" s="386">
        <f t="shared" si="17"/>
        <v>1.266</v>
      </c>
    </row>
    <row r="35" spans="2:38">
      <c r="B35" s="387">
        <v>2000</v>
      </c>
      <c r="C35" s="308">
        <f>VLOOKUP(B35,'Basisreihen Destatis 2019'!$B$7:$H$90,2,FALSE)</f>
        <v>75.8</v>
      </c>
      <c r="D35" s="309"/>
      <c r="E35" s="309">
        <f t="shared" si="11"/>
        <v>75.8</v>
      </c>
      <c r="F35" s="309"/>
      <c r="G35" s="310">
        <f t="shared" si="20"/>
        <v>75.8</v>
      </c>
      <c r="H35" s="386">
        <f t="shared" si="12"/>
        <v>1.5185</v>
      </c>
      <c r="J35" s="387">
        <v>2000</v>
      </c>
      <c r="K35" s="308">
        <f>VLOOKUP(J35,'Basisreihen Destatis 2019'!$B$7:$H$90,3,FALSE)</f>
        <v>82.4</v>
      </c>
      <c r="L35" s="309"/>
      <c r="M35" s="309">
        <f t="shared" si="21"/>
        <v>82.4</v>
      </c>
      <c r="N35" s="309"/>
      <c r="O35" s="310">
        <f t="shared" si="22"/>
        <v>82.4</v>
      </c>
      <c r="P35" s="386">
        <f t="shared" si="13"/>
        <v>1.4283999999999999</v>
      </c>
      <c r="Q35" s="181"/>
      <c r="R35" s="387">
        <v>2000</v>
      </c>
      <c r="S35" s="324">
        <v>0</v>
      </c>
      <c r="T35" s="375">
        <f>VLOOKUP(R35,'Basisreihen Destatis 2019'!$J$7:$Q$86,2,FALSE)</f>
        <v>100</v>
      </c>
      <c r="U35" s="374">
        <f>ROUND(IF(S35&gt;0,S35,T35*$S$30/$T$30),1)</f>
        <v>66.8</v>
      </c>
      <c r="V35" s="317">
        <f>VLOOKUP(R35,'Basisreihen Destatis 2019'!$J$7:$Q$86,3,FALSE)</f>
        <v>100</v>
      </c>
      <c r="W35" s="317">
        <f t="shared" si="19"/>
        <v>66.8</v>
      </c>
      <c r="X35" s="317"/>
      <c r="Y35" s="317">
        <f t="shared" si="18"/>
        <v>66.8</v>
      </c>
      <c r="Z35" s="317">
        <f>VLOOKUP(R35,'Basisreihen Destatis 2019'!$B$7:$H$90,3,FALSE)</f>
        <v>82.4</v>
      </c>
      <c r="AA35" s="317"/>
      <c r="AB35" s="317">
        <f t="shared" si="14"/>
        <v>82.4</v>
      </c>
      <c r="AC35" s="317"/>
      <c r="AD35" s="317">
        <f t="shared" si="15"/>
        <v>82.4</v>
      </c>
      <c r="AE35" s="323">
        <f t="shared" si="23"/>
        <v>76.2</v>
      </c>
      <c r="AF35" s="386">
        <f t="shared" si="16"/>
        <v>1.5105</v>
      </c>
      <c r="AH35" s="387">
        <v>2000</v>
      </c>
      <c r="AI35" s="322">
        <f>VLOOKUP(AH35,'Basisreihen Destatis 2019'!$B$7:$H$90,6,FALSE)</f>
        <v>80.099999999999994</v>
      </c>
      <c r="AJ35" s="317"/>
      <c r="AK35" s="323">
        <f t="shared" si="9"/>
        <v>80.099999999999994</v>
      </c>
      <c r="AL35" s="386">
        <f t="shared" si="17"/>
        <v>1.3070999999999999</v>
      </c>
    </row>
    <row r="36" spans="2:38">
      <c r="B36" s="387">
        <v>1999</v>
      </c>
      <c r="C36" s="308">
        <f>VLOOKUP(B36,'Basisreihen Destatis 2019'!$B$7:$H$90,2,FALSE)</f>
        <v>75.3</v>
      </c>
      <c r="D36" s="309"/>
      <c r="E36" s="309">
        <f t="shared" si="11"/>
        <v>75.3</v>
      </c>
      <c r="F36" s="309"/>
      <c r="G36" s="310">
        <f t="shared" si="20"/>
        <v>75.3</v>
      </c>
      <c r="H36" s="386">
        <f t="shared" si="12"/>
        <v>1.5286</v>
      </c>
      <c r="J36" s="387">
        <v>1999</v>
      </c>
      <c r="K36" s="308">
        <f>VLOOKUP(J36,'Basisreihen Destatis 2019'!$B$7:$H$90,3,FALSE)</f>
        <v>82.2</v>
      </c>
      <c r="L36" s="309"/>
      <c r="M36" s="309">
        <f t="shared" si="21"/>
        <v>82.2</v>
      </c>
      <c r="N36" s="309"/>
      <c r="O36" s="310">
        <f t="shared" si="22"/>
        <v>82.2</v>
      </c>
      <c r="P36" s="386">
        <f t="shared" si="13"/>
        <v>1.4319</v>
      </c>
      <c r="Q36" s="181"/>
      <c r="R36" s="387">
        <v>1999</v>
      </c>
      <c r="S36" s="324">
        <v>0</v>
      </c>
      <c r="T36" s="374"/>
      <c r="U36" s="374"/>
      <c r="V36" s="375">
        <f>VLOOKUP(R36,'Basisreihen Destatis 2019'!$J$7:$Q$86,3,FALSE)</f>
        <v>93.2</v>
      </c>
      <c r="W36" s="317">
        <f>ROUND(IF(U36&gt;0,U36,V36*$U$35/$V$35),1)</f>
        <v>62.3</v>
      </c>
      <c r="X36" s="317"/>
      <c r="Y36" s="317">
        <f t="shared" si="18"/>
        <v>62.3</v>
      </c>
      <c r="Z36" s="317">
        <f>VLOOKUP(R36,'Basisreihen Destatis 2019'!$B$7:$H$90,3,FALSE)</f>
        <v>82.2</v>
      </c>
      <c r="AA36" s="317"/>
      <c r="AB36" s="317">
        <f t="shared" si="14"/>
        <v>82.2</v>
      </c>
      <c r="AC36" s="317"/>
      <c r="AD36" s="317">
        <f t="shared" si="15"/>
        <v>82.2</v>
      </c>
      <c r="AE36" s="323">
        <f t="shared" si="23"/>
        <v>74.2</v>
      </c>
      <c r="AF36" s="386">
        <f t="shared" si="16"/>
        <v>1.5511999999999999</v>
      </c>
      <c r="AH36" s="387">
        <v>1999</v>
      </c>
      <c r="AI36" s="322">
        <f>VLOOKUP(AH36,'Basisreihen Destatis 2019'!$B$7:$H$90,6,FALSE)</f>
        <v>78.599999999999994</v>
      </c>
      <c r="AJ36" s="317"/>
      <c r="AK36" s="323">
        <f t="shared" si="9"/>
        <v>78.599999999999994</v>
      </c>
      <c r="AL36" s="386">
        <f t="shared" si="17"/>
        <v>1.3321000000000001</v>
      </c>
    </row>
    <row r="37" spans="2:38">
      <c r="B37" s="387">
        <v>1998</v>
      </c>
      <c r="C37" s="308">
        <f>VLOOKUP(B37,'Basisreihen Destatis 2019'!$B$7:$H$90,2,FALSE)</f>
        <v>75.7</v>
      </c>
      <c r="D37" s="309"/>
      <c r="E37" s="309">
        <f t="shared" si="11"/>
        <v>75.7</v>
      </c>
      <c r="F37" s="309"/>
      <c r="G37" s="310">
        <f t="shared" si="20"/>
        <v>75.7</v>
      </c>
      <c r="H37" s="386">
        <f t="shared" si="12"/>
        <v>1.5205</v>
      </c>
      <c r="J37" s="387">
        <v>1998</v>
      </c>
      <c r="K37" s="308">
        <f>VLOOKUP(J37,'Basisreihen Destatis 2019'!$B$7:$H$90,3,FALSE)</f>
        <v>82.6</v>
      </c>
      <c r="L37" s="309"/>
      <c r="M37" s="309">
        <f t="shared" si="21"/>
        <v>82.6</v>
      </c>
      <c r="N37" s="309"/>
      <c r="O37" s="310">
        <f t="shared" si="22"/>
        <v>82.6</v>
      </c>
      <c r="P37" s="386">
        <f t="shared" si="13"/>
        <v>1.4249000000000001</v>
      </c>
      <c r="Q37" s="181"/>
      <c r="R37" s="387">
        <v>1998</v>
      </c>
      <c r="S37" s="324">
        <v>0</v>
      </c>
      <c r="T37" s="374"/>
      <c r="U37" s="374"/>
      <c r="V37" s="375">
        <f>VLOOKUP(R37,'Basisreihen Destatis 2019'!$J$7:$Q$86,3,FALSE)</f>
        <v>96.4</v>
      </c>
      <c r="W37" s="317">
        <f t="shared" si="19"/>
        <v>64.400000000000006</v>
      </c>
      <c r="X37" s="317"/>
      <c r="Y37" s="317">
        <f t="shared" si="18"/>
        <v>64.400000000000006</v>
      </c>
      <c r="Z37" s="317">
        <f>VLOOKUP(R37,'Basisreihen Destatis 2019'!$B$7:$H$90,3,FALSE)</f>
        <v>82.6</v>
      </c>
      <c r="AA37" s="317"/>
      <c r="AB37" s="317">
        <f t="shared" si="14"/>
        <v>82.6</v>
      </c>
      <c r="AC37" s="317"/>
      <c r="AD37" s="317">
        <f t="shared" si="15"/>
        <v>82.6</v>
      </c>
      <c r="AE37" s="323">
        <f t="shared" si="23"/>
        <v>75.3</v>
      </c>
      <c r="AF37" s="386">
        <f t="shared" si="16"/>
        <v>1.5286</v>
      </c>
      <c r="AH37" s="387">
        <v>1998</v>
      </c>
      <c r="AI37" s="322">
        <f>VLOOKUP(AH37,'Basisreihen Destatis 2019'!$B$7:$H$90,6,FALSE)</f>
        <v>79.8</v>
      </c>
      <c r="AJ37" s="317"/>
      <c r="AK37" s="323">
        <f t="shared" si="9"/>
        <v>79.8</v>
      </c>
      <c r="AL37" s="386">
        <f t="shared" si="17"/>
        <v>1.3120000000000001</v>
      </c>
    </row>
    <row r="38" spans="2:38">
      <c r="B38" s="387">
        <v>1997</v>
      </c>
      <c r="C38" s="308">
        <f>VLOOKUP(B38,'Basisreihen Destatis 2019'!$B$7:$H$90,2,FALSE)</f>
        <v>76.099999999999994</v>
      </c>
      <c r="D38" s="309"/>
      <c r="E38" s="309">
        <f t="shared" si="11"/>
        <v>76.099999999999994</v>
      </c>
      <c r="F38" s="309"/>
      <c r="G38" s="310">
        <f t="shared" si="20"/>
        <v>76.099999999999994</v>
      </c>
      <c r="H38" s="386">
        <f t="shared" si="12"/>
        <v>1.5125</v>
      </c>
      <c r="J38" s="387">
        <v>1997</v>
      </c>
      <c r="K38" s="308">
        <f>VLOOKUP(J38,'Basisreihen Destatis 2019'!$B$7:$H$90,3,FALSE)</f>
        <v>84.1</v>
      </c>
      <c r="L38" s="309"/>
      <c r="M38" s="309">
        <f t="shared" si="21"/>
        <v>84.1</v>
      </c>
      <c r="N38" s="309"/>
      <c r="O38" s="310">
        <f t="shared" si="22"/>
        <v>84.1</v>
      </c>
      <c r="P38" s="386">
        <f t="shared" si="13"/>
        <v>1.3995</v>
      </c>
      <c r="Q38" s="181"/>
      <c r="R38" s="387">
        <v>1997</v>
      </c>
      <c r="S38" s="324">
        <v>0</v>
      </c>
      <c r="T38" s="374"/>
      <c r="U38" s="374"/>
      <c r="V38" s="375">
        <f>VLOOKUP(R38,'Basisreihen Destatis 2019'!$J$7:$Q$86,3,FALSE)</f>
        <v>94.5</v>
      </c>
      <c r="W38" s="317">
        <f t="shared" si="19"/>
        <v>63.1</v>
      </c>
      <c r="X38" s="317"/>
      <c r="Y38" s="317">
        <f t="shared" si="18"/>
        <v>63.1</v>
      </c>
      <c r="Z38" s="317">
        <f>VLOOKUP(R38,'Basisreihen Destatis 2019'!$B$7:$H$90,3,FALSE)</f>
        <v>84.1</v>
      </c>
      <c r="AA38" s="317"/>
      <c r="AB38" s="317">
        <f t="shared" si="14"/>
        <v>84.1</v>
      </c>
      <c r="AC38" s="317"/>
      <c r="AD38" s="317">
        <f t="shared" si="15"/>
        <v>84.1</v>
      </c>
      <c r="AE38" s="323">
        <f t="shared" si="23"/>
        <v>75.7</v>
      </c>
      <c r="AF38" s="386">
        <f t="shared" si="16"/>
        <v>1.5205</v>
      </c>
      <c r="AH38" s="387">
        <v>1997</v>
      </c>
      <c r="AI38" s="322">
        <f>VLOOKUP(AH38,'Basisreihen Destatis 2019'!$B$7:$H$90,6,FALSE)</f>
        <v>79.8</v>
      </c>
      <c r="AJ38" s="317"/>
      <c r="AK38" s="323">
        <f t="shared" si="9"/>
        <v>79.8</v>
      </c>
      <c r="AL38" s="386">
        <f t="shared" si="17"/>
        <v>1.3120000000000001</v>
      </c>
    </row>
    <row r="39" spans="2:38">
      <c r="B39" s="387">
        <v>1996</v>
      </c>
      <c r="C39" s="308">
        <f>VLOOKUP(B39,'Basisreihen Destatis 2019'!$B$7:$H$90,2,FALSE)</f>
        <v>76.5</v>
      </c>
      <c r="D39" s="309"/>
      <c r="E39" s="309">
        <f t="shared" si="11"/>
        <v>76.5</v>
      </c>
      <c r="F39" s="309"/>
      <c r="G39" s="310">
        <f t="shared" si="20"/>
        <v>76.5</v>
      </c>
      <c r="H39" s="386">
        <f t="shared" si="12"/>
        <v>1.5045999999999999</v>
      </c>
      <c r="J39" s="387">
        <v>1996</v>
      </c>
      <c r="K39" s="308">
        <f>VLOOKUP(J39,'Basisreihen Destatis 2019'!$B$7:$H$90,3,FALSE)</f>
        <v>85.6</v>
      </c>
      <c r="L39" s="309"/>
      <c r="M39" s="309">
        <f t="shared" si="21"/>
        <v>85.6</v>
      </c>
      <c r="N39" s="309"/>
      <c r="O39" s="310">
        <f t="shared" si="22"/>
        <v>85.6</v>
      </c>
      <c r="P39" s="386">
        <f t="shared" si="13"/>
        <v>1.375</v>
      </c>
      <c r="Q39" s="181"/>
      <c r="R39" s="387">
        <v>1996</v>
      </c>
      <c r="S39" s="324">
        <v>0</v>
      </c>
      <c r="T39" s="374"/>
      <c r="U39" s="374"/>
      <c r="V39" s="375">
        <f>VLOOKUP(R39,'Basisreihen Destatis 2019'!$J$7:$Q$86,3,FALSE)</f>
        <v>94.9</v>
      </c>
      <c r="W39" s="317">
        <f t="shared" si="19"/>
        <v>63.4</v>
      </c>
      <c r="X39" s="317"/>
      <c r="Y39" s="317">
        <f t="shared" si="18"/>
        <v>63.4</v>
      </c>
      <c r="Z39" s="317">
        <f>VLOOKUP(R39,'Basisreihen Destatis 2019'!$B$7:$H$90,3,FALSE)</f>
        <v>85.6</v>
      </c>
      <c r="AA39" s="317"/>
      <c r="AB39" s="317">
        <f t="shared" si="14"/>
        <v>85.6</v>
      </c>
      <c r="AC39" s="317"/>
      <c r="AD39" s="317">
        <f t="shared" si="15"/>
        <v>85.6</v>
      </c>
      <c r="AE39" s="323">
        <f t="shared" si="23"/>
        <v>76.7</v>
      </c>
      <c r="AF39" s="386">
        <f t="shared" si="16"/>
        <v>1.5006999999999999</v>
      </c>
      <c r="AH39" s="387">
        <v>1996</v>
      </c>
      <c r="AI39" s="322">
        <f>VLOOKUP(AH39,'Basisreihen Destatis 2019'!$B$7:$H$90,6,FALSE)</f>
        <v>78.900000000000006</v>
      </c>
      <c r="AJ39" s="317"/>
      <c r="AK39" s="323">
        <f t="shared" si="9"/>
        <v>78.900000000000006</v>
      </c>
      <c r="AL39" s="386">
        <f t="shared" si="17"/>
        <v>1.327</v>
      </c>
    </row>
    <row r="40" spans="2:38">
      <c r="B40" s="387">
        <v>1995</v>
      </c>
      <c r="C40" s="308">
        <f>VLOOKUP(B40,'Basisreihen Destatis 2019'!$B$7:$H$90,2,FALSE)</f>
        <v>76.3</v>
      </c>
      <c r="D40" s="309"/>
      <c r="E40" s="309">
        <f t="shared" si="11"/>
        <v>76.3</v>
      </c>
      <c r="F40" s="309"/>
      <c r="G40" s="310">
        <f t="shared" si="20"/>
        <v>76.3</v>
      </c>
      <c r="H40" s="386">
        <f t="shared" si="12"/>
        <v>1.5085</v>
      </c>
      <c r="J40" s="387">
        <v>1995</v>
      </c>
      <c r="K40" s="308">
        <f>VLOOKUP(J40,'Basisreihen Destatis 2019'!$B$7:$H$90,3,FALSE)</f>
        <v>87.1</v>
      </c>
      <c r="L40" s="309"/>
      <c r="M40" s="309">
        <f t="shared" si="21"/>
        <v>87.1</v>
      </c>
      <c r="N40" s="309"/>
      <c r="O40" s="310">
        <f t="shared" si="22"/>
        <v>87.1</v>
      </c>
      <c r="P40" s="386">
        <f t="shared" si="13"/>
        <v>1.3512999999999999</v>
      </c>
      <c r="Q40" s="181"/>
      <c r="R40" s="387">
        <v>1995</v>
      </c>
      <c r="S40" s="324">
        <v>0</v>
      </c>
      <c r="T40" s="374"/>
      <c r="U40" s="374"/>
      <c r="V40" s="317">
        <f>VLOOKUP(R40,'Basisreihen Destatis 2019'!$J$7:$Q$86,3,FALSE)</f>
        <v>97.8</v>
      </c>
      <c r="W40" s="317">
        <f t="shared" si="19"/>
        <v>65.3</v>
      </c>
      <c r="X40" s="317"/>
      <c r="Y40" s="317">
        <f t="shared" si="18"/>
        <v>65.3</v>
      </c>
      <c r="Z40" s="317">
        <f>VLOOKUP(R40,'Basisreihen Destatis 2019'!$B$7:$H$90,3,FALSE)</f>
        <v>87.1</v>
      </c>
      <c r="AA40" s="317"/>
      <c r="AB40" s="317">
        <f t="shared" si="14"/>
        <v>87.1</v>
      </c>
      <c r="AC40" s="317"/>
      <c r="AD40" s="317">
        <f t="shared" si="15"/>
        <v>87.1</v>
      </c>
      <c r="AE40" s="323">
        <f t="shared" si="23"/>
        <v>78.400000000000006</v>
      </c>
      <c r="AF40" s="386">
        <f t="shared" si="16"/>
        <v>1.4681</v>
      </c>
      <c r="AH40" s="387">
        <v>1995</v>
      </c>
      <c r="AI40" s="322">
        <f>VLOOKUP(AH40,'Basisreihen Destatis 2019'!$B$7:$H$90,6,FALSE)</f>
        <v>80.2</v>
      </c>
      <c r="AJ40" s="317"/>
      <c r="AK40" s="323">
        <f t="shared" si="9"/>
        <v>80.2</v>
      </c>
      <c r="AL40" s="386">
        <f t="shared" si="17"/>
        <v>1.3055000000000001</v>
      </c>
    </row>
    <row r="41" spans="2:38">
      <c r="B41" s="387">
        <v>1994</v>
      </c>
      <c r="C41" s="308">
        <f>VLOOKUP(B41,'Basisreihen Destatis 2019'!$B$7:$H$90,2,FALSE)</f>
        <v>74.599999999999994</v>
      </c>
      <c r="D41" s="309"/>
      <c r="E41" s="309">
        <f t="shared" si="11"/>
        <v>74.599999999999994</v>
      </c>
      <c r="F41" s="309"/>
      <c r="G41" s="310">
        <f t="shared" si="20"/>
        <v>74.599999999999994</v>
      </c>
      <c r="H41" s="386">
        <f t="shared" si="12"/>
        <v>1.5428999999999999</v>
      </c>
      <c r="J41" s="387">
        <v>1994</v>
      </c>
      <c r="K41" s="308">
        <f>VLOOKUP(J41,'Basisreihen Destatis 2019'!$B$7:$H$90,3,FALSE)</f>
        <v>86.3</v>
      </c>
      <c r="L41" s="309"/>
      <c r="M41" s="309">
        <f t="shared" si="21"/>
        <v>86.3</v>
      </c>
      <c r="N41" s="309"/>
      <c r="O41" s="310">
        <f t="shared" si="22"/>
        <v>86.3</v>
      </c>
      <c r="P41" s="386">
        <f t="shared" si="13"/>
        <v>1.3637999999999999</v>
      </c>
      <c r="Q41" s="181"/>
      <c r="R41" s="387">
        <v>1994</v>
      </c>
      <c r="S41" s="322"/>
      <c r="T41" s="374"/>
      <c r="U41" s="374"/>
      <c r="V41" s="317">
        <f>VLOOKUP(R41,'Basisreihen Destatis 2019'!$J$7:$Q$86,3,FALSE)</f>
        <v>88.7</v>
      </c>
      <c r="W41" s="317">
        <f t="shared" si="19"/>
        <v>59.3</v>
      </c>
      <c r="X41" s="317"/>
      <c r="Y41" s="317">
        <f t="shared" si="18"/>
        <v>59.3</v>
      </c>
      <c r="Z41" s="317">
        <f>VLOOKUP(R41,'Basisreihen Destatis 2019'!$B$7:$H$90,3,FALSE)</f>
        <v>86.3</v>
      </c>
      <c r="AA41" s="317"/>
      <c r="AB41" s="317">
        <f t="shared" si="14"/>
        <v>86.3</v>
      </c>
      <c r="AC41" s="317"/>
      <c r="AD41" s="317">
        <f t="shared" si="15"/>
        <v>86.3</v>
      </c>
      <c r="AE41" s="323">
        <f t="shared" si="23"/>
        <v>75.5</v>
      </c>
      <c r="AF41" s="386">
        <f t="shared" si="16"/>
        <v>1.5245</v>
      </c>
      <c r="AH41" s="387">
        <v>1994</v>
      </c>
      <c r="AI41" s="322">
        <f>VLOOKUP(AH41,'Basisreihen Destatis 2019'!$B$7:$H$90,6,FALSE)</f>
        <v>78.8</v>
      </c>
      <c r="AJ41" s="317"/>
      <c r="AK41" s="323">
        <f t="shared" si="9"/>
        <v>78.8</v>
      </c>
      <c r="AL41" s="386">
        <f t="shared" si="17"/>
        <v>1.3287</v>
      </c>
    </row>
    <row r="42" spans="2:38">
      <c r="B42" s="387">
        <v>1993</v>
      </c>
      <c r="C42" s="308">
        <f>VLOOKUP(B42,'Basisreihen Destatis 2019'!$B$7:$H$90,2,FALSE)</f>
        <v>73.099999999999994</v>
      </c>
      <c r="D42" s="309"/>
      <c r="E42" s="309">
        <f t="shared" si="11"/>
        <v>73.099999999999994</v>
      </c>
      <c r="F42" s="309"/>
      <c r="G42" s="310">
        <f t="shared" si="20"/>
        <v>73.099999999999994</v>
      </c>
      <c r="H42" s="386">
        <f t="shared" si="12"/>
        <v>1.5746</v>
      </c>
      <c r="J42" s="387">
        <v>1993</v>
      </c>
      <c r="K42" s="308">
        <f>VLOOKUP(J42,'Basisreihen Destatis 2019'!$B$7:$H$90,3,FALSE)</f>
        <v>85.3</v>
      </c>
      <c r="L42" s="309"/>
      <c r="M42" s="309">
        <f t="shared" si="21"/>
        <v>85.3</v>
      </c>
      <c r="N42" s="309"/>
      <c r="O42" s="310">
        <f t="shared" si="22"/>
        <v>85.3</v>
      </c>
      <c r="P42" s="386">
        <f t="shared" si="13"/>
        <v>1.3797999999999999</v>
      </c>
      <c r="Q42" s="181"/>
      <c r="R42" s="387">
        <v>1993</v>
      </c>
      <c r="S42" s="322"/>
      <c r="T42" s="374"/>
      <c r="U42" s="374"/>
      <c r="V42" s="317">
        <f>VLOOKUP(R42,'Basisreihen Destatis 2019'!$J$7:$Q$86,3,FALSE)</f>
        <v>87.7</v>
      </c>
      <c r="W42" s="317">
        <f>ROUND(IF(U42&gt;0,U42,V42*$U$35/$V$35),1)</f>
        <v>58.6</v>
      </c>
      <c r="X42" s="317"/>
      <c r="Y42" s="317">
        <f t="shared" si="18"/>
        <v>58.6</v>
      </c>
      <c r="Z42" s="317">
        <f>VLOOKUP(R42,'Basisreihen Destatis 2019'!$B$7:$H$90,3,FALSE)</f>
        <v>85.3</v>
      </c>
      <c r="AA42" s="317"/>
      <c r="AB42" s="317">
        <f t="shared" si="14"/>
        <v>85.3</v>
      </c>
      <c r="AC42" s="317"/>
      <c r="AD42" s="317">
        <f t="shared" si="15"/>
        <v>85.3</v>
      </c>
      <c r="AE42" s="323">
        <f t="shared" si="23"/>
        <v>74.599999999999994</v>
      </c>
      <c r="AF42" s="386">
        <f t="shared" si="16"/>
        <v>1.5428999999999999</v>
      </c>
      <c r="AH42" s="387">
        <v>1993</v>
      </c>
      <c r="AI42" s="322">
        <f>VLOOKUP(AH42,'Basisreihen Destatis 2019'!$B$7:$H$90,6,FALSE)</f>
        <v>78.599999999999994</v>
      </c>
      <c r="AJ42" s="317"/>
      <c r="AK42" s="323">
        <f t="shared" si="9"/>
        <v>78.599999999999994</v>
      </c>
      <c r="AL42" s="386">
        <f t="shared" si="17"/>
        <v>1.3321000000000001</v>
      </c>
    </row>
    <row r="43" spans="2:38">
      <c r="B43" s="387">
        <v>1992</v>
      </c>
      <c r="C43" s="308">
        <f>VLOOKUP(B43,'Basisreihen Destatis 2019'!$B$7:$H$90,2,FALSE)</f>
        <v>70.7</v>
      </c>
      <c r="D43" s="309"/>
      <c r="E43" s="309">
        <f t="shared" si="11"/>
        <v>70.7</v>
      </c>
      <c r="F43" s="309"/>
      <c r="G43" s="310">
        <f t="shared" si="20"/>
        <v>70.7</v>
      </c>
      <c r="H43" s="386">
        <f t="shared" si="12"/>
        <v>1.6279999999999999</v>
      </c>
      <c r="J43" s="387">
        <v>1992</v>
      </c>
      <c r="K43" s="308">
        <f>VLOOKUP(J43,'Basisreihen Destatis 2019'!$B$7:$H$90,3,FALSE)</f>
        <v>82.9</v>
      </c>
      <c r="L43" s="309"/>
      <c r="M43" s="309">
        <f t="shared" si="21"/>
        <v>82.9</v>
      </c>
      <c r="N43" s="309"/>
      <c r="O43" s="310">
        <f t="shared" si="22"/>
        <v>82.9</v>
      </c>
      <c r="P43" s="386">
        <f t="shared" si="13"/>
        <v>1.4198</v>
      </c>
      <c r="Q43" s="181"/>
      <c r="R43" s="387">
        <v>1992</v>
      </c>
      <c r="S43" s="322"/>
      <c r="T43" s="374"/>
      <c r="U43" s="374"/>
      <c r="V43" s="317">
        <f>VLOOKUP(R43,'Basisreihen Destatis 2019'!$J$7:$Q$86,3,FALSE)</f>
        <v>97.2</v>
      </c>
      <c r="W43" s="317">
        <f t="shared" si="19"/>
        <v>64.900000000000006</v>
      </c>
      <c r="X43" s="317"/>
      <c r="Y43" s="317">
        <f t="shared" si="18"/>
        <v>64.900000000000006</v>
      </c>
      <c r="Z43" s="317">
        <f>VLOOKUP(R43,'Basisreihen Destatis 2019'!$B$7:$H$90,3,FALSE)</f>
        <v>82.9</v>
      </c>
      <c r="AA43" s="317"/>
      <c r="AB43" s="317">
        <f t="shared" si="14"/>
        <v>82.9</v>
      </c>
      <c r="AC43" s="317"/>
      <c r="AD43" s="317">
        <f t="shared" si="15"/>
        <v>82.9</v>
      </c>
      <c r="AE43" s="323">
        <f t="shared" si="23"/>
        <v>75.7</v>
      </c>
      <c r="AF43" s="386">
        <f t="shared" si="16"/>
        <v>1.5205</v>
      </c>
      <c r="AH43" s="387">
        <v>1992</v>
      </c>
      <c r="AI43" s="322">
        <f>VLOOKUP(AH43,'Basisreihen Destatis 2019'!$B$7:$H$90,6,FALSE)</f>
        <v>78.5</v>
      </c>
      <c r="AJ43" s="317"/>
      <c r="AK43" s="323">
        <f t="shared" si="9"/>
        <v>78.5</v>
      </c>
      <c r="AL43" s="386">
        <f t="shared" si="17"/>
        <v>1.3338000000000001</v>
      </c>
    </row>
    <row r="44" spans="2:38">
      <c r="B44" s="387">
        <v>1991</v>
      </c>
      <c r="C44" s="308">
        <f>VLOOKUP(B44,'Basisreihen Destatis 2019'!$B$7:$H$90,2,FALSE)</f>
        <v>66.5</v>
      </c>
      <c r="D44" s="309"/>
      <c r="E44" s="309">
        <f t="shared" si="11"/>
        <v>66.5</v>
      </c>
      <c r="F44" s="309"/>
      <c r="G44" s="310">
        <f t="shared" si="20"/>
        <v>66.5</v>
      </c>
      <c r="H44" s="386">
        <f t="shared" si="12"/>
        <v>1.7307999999999999</v>
      </c>
      <c r="J44" s="387">
        <v>1991</v>
      </c>
      <c r="K44" s="308">
        <f>VLOOKUP(J44,'Basisreihen Destatis 2019'!$B$7:$H$90,3,FALSE)</f>
        <v>77.900000000000006</v>
      </c>
      <c r="L44" s="309"/>
      <c r="M44" s="309">
        <f t="shared" si="21"/>
        <v>77.900000000000006</v>
      </c>
      <c r="N44" s="309"/>
      <c r="O44" s="310">
        <f t="shared" si="22"/>
        <v>77.900000000000006</v>
      </c>
      <c r="P44" s="386">
        <f t="shared" si="13"/>
        <v>1.5108999999999999</v>
      </c>
      <c r="Q44" s="181"/>
      <c r="R44" s="387">
        <v>1991</v>
      </c>
      <c r="S44" s="322"/>
      <c r="T44" s="374"/>
      <c r="U44" s="374"/>
      <c r="V44" s="317">
        <f>VLOOKUP(R44,'Basisreihen Destatis 2019'!$J$7:$Q$86,3,FALSE)</f>
        <v>97.5</v>
      </c>
      <c r="W44" s="317">
        <f t="shared" si="19"/>
        <v>65.099999999999994</v>
      </c>
      <c r="X44" s="317"/>
      <c r="Y44" s="317">
        <f t="shared" si="18"/>
        <v>65.099999999999994</v>
      </c>
      <c r="Z44" s="317">
        <f>VLOOKUP(R44,'Basisreihen Destatis 2019'!$B$7:$H$90,3,FALSE)</f>
        <v>77.900000000000006</v>
      </c>
      <c r="AA44" s="317"/>
      <c r="AB44" s="317">
        <f t="shared" si="14"/>
        <v>77.900000000000006</v>
      </c>
      <c r="AC44" s="317"/>
      <c r="AD44" s="317">
        <f t="shared" si="15"/>
        <v>77.900000000000006</v>
      </c>
      <c r="AE44" s="323">
        <f t="shared" si="23"/>
        <v>72.8</v>
      </c>
      <c r="AF44" s="386">
        <f t="shared" si="16"/>
        <v>1.581</v>
      </c>
      <c r="AH44" s="387">
        <v>1991</v>
      </c>
      <c r="AI44" s="322">
        <f>VLOOKUP(AH44,'Basisreihen Destatis 2019'!$B$7:$H$90,6,FALSE)</f>
        <v>77.400000000000006</v>
      </c>
      <c r="AJ44" s="317"/>
      <c r="AK44" s="323">
        <f t="shared" si="9"/>
        <v>77.400000000000006</v>
      </c>
      <c r="AL44" s="386">
        <f t="shared" si="17"/>
        <v>1.3527</v>
      </c>
    </row>
    <row r="45" spans="2:38">
      <c r="B45" s="387">
        <v>1990</v>
      </c>
      <c r="C45" s="308">
        <f>VLOOKUP(B45,'Basisreihen Destatis 2019'!$B$7:$H$90,2,FALSE)</f>
        <v>62.7</v>
      </c>
      <c r="D45" s="309"/>
      <c r="E45" s="309">
        <f t="shared" si="11"/>
        <v>62.7</v>
      </c>
      <c r="F45" s="309"/>
      <c r="G45" s="310">
        <f t="shared" si="20"/>
        <v>62.7</v>
      </c>
      <c r="H45" s="386">
        <f t="shared" si="12"/>
        <v>1.8357000000000001</v>
      </c>
      <c r="J45" s="387">
        <v>1990</v>
      </c>
      <c r="K45" s="308">
        <f>VLOOKUP(J45,'Basisreihen Destatis 2019'!$B$7:$H$90,3,FALSE)</f>
        <v>72.599999999999994</v>
      </c>
      <c r="L45" s="309"/>
      <c r="M45" s="309">
        <f t="shared" si="21"/>
        <v>72.599999999999994</v>
      </c>
      <c r="N45" s="309"/>
      <c r="O45" s="310">
        <f t="shared" si="22"/>
        <v>72.599999999999994</v>
      </c>
      <c r="P45" s="386">
        <f t="shared" si="13"/>
        <v>1.6212</v>
      </c>
      <c r="Q45" s="181"/>
      <c r="R45" s="387">
        <v>1990</v>
      </c>
      <c r="S45" s="322"/>
      <c r="T45" s="374"/>
      <c r="U45" s="374"/>
      <c r="V45" s="317">
        <f>VLOOKUP(R45,'Basisreihen Destatis 2019'!$J$7:$Q$86,3,FALSE)</f>
        <v>98.2</v>
      </c>
      <c r="W45" s="317">
        <f t="shared" si="19"/>
        <v>65.599999999999994</v>
      </c>
      <c r="X45" s="317"/>
      <c r="Y45" s="317">
        <f t="shared" si="18"/>
        <v>65.599999999999994</v>
      </c>
      <c r="Z45" s="317">
        <f>VLOOKUP(R45,'Basisreihen Destatis 2019'!$B$7:$H$90,3,FALSE)</f>
        <v>72.599999999999994</v>
      </c>
      <c r="AA45" s="317"/>
      <c r="AB45" s="317">
        <f t="shared" si="14"/>
        <v>72.599999999999994</v>
      </c>
      <c r="AC45" s="317"/>
      <c r="AD45" s="317">
        <f t="shared" si="15"/>
        <v>72.599999999999994</v>
      </c>
      <c r="AE45" s="323">
        <f t="shared" si="23"/>
        <v>69.8</v>
      </c>
      <c r="AF45" s="386">
        <f t="shared" si="16"/>
        <v>1.649</v>
      </c>
      <c r="AH45" s="387">
        <v>1990</v>
      </c>
      <c r="AI45" s="322">
        <f>VLOOKUP(AH45,'Basisreihen Destatis 2019'!$B$7:$H$90,6,FALSE)</f>
        <v>75.8</v>
      </c>
      <c r="AJ45" s="317"/>
      <c r="AK45" s="323">
        <f t="shared" si="9"/>
        <v>75.8</v>
      </c>
      <c r="AL45" s="386">
        <f t="shared" si="17"/>
        <v>1.3813</v>
      </c>
    </row>
    <row r="46" spans="2:38">
      <c r="B46" s="387">
        <v>1989</v>
      </c>
      <c r="C46" s="308">
        <f>VLOOKUP(B46,'Basisreihen Destatis 2019'!$B$7:$H$90,2,FALSE)</f>
        <v>59.1</v>
      </c>
      <c r="D46" s="309"/>
      <c r="E46" s="309">
        <f t="shared" si="11"/>
        <v>59.1</v>
      </c>
      <c r="F46" s="309"/>
      <c r="G46" s="310">
        <f t="shared" si="20"/>
        <v>59.1</v>
      </c>
      <c r="H46" s="386">
        <f t="shared" si="12"/>
        <v>1.9475</v>
      </c>
      <c r="J46" s="387">
        <v>1989</v>
      </c>
      <c r="K46" s="308">
        <f>VLOOKUP(J46,'Basisreihen Destatis 2019'!$B$7:$H$90,3,FALSE)</f>
        <v>68</v>
      </c>
      <c r="L46" s="309"/>
      <c r="M46" s="309">
        <f t="shared" si="21"/>
        <v>68</v>
      </c>
      <c r="N46" s="309"/>
      <c r="O46" s="310">
        <f t="shared" si="22"/>
        <v>68</v>
      </c>
      <c r="P46" s="386">
        <f t="shared" si="13"/>
        <v>1.7309000000000001</v>
      </c>
      <c r="Q46" s="181"/>
      <c r="R46" s="387">
        <v>1989</v>
      </c>
      <c r="S46" s="322"/>
      <c r="T46" s="374"/>
      <c r="U46" s="374"/>
      <c r="V46" s="317">
        <f>VLOOKUP(R46,'Basisreihen Destatis 2019'!$J$7:$Q$86,3,FALSE)</f>
        <v>97.1</v>
      </c>
      <c r="W46" s="317">
        <f t="shared" si="19"/>
        <v>64.900000000000006</v>
      </c>
      <c r="X46" s="317"/>
      <c r="Y46" s="317">
        <f t="shared" si="18"/>
        <v>64.900000000000006</v>
      </c>
      <c r="Z46" s="317">
        <f>VLOOKUP(R46,'Basisreihen Destatis 2019'!$B$7:$H$90,3,FALSE)</f>
        <v>68</v>
      </c>
      <c r="AA46" s="317"/>
      <c r="AB46" s="317">
        <f t="shared" si="14"/>
        <v>68</v>
      </c>
      <c r="AC46" s="317"/>
      <c r="AD46" s="317">
        <f t="shared" si="15"/>
        <v>68</v>
      </c>
      <c r="AE46" s="323">
        <f t="shared" si="23"/>
        <v>66.8</v>
      </c>
      <c r="AF46" s="386">
        <f t="shared" si="16"/>
        <v>1.7231000000000001</v>
      </c>
      <c r="AH46" s="387">
        <v>1989</v>
      </c>
      <c r="AI46" s="322">
        <f>VLOOKUP(AH46,'Basisreihen Destatis 2019'!$B$7:$H$90,6,FALSE)</f>
        <v>74.599999999999994</v>
      </c>
      <c r="AJ46" s="317"/>
      <c r="AK46" s="323">
        <f t="shared" si="9"/>
        <v>74.599999999999994</v>
      </c>
      <c r="AL46" s="386">
        <f t="shared" si="17"/>
        <v>1.4035</v>
      </c>
    </row>
    <row r="47" spans="2:38">
      <c r="B47" s="387">
        <v>1988</v>
      </c>
      <c r="C47" s="308">
        <f>VLOOKUP(B47,'Basisreihen Destatis 2019'!$B$7:$H$90,2,FALSE)</f>
        <v>57.1</v>
      </c>
      <c r="D47" s="309"/>
      <c r="E47" s="309">
        <f t="shared" si="11"/>
        <v>57.1</v>
      </c>
      <c r="F47" s="309"/>
      <c r="G47" s="310">
        <f t="shared" si="20"/>
        <v>57.1</v>
      </c>
      <c r="H47" s="386">
        <f t="shared" si="12"/>
        <v>2.0158</v>
      </c>
      <c r="J47" s="387">
        <v>1988</v>
      </c>
      <c r="K47" s="308">
        <f>VLOOKUP(J47,'Basisreihen Destatis 2019'!$B$7:$H$90,3,FALSE)</f>
        <v>66</v>
      </c>
      <c r="L47" s="309"/>
      <c r="M47" s="309">
        <f t="shared" si="21"/>
        <v>66</v>
      </c>
      <c r="N47" s="309"/>
      <c r="O47" s="310">
        <f t="shared" si="22"/>
        <v>66</v>
      </c>
      <c r="P47" s="386">
        <f t="shared" si="13"/>
        <v>1.7833000000000001</v>
      </c>
      <c r="Q47" s="181"/>
      <c r="R47" s="387">
        <v>1988</v>
      </c>
      <c r="S47" s="322"/>
      <c r="T47" s="374"/>
      <c r="U47" s="374"/>
      <c r="V47" s="317">
        <f>VLOOKUP(R47,'Basisreihen Destatis 2019'!$J$7:$Q$86,3,FALSE)</f>
        <v>92.7</v>
      </c>
      <c r="W47" s="317">
        <f t="shared" si="19"/>
        <v>61.9</v>
      </c>
      <c r="X47" s="317"/>
      <c r="Y47" s="317">
        <f t="shared" si="18"/>
        <v>61.9</v>
      </c>
      <c r="Z47" s="317">
        <f>VLOOKUP(R47,'Basisreihen Destatis 2019'!$B$7:$H$90,3,FALSE)</f>
        <v>66</v>
      </c>
      <c r="AA47" s="317"/>
      <c r="AB47" s="317">
        <f t="shared" si="14"/>
        <v>66</v>
      </c>
      <c r="AC47" s="317"/>
      <c r="AD47" s="317">
        <f t="shared" si="15"/>
        <v>66</v>
      </c>
      <c r="AE47" s="323">
        <f t="shared" si="23"/>
        <v>64.400000000000006</v>
      </c>
      <c r="AF47" s="386">
        <f t="shared" si="16"/>
        <v>1.7873000000000001</v>
      </c>
      <c r="AH47" s="387">
        <v>1988</v>
      </c>
      <c r="AI47" s="322">
        <f>VLOOKUP(AH47,'Basisreihen Destatis 2019'!$B$7:$H$90,6,FALSE)</f>
        <v>72.7</v>
      </c>
      <c r="AJ47" s="317"/>
      <c r="AK47" s="323">
        <f t="shared" si="9"/>
        <v>72.7</v>
      </c>
      <c r="AL47" s="386">
        <f t="shared" si="17"/>
        <v>1.4401999999999999</v>
      </c>
    </row>
    <row r="48" spans="2:38">
      <c r="B48" s="387">
        <v>1987</v>
      </c>
      <c r="C48" s="308">
        <f>VLOOKUP(B48,'Basisreihen Destatis 2019'!$B$7:$H$90,2,FALSE)</f>
        <v>55.8</v>
      </c>
      <c r="D48" s="309"/>
      <c r="E48" s="309">
        <f t="shared" si="11"/>
        <v>55.8</v>
      </c>
      <c r="F48" s="309"/>
      <c r="G48" s="310">
        <f t="shared" si="20"/>
        <v>55.8</v>
      </c>
      <c r="H48" s="386">
        <f t="shared" si="12"/>
        <v>2.0627</v>
      </c>
      <c r="J48" s="387">
        <v>1987</v>
      </c>
      <c r="K48" s="308">
        <f>VLOOKUP(J48,'Basisreihen Destatis 2019'!$B$7:$H$90,3,FALSE)</f>
        <v>65.099999999999994</v>
      </c>
      <c r="L48" s="309"/>
      <c r="M48" s="309">
        <f t="shared" si="21"/>
        <v>65.099999999999994</v>
      </c>
      <c r="N48" s="309"/>
      <c r="O48" s="310">
        <f t="shared" si="22"/>
        <v>65.099999999999994</v>
      </c>
      <c r="P48" s="386">
        <f t="shared" si="13"/>
        <v>1.8080000000000001</v>
      </c>
      <c r="Q48" s="181"/>
      <c r="R48" s="387">
        <v>1987</v>
      </c>
      <c r="S48" s="322"/>
      <c r="T48" s="374"/>
      <c r="U48" s="374"/>
      <c r="V48" s="317">
        <f>VLOOKUP(R48,'Basisreihen Destatis 2019'!$J$7:$Q$86,3,FALSE)</f>
        <v>91.2</v>
      </c>
      <c r="W48" s="317">
        <f>ROUND(IF(U48&gt;0,U48,V48*$U$35/$V$35),1)</f>
        <v>60.9</v>
      </c>
      <c r="X48" s="317"/>
      <c r="Y48" s="317">
        <f t="shared" si="18"/>
        <v>60.9</v>
      </c>
      <c r="Z48" s="317">
        <f>VLOOKUP(R48,'Basisreihen Destatis 2019'!$B$7:$H$90,3,FALSE)</f>
        <v>65.099999999999994</v>
      </c>
      <c r="AA48" s="317"/>
      <c r="AB48" s="317">
        <f t="shared" si="14"/>
        <v>65.099999999999994</v>
      </c>
      <c r="AC48" s="317"/>
      <c r="AD48" s="317">
        <f t="shared" si="15"/>
        <v>65.099999999999994</v>
      </c>
      <c r="AE48" s="323">
        <f t="shared" si="23"/>
        <v>63.4</v>
      </c>
      <c r="AF48" s="386">
        <f t="shared" si="16"/>
        <v>1.8154999999999999</v>
      </c>
      <c r="AH48" s="387">
        <v>1987</v>
      </c>
      <c r="AI48" s="322">
        <f>VLOOKUP(AH48,'Basisreihen Destatis 2019'!$B$7:$H$90,6,FALSE)</f>
        <v>71.599999999999994</v>
      </c>
      <c r="AJ48" s="317"/>
      <c r="AK48" s="323">
        <f t="shared" si="9"/>
        <v>71.599999999999994</v>
      </c>
      <c r="AL48" s="386">
        <f t="shared" si="17"/>
        <v>1.4622999999999999</v>
      </c>
    </row>
    <row r="49" spans="2:38">
      <c r="B49" s="387">
        <v>1986</v>
      </c>
      <c r="C49" s="308">
        <f>VLOOKUP(B49,'Basisreihen Destatis 2019'!$B$7:$H$90,2,FALSE)</f>
        <v>54.6</v>
      </c>
      <c r="D49" s="309"/>
      <c r="E49" s="309">
        <f t="shared" si="11"/>
        <v>54.6</v>
      </c>
      <c r="F49" s="309"/>
      <c r="G49" s="310">
        <f t="shared" si="20"/>
        <v>54.6</v>
      </c>
      <c r="H49" s="386">
        <f t="shared" si="12"/>
        <v>2.1080999999999999</v>
      </c>
      <c r="J49" s="387">
        <v>1986</v>
      </c>
      <c r="K49" s="308">
        <f>VLOOKUP(J49,'Basisreihen Destatis 2019'!$B$7:$H$90,3,FALSE)</f>
        <v>63.9</v>
      </c>
      <c r="L49" s="309"/>
      <c r="M49" s="309">
        <f t="shared" si="21"/>
        <v>63.9</v>
      </c>
      <c r="N49" s="309"/>
      <c r="O49" s="310">
        <f t="shared" si="22"/>
        <v>63.9</v>
      </c>
      <c r="P49" s="386">
        <f t="shared" si="13"/>
        <v>1.8419000000000001</v>
      </c>
      <c r="Q49" s="181"/>
      <c r="R49" s="387">
        <v>1986</v>
      </c>
      <c r="S49" s="322"/>
      <c r="T49" s="374"/>
      <c r="U49" s="374"/>
      <c r="V49" s="317">
        <f>VLOOKUP(R49,'Basisreihen Destatis 2019'!$J$7:$Q$86,3,FALSE)</f>
        <v>95.9</v>
      </c>
      <c r="W49" s="317">
        <f t="shared" si="19"/>
        <v>64.099999999999994</v>
      </c>
      <c r="X49" s="317"/>
      <c r="Y49" s="317">
        <f t="shared" ref="Y49:Y80" si="25">ROUND(IF(W49&gt;0,W49,X49*$W$67/$X$67),1)</f>
        <v>64.099999999999994</v>
      </c>
      <c r="Z49" s="317">
        <f>VLOOKUP(R49,'Basisreihen Destatis 2019'!$B$7:$H$90,3,FALSE)</f>
        <v>63.9</v>
      </c>
      <c r="AA49" s="317"/>
      <c r="AB49" s="317">
        <f t="shared" ref="AB49:AB77" si="26">ROUND(IF(Z49&gt;0,Z49,AA49*$Z$67/$AA$67),1)</f>
        <v>63.9</v>
      </c>
      <c r="AC49" s="317"/>
      <c r="AD49" s="317">
        <f t="shared" ref="AD49:AD80" si="27">ROUND(IF(AB49&gt;0,AB49,AC49*$AB$77/$AC$77),1)</f>
        <v>63.9</v>
      </c>
      <c r="AE49" s="323">
        <f t="shared" si="23"/>
        <v>64</v>
      </c>
      <c r="AF49" s="386">
        <f t="shared" si="16"/>
        <v>1.7984</v>
      </c>
      <c r="AH49" s="387">
        <v>1986</v>
      </c>
      <c r="AI49" s="322">
        <f>VLOOKUP(AH49,'Basisreihen Destatis 2019'!$B$7:$H$90,6,FALSE)</f>
        <v>73.3</v>
      </c>
      <c r="AJ49" s="317"/>
      <c r="AK49" s="323">
        <f t="shared" si="9"/>
        <v>73.3</v>
      </c>
      <c r="AL49" s="386">
        <f t="shared" si="17"/>
        <v>1.4283999999999999</v>
      </c>
    </row>
    <row r="50" spans="2:38">
      <c r="B50" s="387">
        <v>1985</v>
      </c>
      <c r="C50" s="308">
        <f>VLOOKUP(B50,'Basisreihen Destatis 2019'!$B$7:$H$90,2,FALSE)</f>
        <v>53.5</v>
      </c>
      <c r="D50" s="309"/>
      <c r="E50" s="309">
        <f t="shared" si="11"/>
        <v>53.5</v>
      </c>
      <c r="F50" s="309"/>
      <c r="G50" s="310">
        <f t="shared" si="20"/>
        <v>53.5</v>
      </c>
      <c r="H50" s="386">
        <f t="shared" si="12"/>
        <v>2.1514000000000002</v>
      </c>
      <c r="J50" s="387">
        <v>1985</v>
      </c>
      <c r="K50" s="308">
        <f>VLOOKUP(J50,'Basisreihen Destatis 2019'!$B$7:$H$90,3,FALSE)</f>
        <v>62.5</v>
      </c>
      <c r="L50" s="309"/>
      <c r="M50" s="309">
        <f t="shared" si="21"/>
        <v>62.5</v>
      </c>
      <c r="N50" s="309"/>
      <c r="O50" s="310">
        <f t="shared" si="22"/>
        <v>62.5</v>
      </c>
      <c r="P50" s="386">
        <f t="shared" si="13"/>
        <v>1.8832</v>
      </c>
      <c r="Q50" s="181"/>
      <c r="R50" s="387">
        <v>1985</v>
      </c>
      <c r="S50" s="322"/>
      <c r="T50" s="374"/>
      <c r="U50" s="374"/>
      <c r="V50" s="317">
        <f>VLOOKUP(R50,'Basisreihen Destatis 2019'!$J$7:$Q$86,3,FALSE)</f>
        <v>94.1</v>
      </c>
      <c r="W50" s="317">
        <f t="shared" si="19"/>
        <v>62.9</v>
      </c>
      <c r="X50" s="317"/>
      <c r="Y50" s="317">
        <f t="shared" si="25"/>
        <v>62.9</v>
      </c>
      <c r="Z50" s="317">
        <f>VLOOKUP(R50,'Basisreihen Destatis 2019'!$B$7:$H$90,3,FALSE)</f>
        <v>62.5</v>
      </c>
      <c r="AA50" s="317"/>
      <c r="AB50" s="317">
        <f t="shared" si="26"/>
        <v>62.5</v>
      </c>
      <c r="AC50" s="317"/>
      <c r="AD50" s="317">
        <f t="shared" si="27"/>
        <v>62.5</v>
      </c>
      <c r="AE50" s="323">
        <f t="shared" si="23"/>
        <v>62.7</v>
      </c>
      <c r="AF50" s="386">
        <f t="shared" si="16"/>
        <v>1.8357000000000001</v>
      </c>
      <c r="AH50" s="387">
        <v>1985</v>
      </c>
      <c r="AI50" s="322">
        <f>VLOOKUP(AH50,'Basisreihen Destatis 2019'!$B$7:$H$90,6,FALSE)</f>
        <v>73.900000000000006</v>
      </c>
      <c r="AJ50" s="317"/>
      <c r="AK50" s="323">
        <f t="shared" si="9"/>
        <v>73.900000000000006</v>
      </c>
      <c r="AL50" s="386">
        <f t="shared" si="17"/>
        <v>1.4168000000000001</v>
      </c>
    </row>
    <row r="51" spans="2:38">
      <c r="B51" s="387">
        <v>1984</v>
      </c>
      <c r="C51" s="308">
        <f>VLOOKUP(B51,'Basisreihen Destatis 2019'!$B$7:$H$90,2,FALSE)</f>
        <v>53.2</v>
      </c>
      <c r="D51" s="309"/>
      <c r="E51" s="309">
        <f t="shared" si="11"/>
        <v>53.2</v>
      </c>
      <c r="F51" s="309"/>
      <c r="G51" s="310">
        <f t="shared" si="20"/>
        <v>53.2</v>
      </c>
      <c r="H51" s="386">
        <f t="shared" si="12"/>
        <v>2.1635</v>
      </c>
      <c r="J51" s="387">
        <v>1984</v>
      </c>
      <c r="K51" s="308">
        <f>VLOOKUP(J51,'Basisreihen Destatis 2019'!$B$7:$H$90,3,FALSE)</f>
        <v>62.4</v>
      </c>
      <c r="L51" s="309"/>
      <c r="M51" s="309">
        <f t="shared" si="21"/>
        <v>62.4</v>
      </c>
      <c r="N51" s="309"/>
      <c r="O51" s="310">
        <f t="shared" si="22"/>
        <v>62.4</v>
      </c>
      <c r="P51" s="386">
        <f t="shared" si="13"/>
        <v>1.8862000000000001</v>
      </c>
      <c r="Q51" s="181"/>
      <c r="R51" s="387">
        <v>1984</v>
      </c>
      <c r="S51" s="322"/>
      <c r="T51" s="374"/>
      <c r="U51" s="374"/>
      <c r="V51" s="317">
        <f>VLOOKUP(R51,'Basisreihen Destatis 2019'!$J$7:$Q$86,3,FALSE)</f>
        <v>88</v>
      </c>
      <c r="W51" s="317">
        <f t="shared" si="19"/>
        <v>58.8</v>
      </c>
      <c r="X51" s="317"/>
      <c r="Y51" s="317">
        <f t="shared" si="25"/>
        <v>58.8</v>
      </c>
      <c r="Z51" s="317">
        <f>VLOOKUP(R51,'Basisreihen Destatis 2019'!$B$7:$H$90,3,FALSE)</f>
        <v>62.4</v>
      </c>
      <c r="AA51" s="317"/>
      <c r="AB51" s="317">
        <f t="shared" si="26"/>
        <v>62.4</v>
      </c>
      <c r="AC51" s="317"/>
      <c r="AD51" s="317">
        <f t="shared" si="27"/>
        <v>62.4</v>
      </c>
      <c r="AE51" s="323">
        <f t="shared" si="23"/>
        <v>61</v>
      </c>
      <c r="AF51" s="386">
        <f t="shared" si="16"/>
        <v>1.8869</v>
      </c>
      <c r="AH51" s="387">
        <v>1984</v>
      </c>
      <c r="AI51" s="322">
        <f>VLOOKUP(AH51,'Basisreihen Destatis 2019'!$B$7:$H$90,6,FALSE)</f>
        <v>72.3</v>
      </c>
      <c r="AJ51" s="317"/>
      <c r="AK51" s="323">
        <f t="shared" si="9"/>
        <v>72.3</v>
      </c>
      <c r="AL51" s="386">
        <f t="shared" si="17"/>
        <v>1.4480999999999999</v>
      </c>
    </row>
    <row r="52" spans="2:38">
      <c r="B52" s="387">
        <v>1983</v>
      </c>
      <c r="C52" s="308">
        <f>VLOOKUP(B52,'Basisreihen Destatis 2019'!$B$7:$H$90,2,FALSE)</f>
        <v>52.1</v>
      </c>
      <c r="D52" s="309"/>
      <c r="E52" s="309">
        <f t="shared" si="11"/>
        <v>52.1</v>
      </c>
      <c r="F52" s="309"/>
      <c r="G52" s="310">
        <f t="shared" si="20"/>
        <v>52.1</v>
      </c>
      <c r="H52" s="386">
        <f t="shared" si="12"/>
        <v>2.2092000000000001</v>
      </c>
      <c r="J52" s="387">
        <v>1983</v>
      </c>
      <c r="K52" s="308">
        <f>VLOOKUP(J52,'Basisreihen Destatis 2019'!$B$7:$H$90,3,FALSE)</f>
        <v>61.6</v>
      </c>
      <c r="L52" s="309"/>
      <c r="M52" s="309">
        <f t="shared" si="21"/>
        <v>61.6</v>
      </c>
      <c r="N52" s="309"/>
      <c r="O52" s="310">
        <f t="shared" si="22"/>
        <v>61.6</v>
      </c>
      <c r="P52" s="386">
        <f t="shared" si="13"/>
        <v>1.9107000000000001</v>
      </c>
      <c r="Q52" s="181"/>
      <c r="R52" s="387">
        <v>1983</v>
      </c>
      <c r="S52" s="322"/>
      <c r="T52" s="374"/>
      <c r="U52" s="374"/>
      <c r="V52" s="317">
        <f>VLOOKUP(R52,'Basisreihen Destatis 2019'!$J$7:$Q$86,3,FALSE)</f>
        <v>86.3</v>
      </c>
      <c r="W52" s="317">
        <f t="shared" si="19"/>
        <v>57.6</v>
      </c>
      <c r="X52" s="317"/>
      <c r="Y52" s="317">
        <f t="shared" si="25"/>
        <v>57.6</v>
      </c>
      <c r="Z52" s="317">
        <f>VLOOKUP(R52,'Basisreihen Destatis 2019'!$B$7:$H$90,3,FALSE)</f>
        <v>61.6</v>
      </c>
      <c r="AA52" s="317"/>
      <c r="AB52" s="317">
        <f t="shared" si="26"/>
        <v>61.6</v>
      </c>
      <c r="AC52" s="317"/>
      <c r="AD52" s="317">
        <f t="shared" si="27"/>
        <v>61.6</v>
      </c>
      <c r="AE52" s="323">
        <f t="shared" si="23"/>
        <v>60</v>
      </c>
      <c r="AF52" s="386">
        <f t="shared" si="16"/>
        <v>1.9182999999999999</v>
      </c>
      <c r="AH52" s="387">
        <v>1983</v>
      </c>
      <c r="AI52" s="322">
        <f>VLOOKUP(AH52,'Basisreihen Destatis 2019'!$B$7:$H$90,6,FALSE)</f>
        <v>70.3</v>
      </c>
      <c r="AJ52" s="317"/>
      <c r="AK52" s="323">
        <f t="shared" si="9"/>
        <v>70.3</v>
      </c>
      <c r="AL52" s="386">
        <f t="shared" si="17"/>
        <v>1.4893000000000001</v>
      </c>
    </row>
    <row r="53" spans="2:38">
      <c r="B53" s="387">
        <v>1982</v>
      </c>
      <c r="C53" s="308">
        <f>VLOOKUP(B53,'Basisreihen Destatis 2019'!$B$7:$H$90,2,FALSE)</f>
        <v>51.2</v>
      </c>
      <c r="D53" s="309"/>
      <c r="E53" s="309">
        <f t="shared" si="11"/>
        <v>51.2</v>
      </c>
      <c r="F53" s="309"/>
      <c r="G53" s="310">
        <f t="shared" si="20"/>
        <v>51.2</v>
      </c>
      <c r="H53" s="386">
        <f t="shared" si="12"/>
        <v>2.2480000000000002</v>
      </c>
      <c r="J53" s="387">
        <v>1982</v>
      </c>
      <c r="K53" s="308">
        <f>VLOOKUP(J53,'Basisreihen Destatis 2019'!$B$7:$H$90,3,FALSE)</f>
        <v>61.9</v>
      </c>
      <c r="L53" s="309"/>
      <c r="M53" s="309">
        <f t="shared" si="21"/>
        <v>61.9</v>
      </c>
      <c r="N53" s="309"/>
      <c r="O53" s="310">
        <f t="shared" si="22"/>
        <v>61.9</v>
      </c>
      <c r="P53" s="386">
        <f t="shared" si="13"/>
        <v>1.9015</v>
      </c>
      <c r="Q53" s="181"/>
      <c r="R53" s="387">
        <v>1982</v>
      </c>
      <c r="S53" s="322"/>
      <c r="T53" s="374"/>
      <c r="U53" s="374"/>
      <c r="V53" s="317">
        <f>VLOOKUP(R53,'Basisreihen Destatis 2019'!$J$7:$Q$86,3,FALSE)</f>
        <v>90.1</v>
      </c>
      <c r="W53" s="317">
        <f t="shared" si="19"/>
        <v>60.2</v>
      </c>
      <c r="X53" s="317"/>
      <c r="Y53" s="317">
        <f t="shared" si="25"/>
        <v>60.2</v>
      </c>
      <c r="Z53" s="317">
        <f>VLOOKUP(R53,'Basisreihen Destatis 2019'!$B$7:$H$90,3,FALSE)</f>
        <v>61.9</v>
      </c>
      <c r="AA53" s="317"/>
      <c r="AB53" s="317">
        <f t="shared" si="26"/>
        <v>61.9</v>
      </c>
      <c r="AC53" s="317"/>
      <c r="AD53" s="317">
        <f t="shared" si="27"/>
        <v>61.9</v>
      </c>
      <c r="AE53" s="323">
        <f t="shared" si="23"/>
        <v>61.2</v>
      </c>
      <c r="AF53" s="386">
        <f t="shared" si="16"/>
        <v>1.8807</v>
      </c>
      <c r="AH53" s="387">
        <v>1982</v>
      </c>
      <c r="AI53" s="322">
        <f>VLOOKUP(AH53,'Basisreihen Destatis 2019'!$B$7:$H$90,6,FALSE)</f>
        <v>69.099999999999994</v>
      </c>
      <c r="AJ53" s="317"/>
      <c r="AK53" s="323">
        <f t="shared" si="9"/>
        <v>69.099999999999994</v>
      </c>
      <c r="AL53" s="386">
        <f t="shared" si="17"/>
        <v>1.5152000000000001</v>
      </c>
    </row>
    <row r="54" spans="2:38">
      <c r="B54" s="387">
        <v>1981</v>
      </c>
      <c r="C54" s="308">
        <f>VLOOKUP(B54,'Basisreihen Destatis 2019'!$B$7:$H$90,2,FALSE)</f>
        <v>49.2</v>
      </c>
      <c r="D54" s="309"/>
      <c r="E54" s="309">
        <f t="shared" si="11"/>
        <v>49.2</v>
      </c>
      <c r="F54" s="309"/>
      <c r="G54" s="310">
        <f t="shared" si="20"/>
        <v>49.2</v>
      </c>
      <c r="H54" s="386">
        <f t="shared" si="12"/>
        <v>2.3393999999999999</v>
      </c>
      <c r="J54" s="387">
        <v>1981</v>
      </c>
      <c r="K54" s="308">
        <f>VLOOKUP(J54,'Basisreihen Destatis 2019'!$B$7:$H$90,3,FALSE)</f>
        <v>63.1</v>
      </c>
      <c r="L54" s="309"/>
      <c r="M54" s="309">
        <f t="shared" si="21"/>
        <v>63.1</v>
      </c>
      <c r="N54" s="309"/>
      <c r="O54" s="310">
        <f t="shared" si="22"/>
        <v>63.1</v>
      </c>
      <c r="P54" s="386">
        <f t="shared" si="13"/>
        <v>1.8653</v>
      </c>
      <c r="Q54" s="181"/>
      <c r="R54" s="387">
        <v>1981</v>
      </c>
      <c r="S54" s="322"/>
      <c r="T54" s="374"/>
      <c r="U54" s="374"/>
      <c r="V54" s="317">
        <f>VLOOKUP(R54,'Basisreihen Destatis 2019'!$J$7:$Q$86,3,FALSE)</f>
        <v>78.5</v>
      </c>
      <c r="W54" s="317">
        <f t="shared" si="19"/>
        <v>52.4</v>
      </c>
      <c r="X54" s="317"/>
      <c r="Y54" s="317">
        <f t="shared" si="25"/>
        <v>52.4</v>
      </c>
      <c r="Z54" s="317">
        <f>VLOOKUP(R54,'Basisreihen Destatis 2019'!$B$7:$H$90,3,FALSE)</f>
        <v>63.1</v>
      </c>
      <c r="AA54" s="317"/>
      <c r="AB54" s="317">
        <f t="shared" si="26"/>
        <v>63.1</v>
      </c>
      <c r="AC54" s="317"/>
      <c r="AD54" s="317">
        <f t="shared" si="27"/>
        <v>63.1</v>
      </c>
      <c r="AE54" s="323">
        <f t="shared" si="23"/>
        <v>58.8</v>
      </c>
      <c r="AF54" s="386">
        <f t="shared" si="16"/>
        <v>1.9575</v>
      </c>
      <c r="AH54" s="387">
        <v>1981</v>
      </c>
      <c r="AI54" s="322">
        <f>VLOOKUP(AH54,'Basisreihen Destatis 2019'!$B$7:$H$90,6,FALSE)</f>
        <v>65</v>
      </c>
      <c r="AJ54" s="317"/>
      <c r="AK54" s="323">
        <f t="shared" si="9"/>
        <v>65</v>
      </c>
      <c r="AL54" s="386">
        <f t="shared" si="17"/>
        <v>1.6108</v>
      </c>
    </row>
    <row r="55" spans="2:38">
      <c r="B55" s="387">
        <v>1980</v>
      </c>
      <c r="C55" s="308">
        <f>VLOOKUP(B55,'Basisreihen Destatis 2019'!$B$7:$H$90,2,FALSE)</f>
        <v>46.4</v>
      </c>
      <c r="D55" s="309"/>
      <c r="E55" s="309">
        <f t="shared" si="11"/>
        <v>46.4</v>
      </c>
      <c r="F55" s="309"/>
      <c r="G55" s="310">
        <f t="shared" si="20"/>
        <v>46.4</v>
      </c>
      <c r="H55" s="386">
        <f t="shared" si="12"/>
        <v>2.4805999999999999</v>
      </c>
      <c r="J55" s="387">
        <v>1980</v>
      </c>
      <c r="K55" s="308">
        <f>VLOOKUP(J55,'Basisreihen Destatis 2019'!$B$7:$H$90,3,FALSE)</f>
        <v>61.4</v>
      </c>
      <c r="L55" s="309"/>
      <c r="M55" s="309">
        <f t="shared" si="21"/>
        <v>61.4</v>
      </c>
      <c r="N55" s="309"/>
      <c r="O55" s="310">
        <f t="shared" si="22"/>
        <v>61.4</v>
      </c>
      <c r="P55" s="386">
        <f t="shared" si="13"/>
        <v>1.9169</v>
      </c>
      <c r="Q55" s="181"/>
      <c r="R55" s="387">
        <v>1980</v>
      </c>
      <c r="S55" s="322"/>
      <c r="T55" s="374"/>
      <c r="U55" s="374"/>
      <c r="V55" s="317">
        <f>VLOOKUP(R55,'Basisreihen Destatis 2019'!$J$7:$Q$86,3,FALSE)</f>
        <v>77.099999999999994</v>
      </c>
      <c r="W55" s="317">
        <f t="shared" si="19"/>
        <v>51.5</v>
      </c>
      <c r="X55" s="317"/>
      <c r="Y55" s="317">
        <f t="shared" si="25"/>
        <v>51.5</v>
      </c>
      <c r="Z55" s="317">
        <f>VLOOKUP(R55,'Basisreihen Destatis 2019'!$B$7:$H$90,3,FALSE)</f>
        <v>61.4</v>
      </c>
      <c r="AA55" s="317"/>
      <c r="AB55" s="317">
        <f t="shared" si="26"/>
        <v>61.4</v>
      </c>
      <c r="AC55" s="317"/>
      <c r="AD55" s="317">
        <f t="shared" si="27"/>
        <v>61.4</v>
      </c>
      <c r="AE55" s="323">
        <f t="shared" si="23"/>
        <v>57.4</v>
      </c>
      <c r="AF55" s="386">
        <f t="shared" si="16"/>
        <v>2.0051999999999999</v>
      </c>
      <c r="AH55" s="387">
        <v>1980</v>
      </c>
      <c r="AI55" s="322">
        <f>VLOOKUP(AH55,'Basisreihen Destatis 2019'!$B$7:$H$90,6,FALSE)</f>
        <v>60.9</v>
      </c>
      <c r="AJ55" s="317"/>
      <c r="AK55" s="323">
        <f t="shared" si="9"/>
        <v>60.9</v>
      </c>
      <c r="AL55" s="386">
        <f t="shared" si="17"/>
        <v>1.7192000000000001</v>
      </c>
    </row>
    <row r="56" spans="2:38">
      <c r="B56" s="387">
        <v>1979</v>
      </c>
      <c r="C56" s="308">
        <f>VLOOKUP(B56,'Basisreihen Destatis 2019'!$B$7:$H$90,2,FALSE)</f>
        <v>42.1</v>
      </c>
      <c r="D56" s="309"/>
      <c r="E56" s="309">
        <f t="shared" si="11"/>
        <v>42.1</v>
      </c>
      <c r="F56" s="309"/>
      <c r="G56" s="310">
        <f t="shared" si="20"/>
        <v>42.1</v>
      </c>
      <c r="H56" s="386">
        <f t="shared" si="12"/>
        <v>2.734</v>
      </c>
      <c r="J56" s="387">
        <v>1979</v>
      </c>
      <c r="K56" s="308">
        <f>VLOOKUP(J56,'Basisreihen Destatis 2019'!$B$7:$H$90,3,FALSE)</f>
        <v>55.5</v>
      </c>
      <c r="L56" s="309"/>
      <c r="M56" s="309">
        <f t="shared" si="21"/>
        <v>55.5</v>
      </c>
      <c r="N56" s="309"/>
      <c r="O56" s="310">
        <f t="shared" si="22"/>
        <v>55.5</v>
      </c>
      <c r="P56" s="386">
        <f t="shared" si="13"/>
        <v>2.1206999999999998</v>
      </c>
      <c r="Q56" s="181"/>
      <c r="R56" s="387">
        <v>1979</v>
      </c>
      <c r="S56" s="322"/>
      <c r="T56" s="374"/>
      <c r="U56" s="374"/>
      <c r="V56" s="317">
        <f>VLOOKUP(R56,'Basisreihen Destatis 2019'!$J$7:$Q$86,3,FALSE)</f>
        <v>76.5</v>
      </c>
      <c r="W56" s="317">
        <f t="shared" si="19"/>
        <v>51.1</v>
      </c>
      <c r="X56" s="317"/>
      <c r="Y56" s="317">
        <f t="shared" si="25"/>
        <v>51.1</v>
      </c>
      <c r="Z56" s="317">
        <f>VLOOKUP(R56,'Basisreihen Destatis 2019'!$B$7:$H$90,3,FALSE)</f>
        <v>55.5</v>
      </c>
      <c r="AA56" s="317"/>
      <c r="AB56" s="317">
        <f t="shared" si="26"/>
        <v>55.5</v>
      </c>
      <c r="AC56" s="317"/>
      <c r="AD56" s="317">
        <f t="shared" si="27"/>
        <v>55.5</v>
      </c>
      <c r="AE56" s="323">
        <f t="shared" si="23"/>
        <v>53.7</v>
      </c>
      <c r="AF56" s="386">
        <f t="shared" si="16"/>
        <v>2.1434000000000002</v>
      </c>
      <c r="AH56" s="387">
        <v>1979</v>
      </c>
      <c r="AI56" s="322">
        <f>VLOOKUP(AH56,'Basisreihen Destatis 2019'!$B$7:$H$90,6,FALSE)</f>
        <v>57.1</v>
      </c>
      <c r="AJ56" s="317"/>
      <c r="AK56" s="323">
        <f t="shared" si="9"/>
        <v>57.1</v>
      </c>
      <c r="AL56" s="386">
        <f t="shared" si="17"/>
        <v>1.8335999999999999</v>
      </c>
    </row>
    <row r="57" spans="2:38">
      <c r="B57" s="387">
        <v>1978</v>
      </c>
      <c r="C57" s="308">
        <f>VLOOKUP(B57,'Basisreihen Destatis 2019'!$B$7:$H$90,2,FALSE)</f>
        <v>39.200000000000003</v>
      </c>
      <c r="D57" s="309"/>
      <c r="E57" s="309">
        <f t="shared" si="11"/>
        <v>39.200000000000003</v>
      </c>
      <c r="F57" s="309"/>
      <c r="G57" s="310">
        <f t="shared" si="20"/>
        <v>39.200000000000003</v>
      </c>
      <c r="H57" s="386">
        <f t="shared" si="12"/>
        <v>2.9361999999999999</v>
      </c>
      <c r="J57" s="387">
        <v>1978</v>
      </c>
      <c r="K57" s="308">
        <f>VLOOKUP(J57,'Basisreihen Destatis 2019'!$B$7:$H$90,3,FALSE)</f>
        <v>50.5</v>
      </c>
      <c r="L57" s="309"/>
      <c r="M57" s="309">
        <f t="shared" si="21"/>
        <v>50.5</v>
      </c>
      <c r="N57" s="309"/>
      <c r="O57" s="310">
        <f t="shared" si="22"/>
        <v>50.5</v>
      </c>
      <c r="P57" s="386">
        <f t="shared" si="13"/>
        <v>2.3307000000000002</v>
      </c>
      <c r="Q57" s="181"/>
      <c r="R57" s="387">
        <v>1978</v>
      </c>
      <c r="S57" s="322"/>
      <c r="T57" s="374"/>
      <c r="U57" s="374"/>
      <c r="V57" s="317">
        <f>VLOOKUP(R57,'Basisreihen Destatis 2019'!$J$7:$Q$86,3,FALSE)</f>
        <v>75.599999999999994</v>
      </c>
      <c r="W57" s="317">
        <f t="shared" si="19"/>
        <v>50.5</v>
      </c>
      <c r="X57" s="317"/>
      <c r="Y57" s="317">
        <f t="shared" si="25"/>
        <v>50.5</v>
      </c>
      <c r="Z57" s="317">
        <f>VLOOKUP(R57,'Basisreihen Destatis 2019'!$B$7:$H$90,3,FALSE)</f>
        <v>50.5</v>
      </c>
      <c r="AA57" s="317"/>
      <c r="AB57" s="317">
        <f t="shared" si="26"/>
        <v>50.5</v>
      </c>
      <c r="AC57" s="317"/>
      <c r="AD57" s="317">
        <f t="shared" si="27"/>
        <v>50.5</v>
      </c>
      <c r="AE57" s="323">
        <f t="shared" si="23"/>
        <v>50.5</v>
      </c>
      <c r="AF57" s="386">
        <f t="shared" si="16"/>
        <v>2.2791999999999999</v>
      </c>
      <c r="AH57" s="387">
        <v>1978</v>
      </c>
      <c r="AI57" s="322">
        <f>VLOOKUP(AH57,'Basisreihen Destatis 2019'!$B$7:$H$90,6,FALSE)</f>
        <v>55.1</v>
      </c>
      <c r="AJ57" s="317"/>
      <c r="AK57" s="323">
        <f t="shared" si="9"/>
        <v>55.1</v>
      </c>
      <c r="AL57" s="386">
        <f t="shared" si="17"/>
        <v>1.9001999999999999</v>
      </c>
    </row>
    <row r="58" spans="2:38">
      <c r="B58" s="387">
        <v>1977</v>
      </c>
      <c r="C58" s="308">
        <f>VLOOKUP(B58,'Basisreihen Destatis 2019'!$B$7:$H$90,2,FALSE)</f>
        <v>37.5</v>
      </c>
      <c r="D58" s="309"/>
      <c r="E58" s="309">
        <f t="shared" si="11"/>
        <v>37.5</v>
      </c>
      <c r="F58" s="309"/>
      <c r="G58" s="310">
        <f t="shared" si="20"/>
        <v>37.5</v>
      </c>
      <c r="H58" s="386">
        <f t="shared" si="12"/>
        <v>3.0693000000000001</v>
      </c>
      <c r="J58" s="387">
        <v>1977</v>
      </c>
      <c r="K58" s="308">
        <f>VLOOKUP(J58,'Basisreihen Destatis 2019'!$B$7:$H$90,3,FALSE)</f>
        <v>47.8</v>
      </c>
      <c r="L58" s="309"/>
      <c r="M58" s="309">
        <f t="shared" si="21"/>
        <v>47.8</v>
      </c>
      <c r="N58" s="309"/>
      <c r="O58" s="310">
        <f t="shared" si="22"/>
        <v>47.8</v>
      </c>
      <c r="P58" s="386">
        <f t="shared" si="13"/>
        <v>2.4622999999999999</v>
      </c>
      <c r="Q58" s="181"/>
      <c r="R58" s="387">
        <v>1977</v>
      </c>
      <c r="S58" s="322"/>
      <c r="T58" s="374"/>
      <c r="U58" s="374"/>
      <c r="V58" s="317">
        <f>VLOOKUP(R58,'Basisreihen Destatis 2019'!$J$7:$Q$86,3,FALSE)</f>
        <v>73.599999999999994</v>
      </c>
      <c r="W58" s="317">
        <f t="shared" si="19"/>
        <v>49.2</v>
      </c>
      <c r="X58" s="317"/>
      <c r="Y58" s="317">
        <f t="shared" si="25"/>
        <v>49.2</v>
      </c>
      <c r="Z58" s="317">
        <f>VLOOKUP(R58,'Basisreihen Destatis 2019'!$B$7:$H$90,3,FALSE)</f>
        <v>47.8</v>
      </c>
      <c r="AA58" s="317"/>
      <c r="AB58" s="317">
        <f t="shared" si="26"/>
        <v>47.8</v>
      </c>
      <c r="AC58" s="317"/>
      <c r="AD58" s="317">
        <f t="shared" si="27"/>
        <v>47.8</v>
      </c>
      <c r="AE58" s="323">
        <f t="shared" si="23"/>
        <v>48.4</v>
      </c>
      <c r="AF58" s="386">
        <f t="shared" si="16"/>
        <v>2.3780999999999999</v>
      </c>
      <c r="AH58" s="387">
        <v>1977</v>
      </c>
      <c r="AI58" s="322">
        <f>VLOOKUP(AH58,'Basisreihen Destatis 2019'!$B$7:$H$90,6,FALSE)</f>
        <v>54.5</v>
      </c>
      <c r="AJ58" s="317"/>
      <c r="AK58" s="323">
        <f t="shared" si="9"/>
        <v>54.5</v>
      </c>
      <c r="AL58" s="386">
        <f t="shared" si="17"/>
        <v>1.9211</v>
      </c>
    </row>
    <row r="59" spans="2:38">
      <c r="B59" s="387">
        <v>1976</v>
      </c>
      <c r="C59" s="308">
        <f>VLOOKUP(B59,'Basisreihen Destatis 2019'!$B$7:$H$90,2,FALSE)</f>
        <v>36</v>
      </c>
      <c r="D59" s="309"/>
      <c r="E59" s="309">
        <f t="shared" si="11"/>
        <v>36</v>
      </c>
      <c r="F59" s="309"/>
      <c r="G59" s="310">
        <f t="shared" si="20"/>
        <v>36</v>
      </c>
      <c r="H59" s="386">
        <f t="shared" si="12"/>
        <v>3.1972</v>
      </c>
      <c r="J59" s="387">
        <v>1976</v>
      </c>
      <c r="K59" s="308">
        <f>VLOOKUP(J59,'Basisreihen Destatis 2019'!$B$7:$H$90,3,FALSE)</f>
        <v>46.2</v>
      </c>
      <c r="L59" s="309"/>
      <c r="M59" s="309">
        <f t="shared" si="21"/>
        <v>46.2</v>
      </c>
      <c r="N59" s="309"/>
      <c r="O59" s="310">
        <f t="shared" si="22"/>
        <v>46.2</v>
      </c>
      <c r="P59" s="386">
        <f t="shared" si="13"/>
        <v>2.5476000000000001</v>
      </c>
      <c r="Q59" s="181"/>
      <c r="R59" s="387">
        <v>1976</v>
      </c>
      <c r="S59" s="322"/>
      <c r="T59" s="374"/>
      <c r="U59" s="374"/>
      <c r="V59" s="317">
        <f>VLOOKUP(R59,'Basisreihen Destatis 2019'!$J$7:$Q$86,3,FALSE)</f>
        <v>75.5</v>
      </c>
      <c r="W59" s="317">
        <f>ROUND(IF(U59&gt;0,U59,V59*$U$35/$V$35),1)</f>
        <v>50.4</v>
      </c>
      <c r="X59" s="317"/>
      <c r="Y59" s="317">
        <f t="shared" si="25"/>
        <v>50.4</v>
      </c>
      <c r="Z59" s="317">
        <f>VLOOKUP(R59,'Basisreihen Destatis 2019'!$B$7:$H$90,3,FALSE)</f>
        <v>46.2</v>
      </c>
      <c r="AA59" s="317"/>
      <c r="AB59" s="317">
        <f t="shared" si="26"/>
        <v>46.2</v>
      </c>
      <c r="AC59" s="317"/>
      <c r="AD59" s="317">
        <f t="shared" si="27"/>
        <v>46.2</v>
      </c>
      <c r="AE59" s="323">
        <f t="shared" si="23"/>
        <v>47.9</v>
      </c>
      <c r="AF59" s="386">
        <f t="shared" si="16"/>
        <v>2.4028999999999998</v>
      </c>
      <c r="AH59" s="387">
        <v>1976</v>
      </c>
      <c r="AI59" s="322">
        <f>VLOOKUP(AH59,'Basisreihen Destatis 2019'!$B$7:$H$90,6,FALSE)</f>
        <v>52.9</v>
      </c>
      <c r="AJ59" s="317">
        <f>VLOOKUP(AH59,'Basisreihen Destatis 2019'!$J$7:$Q$86,8,FALSE)</f>
        <v>51.1</v>
      </c>
      <c r="AK59" s="323">
        <f t="shared" si="9"/>
        <v>52.9</v>
      </c>
      <c r="AL59" s="386">
        <f t="shared" si="17"/>
        <v>1.9792000000000001</v>
      </c>
    </row>
    <row r="60" spans="2:38">
      <c r="B60" s="387">
        <v>1975</v>
      </c>
      <c r="C60" s="308">
        <f>VLOOKUP(B60,'Basisreihen Destatis 2019'!$B$7:$H$90,2,FALSE)</f>
        <v>34.700000000000003</v>
      </c>
      <c r="D60" s="309"/>
      <c r="E60" s="309">
        <f t="shared" si="11"/>
        <v>34.700000000000003</v>
      </c>
      <c r="F60" s="309"/>
      <c r="G60" s="310">
        <f t="shared" si="20"/>
        <v>34.700000000000003</v>
      </c>
      <c r="H60" s="386">
        <f t="shared" si="12"/>
        <v>3.3170000000000002</v>
      </c>
      <c r="J60" s="387">
        <v>1975</v>
      </c>
      <c r="K60" s="308">
        <f>VLOOKUP(J60,'Basisreihen Destatis 2019'!$B$7:$H$90,3,FALSE)</f>
        <v>45.2</v>
      </c>
      <c r="L60" s="309"/>
      <c r="M60" s="309">
        <f t="shared" si="21"/>
        <v>45.2</v>
      </c>
      <c r="N60" s="309"/>
      <c r="O60" s="310">
        <f t="shared" si="22"/>
        <v>45.2</v>
      </c>
      <c r="P60" s="386">
        <f t="shared" si="13"/>
        <v>2.6040000000000001</v>
      </c>
      <c r="Q60" s="181"/>
      <c r="R60" s="387">
        <v>1975</v>
      </c>
      <c r="S60" s="322"/>
      <c r="T60" s="374"/>
      <c r="U60" s="374"/>
      <c r="V60" s="317">
        <f>VLOOKUP(R60,'Basisreihen Destatis 2019'!$J$7:$Q$86,3,FALSE)</f>
        <v>73.5</v>
      </c>
      <c r="W60" s="317">
        <f t="shared" si="19"/>
        <v>49.1</v>
      </c>
      <c r="X60" s="317"/>
      <c r="Y60" s="317">
        <f t="shared" si="25"/>
        <v>49.1</v>
      </c>
      <c r="Z60" s="317">
        <f>VLOOKUP(R60,'Basisreihen Destatis 2019'!$B$7:$H$90,3,FALSE)</f>
        <v>45.2</v>
      </c>
      <c r="AA60" s="317"/>
      <c r="AB60" s="317">
        <f t="shared" si="26"/>
        <v>45.2</v>
      </c>
      <c r="AC60" s="317"/>
      <c r="AD60" s="317">
        <f t="shared" si="27"/>
        <v>45.2</v>
      </c>
      <c r="AE60" s="323">
        <f t="shared" si="23"/>
        <v>46.8</v>
      </c>
      <c r="AF60" s="386">
        <f t="shared" si="16"/>
        <v>2.4594</v>
      </c>
      <c r="AH60" s="387">
        <v>1975</v>
      </c>
      <c r="AI60" s="322"/>
      <c r="AJ60" s="317">
        <f>VLOOKUP(AH60,'Basisreihen Destatis 2019'!$J$7:$Q$86,8,FALSE)</f>
        <v>49.3</v>
      </c>
      <c r="AK60" s="323">
        <f t="shared" si="9"/>
        <v>51</v>
      </c>
      <c r="AL60" s="386">
        <f t="shared" si="17"/>
        <v>2.0529000000000002</v>
      </c>
    </row>
    <row r="61" spans="2:38">
      <c r="B61" s="387">
        <v>1974</v>
      </c>
      <c r="C61" s="308">
        <f>VLOOKUP(B61,'Basisreihen Destatis 2019'!$B$7:$H$90,2,FALSE)</f>
        <v>33.799999999999997</v>
      </c>
      <c r="D61" s="309"/>
      <c r="E61" s="309">
        <f t="shared" si="11"/>
        <v>33.799999999999997</v>
      </c>
      <c r="F61" s="309"/>
      <c r="G61" s="310">
        <f t="shared" si="20"/>
        <v>33.799999999999997</v>
      </c>
      <c r="H61" s="386">
        <f t="shared" si="12"/>
        <v>3.4053</v>
      </c>
      <c r="J61" s="387">
        <v>1974</v>
      </c>
      <c r="K61" s="308">
        <f>VLOOKUP(J61,'Basisreihen Destatis 2019'!$B$7:$H$90,3,FALSE)</f>
        <v>44.4</v>
      </c>
      <c r="L61" s="309"/>
      <c r="M61" s="309">
        <f t="shared" si="21"/>
        <v>44.4</v>
      </c>
      <c r="N61" s="309"/>
      <c r="O61" s="310">
        <f t="shared" si="22"/>
        <v>44.4</v>
      </c>
      <c r="P61" s="386">
        <f t="shared" si="13"/>
        <v>2.6509</v>
      </c>
      <c r="Q61" s="181"/>
      <c r="R61" s="387">
        <v>1974</v>
      </c>
      <c r="S61" s="322"/>
      <c r="T61" s="374"/>
      <c r="U61" s="374"/>
      <c r="V61" s="317">
        <f>VLOOKUP(R61,'Basisreihen Destatis 2019'!$J$7:$Q$86,3,FALSE)</f>
        <v>76.2</v>
      </c>
      <c r="W61" s="317">
        <f t="shared" si="19"/>
        <v>50.9</v>
      </c>
      <c r="X61" s="317"/>
      <c r="Y61" s="317">
        <f t="shared" si="25"/>
        <v>50.9</v>
      </c>
      <c r="Z61" s="317">
        <f>VLOOKUP(R61,'Basisreihen Destatis 2019'!$B$7:$H$90,3,FALSE)</f>
        <v>44.4</v>
      </c>
      <c r="AA61" s="317"/>
      <c r="AB61" s="317">
        <f t="shared" si="26"/>
        <v>44.4</v>
      </c>
      <c r="AC61" s="317"/>
      <c r="AD61" s="317">
        <f t="shared" si="27"/>
        <v>44.4</v>
      </c>
      <c r="AE61" s="323">
        <f t="shared" si="23"/>
        <v>47</v>
      </c>
      <c r="AF61" s="386">
        <f t="shared" si="16"/>
        <v>2.4489000000000001</v>
      </c>
      <c r="AH61" s="387">
        <v>1974</v>
      </c>
      <c r="AI61" s="322"/>
      <c r="AJ61" s="317">
        <f>VLOOKUP(AH61,'Basisreihen Destatis 2019'!$J$7:$Q$86,8,FALSE)</f>
        <v>47.1</v>
      </c>
      <c r="AK61" s="323">
        <f t="shared" si="9"/>
        <v>48.8</v>
      </c>
      <c r="AL61" s="386">
        <f t="shared" si="17"/>
        <v>2.1455000000000002</v>
      </c>
    </row>
    <row r="62" spans="2:38">
      <c r="B62" s="387">
        <v>1973</v>
      </c>
      <c r="C62" s="308">
        <f>VLOOKUP(B62,'Basisreihen Destatis 2019'!$B$7:$H$90,2,FALSE)</f>
        <v>31.9</v>
      </c>
      <c r="D62" s="309"/>
      <c r="E62" s="309">
        <f t="shared" si="11"/>
        <v>31.9</v>
      </c>
      <c r="F62" s="309"/>
      <c r="G62" s="310">
        <f t="shared" si="20"/>
        <v>31.9</v>
      </c>
      <c r="H62" s="386">
        <f t="shared" si="12"/>
        <v>3.6082000000000001</v>
      </c>
      <c r="J62" s="387">
        <v>1973</v>
      </c>
      <c r="K62" s="308">
        <f>VLOOKUP(J62,'Basisreihen Destatis 2019'!$B$7:$H$90,3,FALSE)</f>
        <v>41.6</v>
      </c>
      <c r="L62" s="309"/>
      <c r="M62" s="309">
        <f t="shared" si="21"/>
        <v>41.6</v>
      </c>
      <c r="N62" s="309"/>
      <c r="O62" s="310">
        <f t="shared" si="22"/>
        <v>41.6</v>
      </c>
      <c r="P62" s="386">
        <f t="shared" si="13"/>
        <v>2.8292999999999999</v>
      </c>
      <c r="Q62" s="181"/>
      <c r="R62" s="387">
        <v>1973</v>
      </c>
      <c r="S62" s="322"/>
      <c r="T62" s="374"/>
      <c r="U62" s="374"/>
      <c r="V62" s="317">
        <f>VLOOKUP(R62,'Basisreihen Destatis 2019'!$J$7:$Q$86,3,FALSE)</f>
        <v>67</v>
      </c>
      <c r="W62" s="317">
        <f t="shared" si="19"/>
        <v>44.8</v>
      </c>
      <c r="X62" s="317"/>
      <c r="Y62" s="317">
        <f t="shared" si="25"/>
        <v>44.8</v>
      </c>
      <c r="Z62" s="317">
        <f>VLOOKUP(R62,'Basisreihen Destatis 2019'!$B$7:$H$90,3,FALSE)</f>
        <v>41.6</v>
      </c>
      <c r="AA62" s="317"/>
      <c r="AB62" s="317">
        <f t="shared" si="26"/>
        <v>41.6</v>
      </c>
      <c r="AC62" s="317"/>
      <c r="AD62" s="317">
        <f t="shared" si="27"/>
        <v>41.6</v>
      </c>
      <c r="AE62" s="323">
        <f t="shared" si="23"/>
        <v>42.9</v>
      </c>
      <c r="AF62" s="386">
        <f t="shared" si="16"/>
        <v>2.6829999999999998</v>
      </c>
      <c r="AH62" s="387">
        <v>1973</v>
      </c>
      <c r="AI62" s="322"/>
      <c r="AJ62" s="317">
        <f>VLOOKUP(AH62,'Basisreihen Destatis 2019'!$J$7:$Q$86,8,FALSE)</f>
        <v>41.5</v>
      </c>
      <c r="AK62" s="323">
        <f t="shared" si="9"/>
        <v>43</v>
      </c>
      <c r="AL62" s="386">
        <f t="shared" si="17"/>
        <v>2.4348999999999998</v>
      </c>
    </row>
    <row r="63" spans="2:38">
      <c r="B63" s="387">
        <v>1972</v>
      </c>
      <c r="C63" s="308">
        <f>VLOOKUP(B63,'Basisreihen Destatis 2019'!$B$7:$H$90,2,FALSE)</f>
        <v>30</v>
      </c>
      <c r="D63" s="309"/>
      <c r="E63" s="309">
        <f t="shared" si="11"/>
        <v>30</v>
      </c>
      <c r="F63" s="309"/>
      <c r="G63" s="310">
        <f t="shared" si="20"/>
        <v>30</v>
      </c>
      <c r="H63" s="386">
        <f t="shared" si="12"/>
        <v>3.8367</v>
      </c>
      <c r="J63" s="387">
        <v>1972</v>
      </c>
      <c r="K63" s="308">
        <f>VLOOKUP(J63,'Basisreihen Destatis 2019'!$B$7:$H$90,3,FALSE)</f>
        <v>40</v>
      </c>
      <c r="L63" s="309"/>
      <c r="M63" s="309">
        <f t="shared" si="21"/>
        <v>40</v>
      </c>
      <c r="N63" s="309"/>
      <c r="O63" s="310">
        <f t="shared" si="22"/>
        <v>40</v>
      </c>
      <c r="P63" s="386">
        <f t="shared" si="13"/>
        <v>2.9424999999999999</v>
      </c>
      <c r="Q63" s="181"/>
      <c r="R63" s="387">
        <v>1972</v>
      </c>
      <c r="S63" s="322"/>
      <c r="T63" s="374"/>
      <c r="U63" s="374"/>
      <c r="V63" s="317">
        <f>VLOOKUP(R63,'Basisreihen Destatis 2019'!$J$7:$Q$86,3,FALSE)</f>
        <v>61.6</v>
      </c>
      <c r="W63" s="317">
        <f t="shared" si="19"/>
        <v>41.1</v>
      </c>
      <c r="X63" s="317"/>
      <c r="Y63" s="317">
        <f t="shared" si="25"/>
        <v>41.1</v>
      </c>
      <c r="Z63" s="317">
        <f>VLOOKUP(R63,'Basisreihen Destatis 2019'!$B$7:$H$90,3,FALSE)</f>
        <v>40</v>
      </c>
      <c r="AA63" s="317"/>
      <c r="AB63" s="317">
        <f t="shared" si="26"/>
        <v>40</v>
      </c>
      <c r="AC63" s="317"/>
      <c r="AD63" s="317">
        <f t="shared" si="27"/>
        <v>40</v>
      </c>
      <c r="AE63" s="323">
        <f t="shared" si="23"/>
        <v>40.4</v>
      </c>
      <c r="AF63" s="386">
        <f t="shared" si="16"/>
        <v>2.8490000000000002</v>
      </c>
      <c r="AH63" s="387">
        <v>1972</v>
      </c>
      <c r="AI63" s="322"/>
      <c r="AJ63" s="317">
        <f>VLOOKUP(AH63,'Basisreihen Destatis 2019'!$J$7:$Q$86,8,FALSE)</f>
        <v>39</v>
      </c>
      <c r="AK63" s="323">
        <f t="shared" si="9"/>
        <v>40.4</v>
      </c>
      <c r="AL63" s="386">
        <f t="shared" si="17"/>
        <v>2.5916000000000001</v>
      </c>
    </row>
    <row r="64" spans="2:38">
      <c r="B64" s="387">
        <v>1971</v>
      </c>
      <c r="C64" s="308">
        <f>VLOOKUP(B64,'Basisreihen Destatis 2019'!$B$7:$H$90,2,FALSE)</f>
        <v>28.6</v>
      </c>
      <c r="D64" s="309"/>
      <c r="E64" s="309">
        <f t="shared" si="11"/>
        <v>28.6</v>
      </c>
      <c r="F64" s="309"/>
      <c r="G64" s="310">
        <f t="shared" si="20"/>
        <v>28.6</v>
      </c>
      <c r="H64" s="386">
        <f t="shared" si="12"/>
        <v>4.0244999999999997</v>
      </c>
      <c r="J64" s="387">
        <v>1971</v>
      </c>
      <c r="K64" s="308">
        <f>VLOOKUP(J64,'Basisreihen Destatis 2019'!$B$7:$H$90,3,FALSE)</f>
        <v>38.700000000000003</v>
      </c>
      <c r="L64" s="309"/>
      <c r="M64" s="309">
        <f t="shared" si="21"/>
        <v>38.700000000000003</v>
      </c>
      <c r="N64" s="309"/>
      <c r="O64" s="310">
        <f t="shared" si="22"/>
        <v>38.700000000000003</v>
      </c>
      <c r="P64" s="386">
        <f t="shared" si="13"/>
        <v>3.0413000000000001</v>
      </c>
      <c r="Q64" s="181"/>
      <c r="R64" s="387">
        <v>1971</v>
      </c>
      <c r="S64" s="322"/>
      <c r="T64" s="374"/>
      <c r="U64" s="374"/>
      <c r="V64" s="317">
        <f>VLOOKUP(R64,'Basisreihen Destatis 2019'!$J$7:$Q$86,3,FALSE)</f>
        <v>61.6</v>
      </c>
      <c r="W64" s="317">
        <f t="shared" si="19"/>
        <v>41.1</v>
      </c>
      <c r="X64" s="317"/>
      <c r="Y64" s="317">
        <f t="shared" si="25"/>
        <v>41.1</v>
      </c>
      <c r="Z64" s="317">
        <f>VLOOKUP(R64,'Basisreihen Destatis 2019'!$B$7:$H$90,3,FALSE)</f>
        <v>38.700000000000003</v>
      </c>
      <c r="AA64" s="317"/>
      <c r="AB64" s="317">
        <f t="shared" si="26"/>
        <v>38.700000000000003</v>
      </c>
      <c r="AC64" s="317"/>
      <c r="AD64" s="317">
        <f t="shared" si="27"/>
        <v>38.700000000000003</v>
      </c>
      <c r="AE64" s="323">
        <f t="shared" si="23"/>
        <v>39.700000000000003</v>
      </c>
      <c r="AF64" s="386">
        <f t="shared" si="16"/>
        <v>2.8992</v>
      </c>
      <c r="AH64" s="387">
        <v>1971</v>
      </c>
      <c r="AI64" s="322"/>
      <c r="AJ64" s="317">
        <f>VLOOKUP(AH64,'Basisreihen Destatis 2019'!$J$7:$Q$86,8,FALSE)</f>
        <v>37.9</v>
      </c>
      <c r="AK64" s="323">
        <f t="shared" si="9"/>
        <v>39.200000000000003</v>
      </c>
      <c r="AL64" s="386">
        <f t="shared" si="17"/>
        <v>2.6709000000000001</v>
      </c>
    </row>
    <row r="65" spans="2:38">
      <c r="B65" s="387">
        <v>1970</v>
      </c>
      <c r="C65" s="308">
        <f>VLOOKUP(B65,'Basisreihen Destatis 2019'!$B$7:$H$90,2,FALSE)</f>
        <v>25.8</v>
      </c>
      <c r="D65" s="309"/>
      <c r="E65" s="309">
        <f t="shared" si="11"/>
        <v>25.8</v>
      </c>
      <c r="F65" s="309"/>
      <c r="G65" s="310">
        <f t="shared" si="20"/>
        <v>25.8</v>
      </c>
      <c r="H65" s="386">
        <f t="shared" si="12"/>
        <v>4.4611999999999998</v>
      </c>
      <c r="J65" s="387">
        <v>1970</v>
      </c>
      <c r="K65" s="308">
        <f>VLOOKUP(J65,'Basisreihen Destatis 2019'!$B$7:$H$90,3,FALSE)</f>
        <v>35.799999999999997</v>
      </c>
      <c r="L65" s="309"/>
      <c r="M65" s="309">
        <f t="shared" si="21"/>
        <v>35.799999999999997</v>
      </c>
      <c r="N65" s="309"/>
      <c r="O65" s="310">
        <f t="shared" si="22"/>
        <v>35.799999999999997</v>
      </c>
      <c r="P65" s="386">
        <f t="shared" si="13"/>
        <v>3.2877000000000001</v>
      </c>
      <c r="Q65" s="181"/>
      <c r="R65" s="387">
        <v>1970</v>
      </c>
      <c r="S65" s="322"/>
      <c r="T65" s="374"/>
      <c r="U65" s="374"/>
      <c r="V65" s="317">
        <f>VLOOKUP(R65,'Basisreihen Destatis 2019'!$J$7:$Q$86,3,FALSE)</f>
        <v>60.6</v>
      </c>
      <c r="W65" s="317">
        <f t="shared" si="19"/>
        <v>40.5</v>
      </c>
      <c r="X65" s="317"/>
      <c r="Y65" s="317">
        <f t="shared" si="25"/>
        <v>40.5</v>
      </c>
      <c r="Z65" s="317">
        <f>VLOOKUP(R65,'Basisreihen Destatis 2019'!$B$7:$H$90,3,FALSE)</f>
        <v>35.799999999999997</v>
      </c>
      <c r="AA65" s="317"/>
      <c r="AB65" s="317">
        <f t="shared" si="26"/>
        <v>35.799999999999997</v>
      </c>
      <c r="AC65" s="317"/>
      <c r="AD65" s="317">
        <f t="shared" si="27"/>
        <v>35.799999999999997</v>
      </c>
      <c r="AE65" s="323">
        <f t="shared" si="23"/>
        <v>37.700000000000003</v>
      </c>
      <c r="AF65" s="386">
        <f t="shared" si="16"/>
        <v>3.0531000000000001</v>
      </c>
      <c r="AH65" s="387">
        <v>1970</v>
      </c>
      <c r="AI65" s="322"/>
      <c r="AJ65" s="317">
        <f>VLOOKUP(AH65,'Basisreihen Destatis 2019'!$J$7:$Q$86,8,FALSE)</f>
        <v>36.4</v>
      </c>
      <c r="AK65" s="323">
        <f t="shared" si="9"/>
        <v>37.700000000000003</v>
      </c>
      <c r="AL65" s="386">
        <f t="shared" si="17"/>
        <v>2.7772000000000001</v>
      </c>
    </row>
    <row r="66" spans="2:38">
      <c r="B66" s="387">
        <v>1969</v>
      </c>
      <c r="C66" s="308">
        <f>VLOOKUP(B66,'Basisreihen Destatis 2019'!$B$7:$H$90,2,FALSE)</f>
        <v>21.8</v>
      </c>
      <c r="D66" s="309"/>
      <c r="E66" s="309">
        <f t="shared" si="11"/>
        <v>21.8</v>
      </c>
      <c r="F66" s="309"/>
      <c r="G66" s="310">
        <f t="shared" si="20"/>
        <v>21.8</v>
      </c>
      <c r="H66" s="386">
        <f t="shared" si="12"/>
        <v>5.2797999999999998</v>
      </c>
      <c r="J66" s="387">
        <v>1969</v>
      </c>
      <c r="K66" s="308">
        <f>VLOOKUP(J66,'Basisreihen Destatis 2019'!$B$7:$H$90,3,FALSE)</f>
        <v>30.6</v>
      </c>
      <c r="L66" s="309"/>
      <c r="M66" s="309">
        <f t="shared" si="21"/>
        <v>30.6</v>
      </c>
      <c r="N66" s="309"/>
      <c r="O66" s="310">
        <f t="shared" si="22"/>
        <v>30.6</v>
      </c>
      <c r="P66" s="386">
        <f t="shared" si="13"/>
        <v>3.8464</v>
      </c>
      <c r="Q66" s="181"/>
      <c r="R66" s="387">
        <v>1969</v>
      </c>
      <c r="S66" s="322"/>
      <c r="T66" s="374"/>
      <c r="U66" s="374"/>
      <c r="V66" s="317">
        <f>VLOOKUP(R66,'Basisreihen Destatis 2019'!$J$7:$Q$86,3,FALSE)</f>
        <v>56.7</v>
      </c>
      <c r="W66" s="317">
        <f t="shared" si="19"/>
        <v>37.9</v>
      </c>
      <c r="X66" s="317"/>
      <c r="Y66" s="317">
        <f t="shared" si="25"/>
        <v>37.9</v>
      </c>
      <c r="Z66" s="317">
        <f>VLOOKUP(R66,'Basisreihen Destatis 2019'!$B$7:$H$90,3,FALSE)</f>
        <v>30.6</v>
      </c>
      <c r="AA66" s="317"/>
      <c r="AB66" s="317">
        <f t="shared" si="26"/>
        <v>30.6</v>
      </c>
      <c r="AC66" s="317"/>
      <c r="AD66" s="317">
        <f t="shared" si="27"/>
        <v>30.6</v>
      </c>
      <c r="AE66" s="323">
        <f t="shared" si="23"/>
        <v>33.5</v>
      </c>
      <c r="AF66" s="386">
        <f t="shared" si="16"/>
        <v>3.4358</v>
      </c>
      <c r="AH66" s="387">
        <v>1969</v>
      </c>
      <c r="AI66" s="322"/>
      <c r="AJ66" s="317">
        <f>VLOOKUP(AH66,'Basisreihen Destatis 2019'!$J$7:$Q$86,8,FALSE)</f>
        <v>34.700000000000003</v>
      </c>
      <c r="AK66" s="323">
        <f t="shared" si="9"/>
        <v>35.9</v>
      </c>
      <c r="AL66" s="386">
        <f t="shared" si="17"/>
        <v>2.9163999999999999</v>
      </c>
    </row>
    <row r="67" spans="2:38">
      <c r="B67" s="387">
        <v>1968</v>
      </c>
      <c r="C67" s="308">
        <f>VLOOKUP(B67,'Basisreihen Destatis 2019'!$B$7:$H$90,2,FALSE)</f>
        <v>20.3</v>
      </c>
      <c r="D67" s="311">
        <f>VLOOKUP(B67,'Basisreihen Destatis 2019'!$S$7:$V$120,2,FALSE)</f>
        <v>24.2</v>
      </c>
      <c r="E67" s="309">
        <f>ROUND(IF(C67&gt;0,C67,D67*$C$67/$D$67),1)</f>
        <v>20.3</v>
      </c>
      <c r="F67" s="309"/>
      <c r="G67" s="310">
        <f t="shared" si="20"/>
        <v>20.3</v>
      </c>
      <c r="H67" s="386">
        <f t="shared" si="12"/>
        <v>5.67</v>
      </c>
      <c r="J67" s="387">
        <v>1968</v>
      </c>
      <c r="K67" s="308">
        <f>VLOOKUP(J67,'Basisreihen Destatis 2019'!$B$7:$H$90,3,FALSE)</f>
        <v>29.3</v>
      </c>
      <c r="L67" s="311">
        <f>VLOOKUP(J67,'Basisreihen Destatis 2019'!$S$7:$V$120,3,FALSE)</f>
        <v>34.1</v>
      </c>
      <c r="M67" s="309">
        <f t="shared" si="21"/>
        <v>29.3</v>
      </c>
      <c r="N67" s="309"/>
      <c r="O67" s="310">
        <f t="shared" si="22"/>
        <v>29.3</v>
      </c>
      <c r="P67" s="386">
        <f t="shared" si="13"/>
        <v>4.0171000000000001</v>
      </c>
      <c r="Q67" s="181"/>
      <c r="R67" s="387">
        <v>1968</v>
      </c>
      <c r="S67" s="322"/>
      <c r="T67" s="374"/>
      <c r="U67" s="374"/>
      <c r="V67" s="317">
        <f>VLOOKUP(R67,'Basisreihen Destatis 2019'!$J$7:$Q$86,3,FALSE)</f>
        <v>55</v>
      </c>
      <c r="W67" s="317">
        <f t="shared" si="19"/>
        <v>36.700000000000003</v>
      </c>
      <c r="X67" s="317">
        <f>VLOOKUP(R67,'Basisreihen Destatis 2019'!$J$7:$Q$86,4,FALSE)</f>
        <v>56.9</v>
      </c>
      <c r="Y67" s="317">
        <f t="shared" si="25"/>
        <v>36.700000000000003</v>
      </c>
      <c r="Z67" s="317">
        <f>VLOOKUP(R67,'Basisreihen Destatis 2019'!$B$7:$H$90,3,FALSE)</f>
        <v>29.3</v>
      </c>
      <c r="AA67" s="319">
        <f>VLOOKUP(R67,'Basisreihen Destatis 2019'!$S$7:$V$120,3,FALSE)</f>
        <v>34.1</v>
      </c>
      <c r="AB67" s="317">
        <f t="shared" si="26"/>
        <v>29.3</v>
      </c>
      <c r="AC67" s="317"/>
      <c r="AD67" s="317">
        <f t="shared" si="27"/>
        <v>29.3</v>
      </c>
      <c r="AE67" s="323">
        <f t="shared" si="23"/>
        <v>32.299999999999997</v>
      </c>
      <c r="AF67" s="386">
        <f t="shared" si="16"/>
        <v>3.5634999999999999</v>
      </c>
      <c r="AH67" s="387">
        <v>1968</v>
      </c>
      <c r="AI67" s="322"/>
      <c r="AJ67" s="317">
        <f>VLOOKUP(AH67,'Basisreihen Destatis 2019'!$J$7:$Q$86,8,FALSE)</f>
        <v>34.1</v>
      </c>
      <c r="AK67" s="323">
        <f t="shared" si="9"/>
        <v>35.299999999999997</v>
      </c>
      <c r="AL67" s="386">
        <f t="shared" si="17"/>
        <v>2.9660000000000002</v>
      </c>
    </row>
    <row r="68" spans="2:38">
      <c r="B68" s="387">
        <v>1967</v>
      </c>
      <c r="C68" s="308"/>
      <c r="D68" s="311">
        <f>VLOOKUP(B68,'Basisreihen Destatis 2019'!$S$7:$V$120,2,FALSE)</f>
        <v>23</v>
      </c>
      <c r="E68" s="309">
        <f t="shared" ref="E68:E77" si="28">ROUND(IF(C68&gt;0,C68,D68*$C$67/$D$67),1)</f>
        <v>19.3</v>
      </c>
      <c r="F68" s="309"/>
      <c r="G68" s="310">
        <f t="shared" si="20"/>
        <v>19.3</v>
      </c>
      <c r="H68" s="386">
        <f t="shared" si="12"/>
        <v>5.9637000000000002</v>
      </c>
      <c r="J68" s="387">
        <v>1967</v>
      </c>
      <c r="K68" s="308"/>
      <c r="L68" s="311">
        <f>VLOOKUP(J68,'Basisreihen Destatis 2019'!$S$7:$V$120,3,FALSE)</f>
        <v>32.4</v>
      </c>
      <c r="M68" s="309">
        <f t="shared" si="21"/>
        <v>27.8</v>
      </c>
      <c r="N68" s="309"/>
      <c r="O68" s="310">
        <f>ROUND(IF(M68&gt;0,M68,N68*$M$77/$N$77),1)</f>
        <v>27.8</v>
      </c>
      <c r="P68" s="386">
        <f t="shared" si="13"/>
        <v>4.2337999999999996</v>
      </c>
      <c r="Q68" s="181"/>
      <c r="R68" s="387">
        <v>1967</v>
      </c>
      <c r="S68" s="322"/>
      <c r="T68" s="374"/>
      <c r="U68" s="374"/>
      <c r="V68" s="317"/>
      <c r="W68" s="317"/>
      <c r="X68" s="317">
        <f>VLOOKUP(R68,'Basisreihen Destatis 2019'!$J$7:$Q$86,4,FALSE)</f>
        <v>57.8</v>
      </c>
      <c r="Y68" s="317">
        <f t="shared" si="25"/>
        <v>37.299999999999997</v>
      </c>
      <c r="Z68" s="317"/>
      <c r="AA68" s="319">
        <f>VLOOKUP(R68,'Basisreihen Destatis 2019'!$S$7:$V$120,3,FALSE)</f>
        <v>32.4</v>
      </c>
      <c r="AB68" s="317">
        <f t="shared" si="26"/>
        <v>27.8</v>
      </c>
      <c r="AC68" s="317"/>
      <c r="AD68" s="317">
        <f t="shared" si="27"/>
        <v>27.8</v>
      </c>
      <c r="AE68" s="323">
        <f t="shared" si="23"/>
        <v>31.6</v>
      </c>
      <c r="AF68" s="386">
        <f t="shared" si="16"/>
        <v>3.6423999999999999</v>
      </c>
      <c r="AH68" s="387">
        <v>1967</v>
      </c>
      <c r="AI68" s="322"/>
      <c r="AJ68" s="317">
        <f>VLOOKUP(AH68,'Basisreihen Destatis 2019'!$J$7:$Q$86,8,FALSE)</f>
        <v>34.200000000000003</v>
      </c>
      <c r="AK68" s="323">
        <f t="shared" si="9"/>
        <v>35.4</v>
      </c>
      <c r="AL68" s="386">
        <f t="shared" si="17"/>
        <v>2.9575999999999998</v>
      </c>
    </row>
    <row r="69" spans="2:38">
      <c r="B69" s="387">
        <v>1966</v>
      </c>
      <c r="C69" s="308"/>
      <c r="D69" s="311">
        <f>VLOOKUP(B69,'Basisreihen Destatis 2019'!$S$7:$V$120,2,FALSE)</f>
        <v>24.2</v>
      </c>
      <c r="E69" s="309">
        <f t="shared" si="28"/>
        <v>20.3</v>
      </c>
      <c r="F69" s="309"/>
      <c r="G69" s="310">
        <f t="shared" si="20"/>
        <v>20.3</v>
      </c>
      <c r="H69" s="386">
        <f t="shared" si="12"/>
        <v>5.67</v>
      </c>
      <c r="J69" s="387">
        <v>1966</v>
      </c>
      <c r="K69" s="308"/>
      <c r="L69" s="311">
        <f>VLOOKUP(J69,'Basisreihen Destatis 2019'!$S$7:$V$120,3,FALSE)</f>
        <v>33.799999999999997</v>
      </c>
      <c r="M69" s="309">
        <f t="shared" si="21"/>
        <v>29</v>
      </c>
      <c r="N69" s="309"/>
      <c r="O69" s="310">
        <f>ROUND(IF(M69&gt;0,M69,N69*$M$77/$N$77),1)</f>
        <v>29</v>
      </c>
      <c r="P69" s="386">
        <f t="shared" si="13"/>
        <v>4.0586000000000002</v>
      </c>
      <c r="Q69" s="181"/>
      <c r="R69" s="387">
        <v>1966</v>
      </c>
      <c r="S69" s="322"/>
      <c r="T69" s="374"/>
      <c r="U69" s="374"/>
      <c r="V69" s="317"/>
      <c r="W69" s="317"/>
      <c r="X69" s="317">
        <f>VLOOKUP(R69,'Basisreihen Destatis 2019'!$J$7:$Q$86,4,FALSE)</f>
        <v>61.7</v>
      </c>
      <c r="Y69" s="317">
        <f t="shared" si="25"/>
        <v>39.799999999999997</v>
      </c>
      <c r="Z69" s="317"/>
      <c r="AA69" s="319">
        <f>VLOOKUP(R69,'Basisreihen Destatis 2019'!$S$7:$V$120,3,FALSE)</f>
        <v>33.799999999999997</v>
      </c>
      <c r="AB69" s="317">
        <f t="shared" si="26"/>
        <v>29</v>
      </c>
      <c r="AC69" s="317"/>
      <c r="AD69" s="317">
        <f t="shared" si="27"/>
        <v>29</v>
      </c>
      <c r="AE69" s="323">
        <f t="shared" si="23"/>
        <v>33.299999999999997</v>
      </c>
      <c r="AF69" s="386">
        <f t="shared" si="16"/>
        <v>3.4565000000000001</v>
      </c>
      <c r="AH69" s="387">
        <v>1966</v>
      </c>
      <c r="AI69" s="322"/>
      <c r="AJ69" s="317">
        <f>VLOOKUP(AH69,'Basisreihen Destatis 2019'!$J$7:$Q$86,8,FALSE)</f>
        <v>34.6</v>
      </c>
      <c r="AK69" s="323">
        <f t="shared" si="9"/>
        <v>35.799999999999997</v>
      </c>
      <c r="AL69" s="386">
        <f t="shared" si="17"/>
        <v>2.9245999999999999</v>
      </c>
    </row>
    <row r="70" spans="2:38">
      <c r="B70" s="387">
        <v>1965</v>
      </c>
      <c r="C70" s="308"/>
      <c r="D70" s="311">
        <f>VLOOKUP(B70,'Basisreihen Destatis 2019'!$S$7:$V$120,2,FALSE)</f>
        <v>23.5</v>
      </c>
      <c r="E70" s="309">
        <f t="shared" si="28"/>
        <v>19.7</v>
      </c>
      <c r="F70" s="309"/>
      <c r="G70" s="310">
        <f t="shared" si="20"/>
        <v>19.7</v>
      </c>
      <c r="H70" s="386">
        <f t="shared" si="12"/>
        <v>5.8426</v>
      </c>
      <c r="J70" s="387">
        <v>1965</v>
      </c>
      <c r="K70" s="308"/>
      <c r="L70" s="311">
        <f>VLOOKUP(J70,'Basisreihen Destatis 2019'!$S$7:$V$120,3,FALSE)</f>
        <v>33.6</v>
      </c>
      <c r="M70" s="309">
        <f t="shared" si="21"/>
        <v>28.9</v>
      </c>
      <c r="N70" s="309"/>
      <c r="O70" s="310">
        <f t="shared" si="22"/>
        <v>28.9</v>
      </c>
      <c r="P70" s="386">
        <f t="shared" si="13"/>
        <v>4.0727000000000002</v>
      </c>
      <c r="Q70" s="181"/>
      <c r="R70" s="387">
        <v>1965</v>
      </c>
      <c r="S70" s="322"/>
      <c r="T70" s="374"/>
      <c r="U70" s="374"/>
      <c r="V70" s="317"/>
      <c r="W70" s="317"/>
      <c r="X70" s="317">
        <f>VLOOKUP(R70,'Basisreihen Destatis 2019'!$J$7:$Q$86,4,FALSE)</f>
        <v>61.6</v>
      </c>
      <c r="Y70" s="317">
        <f t="shared" si="25"/>
        <v>39.700000000000003</v>
      </c>
      <c r="Z70" s="317"/>
      <c r="AA70" s="319">
        <f>VLOOKUP(R70,'Basisreihen Destatis 2019'!$S$7:$V$120,3,FALSE)</f>
        <v>33.6</v>
      </c>
      <c r="AB70" s="317">
        <f t="shared" si="26"/>
        <v>28.9</v>
      </c>
      <c r="AC70" s="317"/>
      <c r="AD70" s="317">
        <f t="shared" si="27"/>
        <v>28.9</v>
      </c>
      <c r="AE70" s="323">
        <f t="shared" si="23"/>
        <v>33.200000000000003</v>
      </c>
      <c r="AF70" s="386">
        <f t="shared" si="16"/>
        <v>3.4668999999999999</v>
      </c>
      <c r="AH70" s="387">
        <v>1965</v>
      </c>
      <c r="AI70" s="322"/>
      <c r="AJ70" s="317">
        <f>VLOOKUP(AH70,'Basisreihen Destatis 2019'!$J$7:$Q$86,8,FALSE)</f>
        <v>34.1</v>
      </c>
      <c r="AK70" s="323">
        <f t="shared" si="9"/>
        <v>35.299999999999997</v>
      </c>
      <c r="AL70" s="386">
        <f t="shared" si="17"/>
        <v>2.9660000000000002</v>
      </c>
    </row>
    <row r="71" spans="2:38">
      <c r="B71" s="387">
        <v>1964</v>
      </c>
      <c r="C71" s="308"/>
      <c r="D71" s="311">
        <f>VLOOKUP(B71,'Basisreihen Destatis 2019'!$S$7:$V$120,2,FALSE)</f>
        <v>22.7</v>
      </c>
      <c r="E71" s="309">
        <f t="shared" si="28"/>
        <v>19</v>
      </c>
      <c r="F71" s="309"/>
      <c r="G71" s="310">
        <f t="shared" si="20"/>
        <v>19</v>
      </c>
      <c r="H71" s="386">
        <f t="shared" si="12"/>
        <v>6.0579000000000001</v>
      </c>
      <c r="J71" s="387">
        <v>1964</v>
      </c>
      <c r="K71" s="308"/>
      <c r="L71" s="311">
        <f>VLOOKUP(J71,'Basisreihen Destatis 2019'!$S$7:$V$120,3,FALSE)</f>
        <v>34.4</v>
      </c>
      <c r="M71" s="309">
        <f t="shared" si="21"/>
        <v>29.6</v>
      </c>
      <c r="N71" s="309"/>
      <c r="O71" s="310">
        <f t="shared" si="22"/>
        <v>29.6</v>
      </c>
      <c r="P71" s="386">
        <f t="shared" si="13"/>
        <v>3.9763999999999999</v>
      </c>
      <c r="Q71" s="181"/>
      <c r="R71" s="387">
        <v>1964</v>
      </c>
      <c r="S71" s="322"/>
      <c r="T71" s="374"/>
      <c r="U71" s="374"/>
      <c r="V71" s="317"/>
      <c r="W71" s="317"/>
      <c r="X71" s="317">
        <f>VLOOKUP(R71,'Basisreihen Destatis 2019'!$J$7:$Q$86,4,FALSE)</f>
        <v>61.9</v>
      </c>
      <c r="Y71" s="317">
        <f t="shared" si="25"/>
        <v>39.9</v>
      </c>
      <c r="Z71" s="317"/>
      <c r="AA71" s="319">
        <f>VLOOKUP(R71,'Basisreihen Destatis 2019'!$S$7:$V$120,3,FALSE)</f>
        <v>34.4</v>
      </c>
      <c r="AB71" s="317">
        <f t="shared" si="26"/>
        <v>29.6</v>
      </c>
      <c r="AC71" s="317"/>
      <c r="AD71" s="317">
        <f t="shared" si="27"/>
        <v>29.6</v>
      </c>
      <c r="AE71" s="323">
        <f t="shared" si="23"/>
        <v>33.700000000000003</v>
      </c>
      <c r="AF71" s="386">
        <f t="shared" si="16"/>
        <v>3.4154</v>
      </c>
      <c r="AH71" s="387">
        <v>1964</v>
      </c>
      <c r="AI71" s="322"/>
      <c r="AJ71" s="317">
        <f>VLOOKUP(AH71,'Basisreihen Destatis 2019'!$J$7:$Q$86,8,FALSE)</f>
        <v>33.299999999999997</v>
      </c>
      <c r="AK71" s="323">
        <f t="shared" si="9"/>
        <v>34.5</v>
      </c>
      <c r="AL71" s="386">
        <f t="shared" si="17"/>
        <v>3.0348000000000002</v>
      </c>
    </row>
    <row r="72" spans="2:38">
      <c r="B72" s="387">
        <v>1963</v>
      </c>
      <c r="C72" s="308"/>
      <c r="D72" s="311">
        <f>VLOOKUP(B72,'Basisreihen Destatis 2019'!$S$7:$V$120,2,FALSE)</f>
        <v>21.8</v>
      </c>
      <c r="E72" s="309">
        <f t="shared" si="28"/>
        <v>18.3</v>
      </c>
      <c r="F72" s="309"/>
      <c r="G72" s="310">
        <f t="shared" si="20"/>
        <v>18.3</v>
      </c>
      <c r="H72" s="386">
        <f t="shared" si="12"/>
        <v>6.2896000000000001</v>
      </c>
      <c r="J72" s="387">
        <v>1963</v>
      </c>
      <c r="K72" s="308"/>
      <c r="L72" s="311">
        <f>VLOOKUP(J72,'Basisreihen Destatis 2019'!$S$7:$V$120,3,FALSE)</f>
        <v>33.799999999999997</v>
      </c>
      <c r="M72" s="309">
        <f t="shared" si="21"/>
        <v>29</v>
      </c>
      <c r="N72" s="309"/>
      <c r="O72" s="310">
        <f t="shared" si="22"/>
        <v>29</v>
      </c>
      <c r="P72" s="386">
        <f t="shared" si="13"/>
        <v>4.0586000000000002</v>
      </c>
      <c r="Q72" s="181"/>
      <c r="R72" s="387">
        <v>1963</v>
      </c>
      <c r="S72" s="322"/>
      <c r="T72" s="374"/>
      <c r="U72" s="374"/>
      <c r="V72" s="317"/>
      <c r="W72" s="317"/>
      <c r="X72" s="317">
        <f>VLOOKUP(R72,'Basisreihen Destatis 2019'!$J$7:$Q$86,4,FALSE)</f>
        <v>61.9</v>
      </c>
      <c r="Y72" s="317">
        <f t="shared" si="25"/>
        <v>39.9</v>
      </c>
      <c r="Z72" s="317"/>
      <c r="AA72" s="319">
        <f>VLOOKUP(R72,'Basisreihen Destatis 2019'!$S$7:$V$120,3,FALSE)</f>
        <v>33.799999999999997</v>
      </c>
      <c r="AB72" s="317">
        <f t="shared" si="26"/>
        <v>29</v>
      </c>
      <c r="AC72" s="317"/>
      <c r="AD72" s="317">
        <f t="shared" si="27"/>
        <v>29</v>
      </c>
      <c r="AE72" s="323">
        <f t="shared" si="23"/>
        <v>33.4</v>
      </c>
      <c r="AF72" s="386">
        <f t="shared" si="16"/>
        <v>3.4460999999999999</v>
      </c>
      <c r="AH72" s="387">
        <v>1963</v>
      </c>
      <c r="AI72" s="322"/>
      <c r="AJ72" s="317">
        <f>VLOOKUP(AH72,'Basisreihen Destatis 2019'!$J$7:$Q$86,8,FALSE)</f>
        <v>32.799999999999997</v>
      </c>
      <c r="AK72" s="323">
        <f t="shared" si="9"/>
        <v>34</v>
      </c>
      <c r="AL72" s="386">
        <f t="shared" si="17"/>
        <v>3.0794000000000001</v>
      </c>
    </row>
    <row r="73" spans="2:38">
      <c r="B73" s="387">
        <v>1962</v>
      </c>
      <c r="C73" s="308"/>
      <c r="D73" s="311">
        <f>VLOOKUP(B73,'Basisreihen Destatis 2019'!$S$7:$V$120,2,FALSE)</f>
        <v>20.9</v>
      </c>
      <c r="E73" s="309">
        <f t="shared" si="28"/>
        <v>17.5</v>
      </c>
      <c r="F73" s="309"/>
      <c r="G73" s="310">
        <f t="shared" si="20"/>
        <v>17.5</v>
      </c>
      <c r="H73" s="386">
        <f t="shared" si="12"/>
        <v>6.5770999999999997</v>
      </c>
      <c r="J73" s="387">
        <v>1962</v>
      </c>
      <c r="K73" s="308"/>
      <c r="L73" s="311">
        <f>VLOOKUP(J73,'Basisreihen Destatis 2019'!$S$7:$V$120,3,FALSE)</f>
        <v>32.4</v>
      </c>
      <c r="M73" s="309">
        <f t="shared" si="21"/>
        <v>27.8</v>
      </c>
      <c r="N73" s="309"/>
      <c r="O73" s="310">
        <f t="shared" si="22"/>
        <v>27.8</v>
      </c>
      <c r="P73" s="386">
        <f t="shared" si="13"/>
        <v>4.2337999999999996</v>
      </c>
      <c r="Q73" s="181"/>
      <c r="R73" s="387">
        <v>1962</v>
      </c>
      <c r="S73" s="322"/>
      <c r="T73" s="374"/>
      <c r="U73" s="374"/>
      <c r="V73" s="317"/>
      <c r="W73" s="317"/>
      <c r="X73" s="317">
        <f>VLOOKUP(R73,'Basisreihen Destatis 2019'!$J$7:$Q$86,4,FALSE)</f>
        <v>62.8</v>
      </c>
      <c r="Y73" s="317">
        <f t="shared" si="25"/>
        <v>40.5</v>
      </c>
      <c r="Z73" s="317"/>
      <c r="AA73" s="319">
        <f>VLOOKUP(R73,'Basisreihen Destatis 2019'!$S$7:$V$120,3,FALSE)</f>
        <v>32.4</v>
      </c>
      <c r="AB73" s="317">
        <f t="shared" si="26"/>
        <v>27.8</v>
      </c>
      <c r="AC73" s="317"/>
      <c r="AD73" s="317">
        <f t="shared" si="27"/>
        <v>27.8</v>
      </c>
      <c r="AE73" s="323">
        <f t="shared" si="23"/>
        <v>32.9</v>
      </c>
      <c r="AF73" s="386">
        <f t="shared" si="16"/>
        <v>3.4984999999999999</v>
      </c>
      <c r="AH73" s="387">
        <v>1962</v>
      </c>
      <c r="AI73" s="322"/>
      <c r="AJ73" s="317">
        <f>VLOOKUP(AH73,'Basisreihen Destatis 2019'!$J$7:$Q$86,8,FALSE)</f>
        <v>32.6</v>
      </c>
      <c r="AK73" s="323">
        <f t="shared" ref="AK73:AK86" si="29">ROUND(IF(AI73&gt;0,AI73,AJ73*$AI$59/$AJ$59),1)</f>
        <v>33.700000000000003</v>
      </c>
      <c r="AL73" s="386">
        <f t="shared" si="17"/>
        <v>3.1067999999999998</v>
      </c>
    </row>
    <row r="74" spans="2:38">
      <c r="B74" s="387">
        <v>1961</v>
      </c>
      <c r="C74" s="308"/>
      <c r="D74" s="311">
        <f>VLOOKUP(B74,'Basisreihen Destatis 2019'!$S$7:$V$120,2,FALSE)</f>
        <v>19.399999999999999</v>
      </c>
      <c r="E74" s="309">
        <f t="shared" si="28"/>
        <v>16.3</v>
      </c>
      <c r="F74" s="309"/>
      <c r="G74" s="310">
        <f t="shared" si="20"/>
        <v>16.3</v>
      </c>
      <c r="H74" s="386">
        <f t="shared" si="12"/>
        <v>7.0613000000000001</v>
      </c>
      <c r="J74" s="387">
        <v>1961</v>
      </c>
      <c r="K74" s="308"/>
      <c r="L74" s="311">
        <f>VLOOKUP(J74,'Basisreihen Destatis 2019'!$S$7:$V$120,3,FALSE)</f>
        <v>30.4</v>
      </c>
      <c r="M74" s="309">
        <f t="shared" si="21"/>
        <v>26.1</v>
      </c>
      <c r="N74" s="309"/>
      <c r="O74" s="310">
        <f t="shared" si="22"/>
        <v>26.1</v>
      </c>
      <c r="P74" s="386">
        <f t="shared" si="13"/>
        <v>4.5095999999999998</v>
      </c>
      <c r="Q74" s="181"/>
      <c r="R74" s="387">
        <v>1961</v>
      </c>
      <c r="S74" s="322"/>
      <c r="T74" s="374"/>
      <c r="U74" s="374"/>
      <c r="V74" s="317"/>
      <c r="W74" s="317"/>
      <c r="X74" s="317">
        <f>VLOOKUP(R74,'Basisreihen Destatis 2019'!$J$7:$Q$86,4,FALSE)</f>
        <v>63.5</v>
      </c>
      <c r="Y74" s="317">
        <f t="shared" si="25"/>
        <v>41</v>
      </c>
      <c r="Z74" s="317"/>
      <c r="AA74" s="319">
        <f>VLOOKUP(R74,'Basisreihen Destatis 2019'!$S$7:$V$120,3,FALSE)</f>
        <v>30.4</v>
      </c>
      <c r="AB74" s="317">
        <f t="shared" si="26"/>
        <v>26.1</v>
      </c>
      <c r="AC74" s="317"/>
      <c r="AD74" s="317">
        <f t="shared" si="27"/>
        <v>26.1</v>
      </c>
      <c r="AE74" s="323">
        <f t="shared" si="23"/>
        <v>32.1</v>
      </c>
      <c r="AF74" s="386">
        <f t="shared" si="16"/>
        <v>3.5857000000000001</v>
      </c>
      <c r="AH74" s="387">
        <v>1961</v>
      </c>
      <c r="AI74" s="322"/>
      <c r="AJ74" s="317">
        <f>VLOOKUP(AH74,'Basisreihen Destatis 2019'!$J$7:$Q$86,8,FALSE)</f>
        <v>32.4</v>
      </c>
      <c r="AK74" s="323">
        <f t="shared" si="29"/>
        <v>33.5</v>
      </c>
      <c r="AL74" s="386">
        <f t="shared" si="17"/>
        <v>3.1254</v>
      </c>
    </row>
    <row r="75" spans="2:38">
      <c r="B75" s="387">
        <v>1960</v>
      </c>
      <c r="C75" s="308"/>
      <c r="D75" s="311">
        <f>VLOOKUP(B75,'Basisreihen Destatis 2019'!$S$7:$V$120,2,FALSE)</f>
        <v>18.3</v>
      </c>
      <c r="E75" s="309">
        <f t="shared" si="28"/>
        <v>15.4</v>
      </c>
      <c r="F75" s="309"/>
      <c r="G75" s="310">
        <f t="shared" si="20"/>
        <v>15.4</v>
      </c>
      <c r="H75" s="386">
        <f t="shared" si="12"/>
        <v>7.4740000000000002</v>
      </c>
      <c r="J75" s="387">
        <v>1960</v>
      </c>
      <c r="K75" s="308"/>
      <c r="L75" s="311">
        <f>VLOOKUP(J75,'Basisreihen Destatis 2019'!$S$7:$V$120,3,FALSE)</f>
        <v>28.3</v>
      </c>
      <c r="M75" s="309">
        <f t="shared" si="21"/>
        <v>24.3</v>
      </c>
      <c r="N75" s="309"/>
      <c r="O75" s="310">
        <f t="shared" si="22"/>
        <v>24.3</v>
      </c>
      <c r="P75" s="386">
        <f t="shared" si="13"/>
        <v>4.8436000000000003</v>
      </c>
      <c r="Q75" s="181"/>
      <c r="R75" s="387">
        <v>1960</v>
      </c>
      <c r="S75" s="322"/>
      <c r="T75" s="374"/>
      <c r="U75" s="374"/>
      <c r="V75" s="317"/>
      <c r="W75" s="317"/>
      <c r="X75" s="317">
        <f>VLOOKUP(R75,'Basisreihen Destatis 2019'!$J$7:$Q$86,4,FALSE)</f>
        <v>64.099999999999994</v>
      </c>
      <c r="Y75" s="317">
        <f t="shared" si="25"/>
        <v>41.3</v>
      </c>
      <c r="Z75" s="317"/>
      <c r="AA75" s="319">
        <f>VLOOKUP(R75,'Basisreihen Destatis 2019'!$S$7:$V$120,3,FALSE)</f>
        <v>28.3</v>
      </c>
      <c r="AB75" s="317">
        <f t="shared" si="26"/>
        <v>24.3</v>
      </c>
      <c r="AC75" s="317"/>
      <c r="AD75" s="317">
        <f t="shared" si="27"/>
        <v>24.3</v>
      </c>
      <c r="AE75" s="323">
        <f t="shared" si="23"/>
        <v>31.1</v>
      </c>
      <c r="AF75" s="386">
        <f t="shared" si="16"/>
        <v>3.7010000000000001</v>
      </c>
      <c r="AH75" s="387">
        <v>1960</v>
      </c>
      <c r="AI75" s="322"/>
      <c r="AJ75" s="317">
        <f>VLOOKUP(AH75,'Basisreihen Destatis 2019'!$J$7:$Q$86,8,FALSE)</f>
        <v>32</v>
      </c>
      <c r="AK75" s="323">
        <f t="shared" si="29"/>
        <v>33.1</v>
      </c>
      <c r="AL75" s="386">
        <f t="shared" si="17"/>
        <v>3.1631</v>
      </c>
    </row>
    <row r="76" spans="2:38">
      <c r="B76" s="387">
        <v>1959</v>
      </c>
      <c r="C76" s="308"/>
      <c r="D76" s="311">
        <f>VLOOKUP(B76,'Basisreihen Destatis 2019'!$S$7:$V$120,2,FALSE)</f>
        <v>17.100000000000001</v>
      </c>
      <c r="E76" s="309">
        <f t="shared" si="28"/>
        <v>14.3</v>
      </c>
      <c r="F76" s="309"/>
      <c r="G76" s="310">
        <f t="shared" si="20"/>
        <v>14.3</v>
      </c>
      <c r="H76" s="386">
        <f t="shared" si="12"/>
        <v>8.0489999999999995</v>
      </c>
      <c r="J76" s="387">
        <v>1959</v>
      </c>
      <c r="K76" s="308"/>
      <c r="L76" s="311">
        <f>VLOOKUP(J76,'Basisreihen Destatis 2019'!$S$7:$V$120,3,FALSE)</f>
        <v>26.2</v>
      </c>
      <c r="M76" s="309">
        <f>ROUND(IF(K76&gt;0,K76,L76*$K$67/$L$67),1)</f>
        <v>22.5</v>
      </c>
      <c r="N76" s="309"/>
      <c r="O76" s="310">
        <f t="shared" si="22"/>
        <v>22.5</v>
      </c>
      <c r="P76" s="386">
        <f t="shared" si="13"/>
        <v>5.2310999999999996</v>
      </c>
      <c r="Q76" s="181"/>
      <c r="R76" s="387">
        <v>1959</v>
      </c>
      <c r="S76" s="322"/>
      <c r="T76" s="374"/>
      <c r="U76" s="374"/>
      <c r="V76" s="317"/>
      <c r="W76" s="317"/>
      <c r="X76" s="317">
        <f>VLOOKUP(R76,'Basisreihen Destatis 2019'!$J$7:$Q$86,4,FALSE)</f>
        <v>64.099999999999994</v>
      </c>
      <c r="Y76" s="317">
        <f t="shared" si="25"/>
        <v>41.3</v>
      </c>
      <c r="Z76" s="317"/>
      <c r="AA76" s="319">
        <f>VLOOKUP(R76,'Basisreihen Destatis 2019'!$S$7:$V$120,3,FALSE)</f>
        <v>26.2</v>
      </c>
      <c r="AB76" s="317">
        <f t="shared" si="26"/>
        <v>22.5</v>
      </c>
      <c r="AC76" s="317"/>
      <c r="AD76" s="317">
        <f t="shared" si="27"/>
        <v>22.5</v>
      </c>
      <c r="AE76" s="323">
        <f t="shared" si="23"/>
        <v>30</v>
      </c>
      <c r="AF76" s="386">
        <f t="shared" si="16"/>
        <v>3.8367</v>
      </c>
      <c r="AH76" s="387">
        <v>1959</v>
      </c>
      <c r="AI76" s="322"/>
      <c r="AJ76" s="317">
        <f>VLOOKUP(AH76,'Basisreihen Destatis 2019'!$J$7:$Q$86,8,FALSE)</f>
        <v>31.6</v>
      </c>
      <c r="AK76" s="323">
        <f t="shared" si="29"/>
        <v>32.700000000000003</v>
      </c>
      <c r="AL76" s="386">
        <f t="shared" si="17"/>
        <v>3.2018</v>
      </c>
    </row>
    <row r="77" spans="2:38">
      <c r="B77" s="387">
        <v>1958</v>
      </c>
      <c r="C77" s="308"/>
      <c r="D77" s="311">
        <f>VLOOKUP(B77,'Basisreihen Destatis 2019'!$S$7:$V$120,2,FALSE)</f>
        <v>16.5</v>
      </c>
      <c r="E77" s="309">
        <f t="shared" si="28"/>
        <v>13.8</v>
      </c>
      <c r="F77" s="311">
        <f>ROUND(VLOOKUP(B77,'Basisreihen Destatis 2019'!$S$7:$V$120,4,FALSE),1)</f>
        <v>3.5</v>
      </c>
      <c r="G77" s="310">
        <f t="shared" si="20"/>
        <v>13.8</v>
      </c>
      <c r="H77" s="386">
        <f t="shared" si="12"/>
        <v>8.3406000000000002</v>
      </c>
      <c r="J77" s="387">
        <v>1958</v>
      </c>
      <c r="K77" s="308"/>
      <c r="L77" s="311">
        <f>VLOOKUP(J77,'Basisreihen Destatis 2019'!$S$7:$V$120,3,FALSE)</f>
        <v>24.3</v>
      </c>
      <c r="M77" s="309">
        <f t="shared" si="21"/>
        <v>20.9</v>
      </c>
      <c r="N77" s="311">
        <f>ROUND(VLOOKUP(J77,'Basisreihen Destatis 2019'!$S$7:$V$120,4,FALSE),1)</f>
        <v>3.5</v>
      </c>
      <c r="O77" s="310">
        <f>ROUND(IF(M77&gt;0,M77,N77*$M$77/$N$77),1)</f>
        <v>20.9</v>
      </c>
      <c r="P77" s="386">
        <f t="shared" si="13"/>
        <v>5.6315999999999997</v>
      </c>
      <c r="Q77" s="181"/>
      <c r="R77" s="387">
        <v>1958</v>
      </c>
      <c r="S77" s="322"/>
      <c r="T77" s="374"/>
      <c r="U77" s="374"/>
      <c r="V77" s="317"/>
      <c r="W77" s="317"/>
      <c r="X77" s="317">
        <f>VLOOKUP(R77,'Basisreihen Destatis 2019'!$J$7:$Q$86,4,FALSE)</f>
        <v>64.5</v>
      </c>
      <c r="Y77" s="317">
        <f t="shared" si="25"/>
        <v>41.6</v>
      </c>
      <c r="Z77" s="317"/>
      <c r="AA77" s="319">
        <f>VLOOKUP(R77,'Basisreihen Destatis 2019'!$S$7:$V$120,3,FALSE)</f>
        <v>24.3</v>
      </c>
      <c r="AB77" s="317">
        <f t="shared" si="26"/>
        <v>20.9</v>
      </c>
      <c r="AC77" s="319">
        <f>ROUND(VLOOKUP(R77,'Basisreihen Destatis 2019'!$S$7:$V$120,4,FALSE),1)</f>
        <v>3.5</v>
      </c>
      <c r="AD77" s="317">
        <f t="shared" si="27"/>
        <v>20.9</v>
      </c>
      <c r="AE77" s="323">
        <f t="shared" si="23"/>
        <v>29.2</v>
      </c>
      <c r="AF77" s="386">
        <f t="shared" si="16"/>
        <v>3.9418000000000002</v>
      </c>
      <c r="AH77" s="387">
        <v>1958</v>
      </c>
      <c r="AI77" s="322"/>
      <c r="AJ77" s="317">
        <f>VLOOKUP(AH77,'Basisreihen Destatis 2019'!$J$7:$Q$86,8,FALSE)</f>
        <v>31.8</v>
      </c>
      <c r="AK77" s="323">
        <f t="shared" si="29"/>
        <v>32.9</v>
      </c>
      <c r="AL77" s="386">
        <f t="shared" si="17"/>
        <v>3.1823999999999999</v>
      </c>
    </row>
    <row r="78" spans="2:38">
      <c r="B78" s="387">
        <v>1957</v>
      </c>
      <c r="C78" s="308"/>
      <c r="D78" s="309"/>
      <c r="E78" s="309"/>
      <c r="F78" s="311">
        <f>ROUND(VLOOKUP(B78,'Basisreihen Destatis 2019'!$S$7:$V$120,4,FALSE),1)</f>
        <v>3.4</v>
      </c>
      <c r="G78" s="310">
        <f t="shared" si="20"/>
        <v>13.4</v>
      </c>
      <c r="H78" s="386">
        <f t="shared" si="12"/>
        <v>8.5896000000000008</v>
      </c>
      <c r="J78" s="387">
        <v>1957</v>
      </c>
      <c r="K78" s="308"/>
      <c r="L78" s="309"/>
      <c r="M78" s="309"/>
      <c r="N78" s="311">
        <f>ROUND(VLOOKUP(J78,'Basisreihen Destatis 2019'!$S$7:$V$120,4,FALSE),1)</f>
        <v>3.4</v>
      </c>
      <c r="O78" s="310">
        <f>ROUND(IF(M78&gt;0,M78,N78*$M$77/$N$77),1)</f>
        <v>20.3</v>
      </c>
      <c r="P78" s="386">
        <f t="shared" si="13"/>
        <v>5.798</v>
      </c>
      <c r="R78" s="387">
        <v>1957</v>
      </c>
      <c r="S78" s="322"/>
      <c r="T78" s="374"/>
      <c r="U78" s="374"/>
      <c r="V78" s="317"/>
      <c r="W78" s="317"/>
      <c r="X78" s="317">
        <f>VLOOKUP(R78,'Basisreihen Destatis 2019'!$J$7:$Q$86,4,FALSE)</f>
        <v>63.4</v>
      </c>
      <c r="Y78" s="317">
        <f t="shared" si="25"/>
        <v>40.9</v>
      </c>
      <c r="Z78" s="317"/>
      <c r="AA78" s="317"/>
      <c r="AB78" s="317"/>
      <c r="AC78" s="319">
        <f>ROUND(VLOOKUP(R78,'Basisreihen Destatis 2019'!$S$7:$V$120,4,FALSE),1)</f>
        <v>3.4</v>
      </c>
      <c r="AD78" s="317">
        <f t="shared" si="27"/>
        <v>20.3</v>
      </c>
      <c r="AE78" s="323">
        <f t="shared" si="23"/>
        <v>28.5</v>
      </c>
      <c r="AF78" s="386">
        <f t="shared" si="16"/>
        <v>4.0385999999999997</v>
      </c>
      <c r="AH78" s="387">
        <v>1957</v>
      </c>
      <c r="AI78" s="322"/>
      <c r="AJ78" s="317">
        <f>VLOOKUP(AH78,'Basisreihen Destatis 2019'!$J$7:$Q$86,8,FALSE)</f>
        <v>32</v>
      </c>
      <c r="AK78" s="323">
        <f t="shared" si="29"/>
        <v>33.1</v>
      </c>
      <c r="AL78" s="386">
        <f t="shared" si="17"/>
        <v>3.1631</v>
      </c>
    </row>
    <row r="79" spans="2:38">
      <c r="B79" s="387">
        <v>1956</v>
      </c>
      <c r="C79" s="308"/>
      <c r="D79" s="309"/>
      <c r="E79" s="309"/>
      <c r="F79" s="311">
        <f>ROUND(VLOOKUP(B79,'Basisreihen Destatis 2019'!$S$7:$V$120,4,FALSE),1)</f>
        <v>3.2</v>
      </c>
      <c r="G79" s="310">
        <f t="shared" si="20"/>
        <v>12.6</v>
      </c>
      <c r="H79" s="386">
        <f t="shared" si="12"/>
        <v>9.1349</v>
      </c>
      <c r="J79" s="387">
        <v>1956</v>
      </c>
      <c r="K79" s="308"/>
      <c r="L79" s="309"/>
      <c r="M79" s="309"/>
      <c r="N79" s="311">
        <f>ROUND(VLOOKUP(J79,'Basisreihen Destatis 2019'!$S$7:$V$120,4,FALSE),1)</f>
        <v>3.2</v>
      </c>
      <c r="O79" s="310">
        <f>ROUND(IF(M79&gt;0,M79,N79*$M$77/$N$77),1)</f>
        <v>19.100000000000001</v>
      </c>
      <c r="P79" s="386">
        <f t="shared" si="13"/>
        <v>6.1623000000000001</v>
      </c>
      <c r="R79" s="387">
        <v>1956</v>
      </c>
      <c r="S79" s="322"/>
      <c r="T79" s="374"/>
      <c r="U79" s="374"/>
      <c r="V79" s="317"/>
      <c r="W79" s="317"/>
      <c r="X79" s="317">
        <f>VLOOKUP(R79,'Basisreihen Destatis 2019'!$J$7:$Q$86,4,FALSE)</f>
        <v>59.9</v>
      </c>
      <c r="Y79" s="317">
        <f t="shared" si="25"/>
        <v>38.6</v>
      </c>
      <c r="Z79" s="317"/>
      <c r="AA79" s="317"/>
      <c r="AB79" s="317"/>
      <c r="AC79" s="319">
        <f>ROUND(VLOOKUP(R79,'Basisreihen Destatis 2019'!$S$7:$V$120,4,FALSE),1)</f>
        <v>3.2</v>
      </c>
      <c r="AD79" s="317">
        <f t="shared" si="27"/>
        <v>19.100000000000001</v>
      </c>
      <c r="AE79" s="323">
        <f t="shared" si="23"/>
        <v>26.9</v>
      </c>
      <c r="AF79" s="386">
        <f t="shared" si="16"/>
        <v>4.2788000000000004</v>
      </c>
      <c r="AH79" s="387">
        <v>1956</v>
      </c>
      <c r="AI79" s="322"/>
      <c r="AJ79" s="317">
        <f>VLOOKUP(AH79,'Basisreihen Destatis 2019'!$J$7:$Q$86,8,FALSE)</f>
        <v>31.4</v>
      </c>
      <c r="AK79" s="323">
        <f t="shared" si="29"/>
        <v>32.5</v>
      </c>
      <c r="AL79" s="386">
        <f t="shared" si="17"/>
        <v>3.2214999999999998</v>
      </c>
    </row>
    <row r="80" spans="2:38">
      <c r="B80" s="387">
        <v>1955</v>
      </c>
      <c r="C80" s="308"/>
      <c r="D80" s="309"/>
      <c r="E80" s="309"/>
      <c r="F80" s="311">
        <f>ROUND(VLOOKUP(B80,'Basisreihen Destatis 2019'!$S$7:$V$120,4,FALSE),1)</f>
        <v>3.2</v>
      </c>
      <c r="G80" s="310">
        <f t="shared" si="20"/>
        <v>12.6</v>
      </c>
      <c r="H80" s="386">
        <f t="shared" si="12"/>
        <v>9.1349</v>
      </c>
      <c r="J80" s="387">
        <v>1955</v>
      </c>
      <c r="K80" s="308"/>
      <c r="L80" s="309"/>
      <c r="M80" s="309"/>
      <c r="N80" s="311">
        <f>ROUND(VLOOKUP(J80,'Basisreihen Destatis 2019'!$S$7:$V$120,4,FALSE),1)</f>
        <v>3.2</v>
      </c>
      <c r="O80" s="310">
        <f t="shared" si="22"/>
        <v>19.100000000000001</v>
      </c>
      <c r="P80" s="386">
        <f t="shared" si="13"/>
        <v>6.1623000000000001</v>
      </c>
      <c r="R80" s="387">
        <v>1955</v>
      </c>
      <c r="S80" s="322"/>
      <c r="T80" s="374"/>
      <c r="U80" s="374"/>
      <c r="V80" s="317"/>
      <c r="W80" s="317"/>
      <c r="X80" s="317">
        <f>VLOOKUP(R80,'Basisreihen Destatis 2019'!$J$7:$Q$86,4,FALSE)</f>
        <v>58.3</v>
      </c>
      <c r="Y80" s="317">
        <f t="shared" si="25"/>
        <v>37.6</v>
      </c>
      <c r="Z80" s="317"/>
      <c r="AA80" s="317"/>
      <c r="AB80" s="317"/>
      <c r="AC80" s="319">
        <f>ROUND(VLOOKUP(R80,'Basisreihen Destatis 2019'!$S$7:$V$120,4,FALSE),1)</f>
        <v>3.2</v>
      </c>
      <c r="AD80" s="317">
        <f t="shared" si="27"/>
        <v>19.100000000000001</v>
      </c>
      <c r="AE80" s="323">
        <f t="shared" si="23"/>
        <v>26.5</v>
      </c>
      <c r="AF80" s="386">
        <f t="shared" si="16"/>
        <v>4.3433999999999999</v>
      </c>
      <c r="AH80" s="387">
        <v>1955</v>
      </c>
      <c r="AI80" s="322"/>
      <c r="AJ80" s="317">
        <f>VLOOKUP(AH80,'Basisreihen Destatis 2019'!$J$7:$Q$86,8,FALSE)</f>
        <v>30.9</v>
      </c>
      <c r="AK80" s="323">
        <f t="shared" si="29"/>
        <v>32</v>
      </c>
      <c r="AL80" s="386">
        <f t="shared" si="17"/>
        <v>3.2719</v>
      </c>
    </row>
    <row r="81" spans="2:38">
      <c r="B81" s="387">
        <v>1954</v>
      </c>
      <c r="C81" s="308"/>
      <c r="D81" s="309"/>
      <c r="E81" s="309"/>
      <c r="F81" s="311">
        <f>ROUND(VLOOKUP(B81,'Basisreihen Destatis 2019'!$S$7:$V$120,4,FALSE),1)</f>
        <v>3</v>
      </c>
      <c r="G81" s="310">
        <f t="shared" si="20"/>
        <v>11.8</v>
      </c>
      <c r="H81" s="386">
        <f t="shared" si="12"/>
        <v>9.7542000000000009</v>
      </c>
      <c r="J81" s="387">
        <v>1954</v>
      </c>
      <c r="K81" s="308"/>
      <c r="L81" s="309"/>
      <c r="M81" s="309"/>
      <c r="N81" s="311">
        <f>ROUND(VLOOKUP(J81,'Basisreihen Destatis 2019'!$S$7:$V$120,4,FALSE),1)</f>
        <v>3</v>
      </c>
      <c r="O81" s="310">
        <f t="shared" si="22"/>
        <v>17.899999999999999</v>
      </c>
      <c r="P81" s="386">
        <f t="shared" si="13"/>
        <v>6.5754000000000001</v>
      </c>
      <c r="R81" s="387">
        <v>1954</v>
      </c>
      <c r="S81" s="322"/>
      <c r="T81" s="374"/>
      <c r="U81" s="374"/>
      <c r="V81" s="317"/>
      <c r="W81" s="317"/>
      <c r="X81" s="317">
        <f>VLOOKUP(R81,'Basisreihen Destatis 2019'!$J$7:$Q$86,4,FALSE)</f>
        <v>56.5</v>
      </c>
      <c r="Y81" s="317">
        <f t="shared" ref="Y81:Y86" si="30">ROUND(IF(W81&gt;0,W81,X81*$W$67/$X$67),1)</f>
        <v>36.4</v>
      </c>
      <c r="Z81" s="317"/>
      <c r="AA81" s="317"/>
      <c r="AB81" s="317"/>
      <c r="AC81" s="319">
        <f>ROUND(VLOOKUP(R81,'Basisreihen Destatis 2019'!$S$7:$V$120,4,FALSE),1)</f>
        <v>3</v>
      </c>
      <c r="AD81" s="317">
        <f t="shared" ref="AD81:AD86" si="31">ROUND(IF(AB81&gt;0,AB81,AC81*$AB$77/$AC$77),1)</f>
        <v>17.899999999999999</v>
      </c>
      <c r="AE81" s="323">
        <f t="shared" si="23"/>
        <v>25.3</v>
      </c>
      <c r="AF81" s="386">
        <f t="shared" si="16"/>
        <v>4.5494000000000003</v>
      </c>
      <c r="AH81" s="387">
        <v>1954</v>
      </c>
      <c r="AI81" s="322"/>
      <c r="AJ81" s="317">
        <f>VLOOKUP(AH81,'Basisreihen Destatis 2019'!$J$7:$Q$86,8,FALSE)</f>
        <v>30.3</v>
      </c>
      <c r="AK81" s="323">
        <f t="shared" si="29"/>
        <v>31.4</v>
      </c>
      <c r="AL81" s="386">
        <f t="shared" si="17"/>
        <v>3.3344</v>
      </c>
    </row>
    <row r="82" spans="2:38">
      <c r="B82" s="387">
        <v>1953</v>
      </c>
      <c r="C82" s="308"/>
      <c r="D82" s="309"/>
      <c r="E82" s="309"/>
      <c r="F82" s="311">
        <f>ROUND(VLOOKUP(B82,'Basisreihen Destatis 2019'!$S$7:$V$120,4,FALSE),1)</f>
        <v>3</v>
      </c>
      <c r="G82" s="310">
        <f t="shared" si="20"/>
        <v>11.8</v>
      </c>
      <c r="H82" s="386">
        <f t="shared" ref="H82:H90" si="32">ROUND($G$16/G82,4)</f>
        <v>9.7542000000000009</v>
      </c>
      <c r="J82" s="387">
        <v>1953</v>
      </c>
      <c r="K82" s="308"/>
      <c r="L82" s="309"/>
      <c r="M82" s="309"/>
      <c r="N82" s="311">
        <f>ROUND(VLOOKUP(J82,'Basisreihen Destatis 2019'!$S$7:$V$120,4,FALSE),1)</f>
        <v>3</v>
      </c>
      <c r="O82" s="310">
        <f t="shared" si="22"/>
        <v>17.899999999999999</v>
      </c>
      <c r="P82" s="386">
        <f t="shared" ref="P82:P85" si="33">ROUND($O$16/O82,4)</f>
        <v>6.5754000000000001</v>
      </c>
      <c r="R82" s="387">
        <v>1953</v>
      </c>
      <c r="S82" s="322"/>
      <c r="T82" s="374"/>
      <c r="U82" s="374"/>
      <c r="V82" s="317"/>
      <c r="W82" s="317"/>
      <c r="X82" s="317">
        <f>VLOOKUP(R82,'Basisreihen Destatis 2019'!$J$7:$Q$86,4,FALSE)</f>
        <v>58.3</v>
      </c>
      <c r="Y82" s="317">
        <f t="shared" si="30"/>
        <v>37.6</v>
      </c>
      <c r="Z82" s="317"/>
      <c r="AA82" s="317"/>
      <c r="AB82" s="317"/>
      <c r="AC82" s="319">
        <f>ROUND(VLOOKUP(R82,'Basisreihen Destatis 2019'!$S$7:$V$120,4,FALSE),1)</f>
        <v>3</v>
      </c>
      <c r="AD82" s="317">
        <f t="shared" si="31"/>
        <v>17.899999999999999</v>
      </c>
      <c r="AE82" s="323">
        <f t="shared" si="23"/>
        <v>25.8</v>
      </c>
      <c r="AF82" s="386">
        <f t="shared" ref="AF82:AF85" si="34">ROUND($AE$16/AE82,4)</f>
        <v>4.4611999999999998</v>
      </c>
      <c r="AH82" s="387">
        <v>1953</v>
      </c>
      <c r="AI82" s="322"/>
      <c r="AJ82" s="317">
        <f>VLOOKUP(AH82,'Basisreihen Destatis 2019'!$J$7:$Q$86,8,FALSE)</f>
        <v>30.8</v>
      </c>
      <c r="AK82" s="323">
        <f t="shared" si="29"/>
        <v>31.9</v>
      </c>
      <c r="AL82" s="386">
        <f t="shared" ref="AL82:AL85" si="35">ROUND($AK$16/AK82,4)</f>
        <v>3.2820999999999998</v>
      </c>
    </row>
    <row r="83" spans="2:38">
      <c r="B83" s="387">
        <v>1952</v>
      </c>
      <c r="C83" s="308"/>
      <c r="D83" s="309"/>
      <c r="E83" s="309"/>
      <c r="F83" s="311">
        <f>ROUND(VLOOKUP(B83,'Basisreihen Destatis 2019'!$S$7:$V$120,4,FALSE),1)</f>
        <v>3.1</v>
      </c>
      <c r="G83" s="310">
        <f t="shared" si="20"/>
        <v>12.2</v>
      </c>
      <c r="H83" s="386">
        <f t="shared" si="32"/>
        <v>9.4344000000000001</v>
      </c>
      <c r="J83" s="387">
        <v>1952</v>
      </c>
      <c r="K83" s="308"/>
      <c r="L83" s="309"/>
      <c r="M83" s="309"/>
      <c r="N83" s="311">
        <f>ROUND(VLOOKUP(J83,'Basisreihen Destatis 2019'!$S$7:$V$120,4,FALSE),1)</f>
        <v>3.1</v>
      </c>
      <c r="O83" s="310">
        <f t="shared" si="22"/>
        <v>18.5</v>
      </c>
      <c r="P83" s="386">
        <f t="shared" si="33"/>
        <v>6.3621999999999996</v>
      </c>
      <c r="R83" s="387">
        <v>1952</v>
      </c>
      <c r="S83" s="322"/>
      <c r="T83" s="374"/>
      <c r="U83" s="374"/>
      <c r="V83" s="317"/>
      <c r="W83" s="317"/>
      <c r="X83" s="317">
        <f>VLOOKUP(R83,'Basisreihen Destatis 2019'!$J$7:$Q$86,4,FALSE)</f>
        <v>56</v>
      </c>
      <c r="Y83" s="317">
        <f t="shared" si="30"/>
        <v>36.1</v>
      </c>
      <c r="Z83" s="317"/>
      <c r="AA83" s="317"/>
      <c r="AB83" s="317"/>
      <c r="AC83" s="319">
        <f>ROUND(VLOOKUP(R83,'Basisreihen Destatis 2019'!$S$7:$V$120,4,FALSE),1)</f>
        <v>3.1</v>
      </c>
      <c r="AD83" s="317">
        <f t="shared" si="31"/>
        <v>18.5</v>
      </c>
      <c r="AE83" s="323">
        <f t="shared" si="23"/>
        <v>25.5</v>
      </c>
      <c r="AF83" s="386">
        <f t="shared" si="34"/>
        <v>4.5137</v>
      </c>
      <c r="AH83" s="387">
        <v>1952</v>
      </c>
      <c r="AI83" s="322"/>
      <c r="AJ83" s="317">
        <f>VLOOKUP(AH83,'Basisreihen Destatis 2019'!$J$7:$Q$86,8,FALSE)</f>
        <v>31.6</v>
      </c>
      <c r="AK83" s="323">
        <f t="shared" si="29"/>
        <v>32.700000000000003</v>
      </c>
      <c r="AL83" s="386">
        <f t="shared" si="35"/>
        <v>3.2018</v>
      </c>
    </row>
    <row r="84" spans="2:38">
      <c r="B84" s="387">
        <v>1951</v>
      </c>
      <c r="C84" s="308"/>
      <c r="D84" s="309"/>
      <c r="E84" s="309"/>
      <c r="F84" s="311">
        <f>ROUND(VLOOKUP(B84,'Basisreihen Destatis 2019'!$S$7:$V$120,4,FALSE),1)</f>
        <v>2.9</v>
      </c>
      <c r="G84" s="310">
        <f t="shared" si="20"/>
        <v>11.4</v>
      </c>
      <c r="H84" s="386">
        <f t="shared" si="32"/>
        <v>10.096500000000001</v>
      </c>
      <c r="J84" s="387">
        <v>1951</v>
      </c>
      <c r="K84" s="308"/>
      <c r="L84" s="309"/>
      <c r="M84" s="309"/>
      <c r="N84" s="311">
        <f>ROUND(VLOOKUP(J84,'Basisreihen Destatis 2019'!$S$7:$V$120,4,FALSE),1)</f>
        <v>2.9</v>
      </c>
      <c r="O84" s="310">
        <f t="shared" si="22"/>
        <v>17.3</v>
      </c>
      <c r="P84" s="386">
        <f t="shared" si="33"/>
        <v>6.8034999999999997</v>
      </c>
      <c r="R84" s="387">
        <v>1951</v>
      </c>
      <c r="S84" s="322"/>
      <c r="T84" s="374"/>
      <c r="U84" s="374"/>
      <c r="V84" s="317"/>
      <c r="W84" s="317"/>
      <c r="X84" s="317">
        <f>VLOOKUP(R84,'Basisreihen Destatis 2019'!$J$7:$Q$86,4,FALSE)</f>
        <v>40.200000000000003</v>
      </c>
      <c r="Y84" s="317">
        <f t="shared" si="30"/>
        <v>25.9</v>
      </c>
      <c r="Z84" s="317"/>
      <c r="AA84" s="317"/>
      <c r="AB84" s="317"/>
      <c r="AC84" s="319">
        <f>ROUND(VLOOKUP(R84,'Basisreihen Destatis 2019'!$S$7:$V$120,4,FALSE),1)</f>
        <v>2.9</v>
      </c>
      <c r="AD84" s="317">
        <f t="shared" si="31"/>
        <v>17.3</v>
      </c>
      <c r="AE84" s="323">
        <f t="shared" si="23"/>
        <v>20.7</v>
      </c>
      <c r="AF84" s="386">
        <f t="shared" si="34"/>
        <v>5.5603999999999996</v>
      </c>
      <c r="AH84" s="387">
        <v>1951</v>
      </c>
      <c r="AI84" s="322"/>
      <c r="AJ84" s="317">
        <f>VLOOKUP(AH84,'Basisreihen Destatis 2019'!$J$7:$Q$86,8,FALSE)</f>
        <v>30.9</v>
      </c>
      <c r="AK84" s="323">
        <f t="shared" si="29"/>
        <v>32</v>
      </c>
      <c r="AL84" s="386">
        <f t="shared" si="35"/>
        <v>3.2719</v>
      </c>
    </row>
    <row r="85" spans="2:38">
      <c r="B85" s="387">
        <v>1950</v>
      </c>
      <c r="C85" s="308"/>
      <c r="D85" s="309"/>
      <c r="E85" s="309"/>
      <c r="F85" s="311">
        <f>ROUND(VLOOKUP(B85,'Basisreihen Destatis 2019'!$S$7:$V$120,4,FALSE),1)</f>
        <v>2.5</v>
      </c>
      <c r="G85" s="310">
        <f t="shared" ref="G85:G91" si="36">ROUND(IF(E85&gt;0,E85,F85*$E$77/$F$77),1)</f>
        <v>9.9</v>
      </c>
      <c r="H85" s="386">
        <f t="shared" si="32"/>
        <v>11.626300000000001</v>
      </c>
      <c r="J85" s="387">
        <v>1950</v>
      </c>
      <c r="K85" s="308"/>
      <c r="L85" s="309"/>
      <c r="M85" s="309"/>
      <c r="N85" s="311">
        <f>ROUND(VLOOKUP(J85,'Basisreihen Destatis 2019'!$S$7:$V$120,4,FALSE),1)</f>
        <v>2.5</v>
      </c>
      <c r="O85" s="310">
        <f>ROUND(IF(M85&gt;0,M85,N85*$M$77/$N$77),1)</f>
        <v>14.9</v>
      </c>
      <c r="P85" s="386">
        <f t="shared" si="33"/>
        <v>7.8993000000000002</v>
      </c>
      <c r="R85" s="387">
        <v>1950</v>
      </c>
      <c r="S85" s="322"/>
      <c r="T85" s="374"/>
      <c r="U85" s="374"/>
      <c r="V85" s="317"/>
      <c r="W85" s="317"/>
      <c r="X85" s="317">
        <f>VLOOKUP(R85,'Basisreihen Destatis 2019'!$J$7:$Q$86,4,FALSE)</f>
        <v>32.9</v>
      </c>
      <c r="Y85" s="317">
        <f t="shared" si="30"/>
        <v>21.2</v>
      </c>
      <c r="Z85" s="317"/>
      <c r="AA85" s="317"/>
      <c r="AB85" s="317"/>
      <c r="AC85" s="319">
        <f>ROUND(VLOOKUP(R85,'Basisreihen Destatis 2019'!$S$7:$V$120,4,FALSE),1)</f>
        <v>2.5</v>
      </c>
      <c r="AD85" s="317">
        <f t="shared" si="31"/>
        <v>14.9</v>
      </c>
      <c r="AE85" s="323">
        <f>ROUND(0.4*Y85+0.6*AD85,1)</f>
        <v>17.399999999999999</v>
      </c>
      <c r="AF85" s="386">
        <f t="shared" si="34"/>
        <v>6.6148999999999996</v>
      </c>
      <c r="AH85" s="387">
        <v>1950</v>
      </c>
      <c r="AI85" s="322"/>
      <c r="AJ85" s="317">
        <f>VLOOKUP(AH85,'Basisreihen Destatis 2019'!$J$7:$Q$86,8,FALSE)</f>
        <v>26.1</v>
      </c>
      <c r="AK85" s="323">
        <f t="shared" si="29"/>
        <v>27</v>
      </c>
      <c r="AL85" s="386">
        <f t="shared" si="35"/>
        <v>3.8778000000000001</v>
      </c>
    </row>
    <row r="86" spans="2:38">
      <c r="B86" s="387">
        <v>1949</v>
      </c>
      <c r="C86" s="308"/>
      <c r="D86" s="309"/>
      <c r="E86" s="309"/>
      <c r="F86" s="311">
        <f>ROUND(VLOOKUP(B86,'Basisreihen Destatis 2019'!$S$7:$V$120,4,FALSE),1)</f>
        <v>2.6</v>
      </c>
      <c r="G86" s="310">
        <f t="shared" si="36"/>
        <v>10.3</v>
      </c>
      <c r="H86" s="386">
        <f t="shared" si="32"/>
        <v>11.174799999999999</v>
      </c>
      <c r="J86" s="388">
        <v>1949</v>
      </c>
      <c r="K86" s="389"/>
      <c r="L86" s="390"/>
      <c r="M86" s="390"/>
      <c r="N86" s="391">
        <f>ROUND(VLOOKUP(J86,'Basisreihen Destatis 2019'!$S$7:$V$120,4,FALSE),1)</f>
        <v>2.6</v>
      </c>
      <c r="O86" s="392">
        <f>ROUND(IF(M86&gt;0,M86,N86*$M$77/$N$77),1)</f>
        <v>15.5</v>
      </c>
      <c r="P86" s="393">
        <f>ROUND($O$16/O86,4)</f>
        <v>7.5934999999999997</v>
      </c>
      <c r="R86" s="388">
        <v>1949</v>
      </c>
      <c r="S86" s="389"/>
      <c r="T86" s="399"/>
      <c r="U86" s="399"/>
      <c r="V86" s="390"/>
      <c r="W86" s="390"/>
      <c r="X86" s="400">
        <f>VLOOKUP(R86,'Basisreihen Destatis 2019'!$J$7:$Q$86,4,FALSE)</f>
        <v>31.7</v>
      </c>
      <c r="Y86" s="390">
        <f t="shared" si="30"/>
        <v>20.399999999999999</v>
      </c>
      <c r="Z86" s="390"/>
      <c r="AA86" s="390"/>
      <c r="AB86" s="390"/>
      <c r="AC86" s="401">
        <f>ROUND(VLOOKUP(R86,'Basisreihen Destatis 2019'!$S$7:$V$120,4,FALSE),1)</f>
        <v>2.6</v>
      </c>
      <c r="AD86" s="390">
        <f t="shared" si="31"/>
        <v>15.5</v>
      </c>
      <c r="AE86" s="392">
        <f>ROUND(0.4*Y86+0.6*AD86,1)</f>
        <v>17.5</v>
      </c>
      <c r="AF86" s="393">
        <f>ROUND($AE$16/AE86,4)</f>
        <v>6.5770999999999997</v>
      </c>
      <c r="AH86" s="388">
        <v>1949</v>
      </c>
      <c r="AI86" s="389"/>
      <c r="AJ86" s="400">
        <f>VLOOKUP(AH86,'Basisreihen Destatis 2019'!$J$7:$Q$86,8,FALSE)</f>
        <v>26.8</v>
      </c>
      <c r="AK86" s="403">
        <f t="shared" si="29"/>
        <v>27.7</v>
      </c>
      <c r="AL86" s="393">
        <f>ROUND($AK$16/AK86,4)</f>
        <v>3.7797999999999998</v>
      </c>
    </row>
    <row r="87" spans="2:38">
      <c r="B87" s="387">
        <v>1948</v>
      </c>
      <c r="C87" s="308"/>
      <c r="D87" s="309"/>
      <c r="E87" s="309"/>
      <c r="F87" s="311">
        <f>ROUND(VLOOKUP(B87,'Basisreihen Destatis 2019'!$S$7:$V$120,4,FALSE),1)</f>
        <v>2.2999999999999998</v>
      </c>
      <c r="G87" s="310">
        <f t="shared" si="36"/>
        <v>9.1</v>
      </c>
      <c r="H87" s="386">
        <f t="shared" si="32"/>
        <v>12.648400000000001</v>
      </c>
      <c r="N87" s="181"/>
      <c r="O87" s="181"/>
      <c r="P87" s="160"/>
      <c r="AC87" s="160"/>
      <c r="AJ87" s="160"/>
      <c r="AL87" s="182"/>
    </row>
    <row r="88" spans="2:38">
      <c r="B88" s="387">
        <v>1947</v>
      </c>
      <c r="C88" s="308"/>
      <c r="D88" s="309"/>
      <c r="E88" s="309"/>
      <c r="F88" s="311">
        <f>ROUND(VLOOKUP(B88,'Basisreihen Destatis 2019'!$S$7:$V$120,4,FALSE),1)</f>
        <v>2.1</v>
      </c>
      <c r="G88" s="310">
        <f t="shared" si="36"/>
        <v>8.3000000000000007</v>
      </c>
      <c r="H88" s="386">
        <f t="shared" si="32"/>
        <v>13.8675</v>
      </c>
      <c r="N88" s="181"/>
      <c r="O88" s="181"/>
      <c r="AL88" s="181"/>
    </row>
    <row r="89" spans="2:38">
      <c r="B89" s="387">
        <v>1946</v>
      </c>
      <c r="C89" s="308"/>
      <c r="D89" s="309"/>
      <c r="E89" s="309"/>
      <c r="F89" s="311">
        <f>ROUND(VLOOKUP(B89,'Basisreihen Destatis 2019'!$S$7:$V$120,4,FALSE),1)</f>
        <v>1.8</v>
      </c>
      <c r="G89" s="310">
        <f t="shared" si="36"/>
        <v>7.1</v>
      </c>
      <c r="H89" s="386">
        <f t="shared" si="32"/>
        <v>16.211300000000001</v>
      </c>
      <c r="N89" s="181"/>
      <c r="O89" s="181"/>
      <c r="X89" s="181"/>
      <c r="Y89" s="181"/>
      <c r="Z89" s="181"/>
      <c r="AA89" s="181"/>
      <c r="AB89" s="181"/>
      <c r="AC89" s="181"/>
      <c r="AD89" s="181"/>
      <c r="AE89" s="181"/>
      <c r="AL89" s="181"/>
    </row>
    <row r="90" spans="2:38">
      <c r="B90" s="387">
        <v>1945</v>
      </c>
      <c r="C90" s="308"/>
      <c r="D90" s="309"/>
      <c r="E90" s="309"/>
      <c r="F90" s="311">
        <f>ROUND(VLOOKUP(B90,'Basisreihen Destatis 2019'!$S$7:$V$120,4,FALSE),1)</f>
        <v>1.7</v>
      </c>
      <c r="G90" s="310">
        <f t="shared" si="36"/>
        <v>6.7</v>
      </c>
      <c r="H90" s="386">
        <f t="shared" si="32"/>
        <v>17.179099999999998</v>
      </c>
      <c r="N90" s="181"/>
      <c r="O90" s="181"/>
      <c r="X90" s="181"/>
      <c r="Y90" s="181"/>
      <c r="Z90" s="181"/>
      <c r="AA90" s="181"/>
      <c r="AB90" s="181"/>
      <c r="AC90" s="181"/>
      <c r="AD90" s="181"/>
      <c r="AE90" s="181"/>
      <c r="AL90" s="181"/>
    </row>
    <row r="91" spans="2:38">
      <c r="B91" s="388">
        <v>1944</v>
      </c>
      <c r="C91" s="389"/>
      <c r="D91" s="390"/>
      <c r="E91" s="390"/>
      <c r="F91" s="391">
        <f>ROUND(VLOOKUP(B91,'Basisreihen Destatis 2019'!$S$7:$V$120,4,FALSE),1)</f>
        <v>1.7</v>
      </c>
      <c r="G91" s="392">
        <f t="shared" si="36"/>
        <v>6.7</v>
      </c>
      <c r="H91" s="393">
        <f>ROUND($G$16/G91,4)</f>
        <v>17.179099999999998</v>
      </c>
      <c r="N91" s="181"/>
      <c r="O91" s="181"/>
      <c r="X91" s="181"/>
      <c r="Y91" s="181"/>
      <c r="Z91" s="181"/>
      <c r="AA91" s="181"/>
      <c r="AB91" s="181"/>
      <c r="AC91" s="181"/>
      <c r="AD91" s="181"/>
      <c r="AE91" s="181"/>
      <c r="AL91" s="181"/>
    </row>
    <row r="92" spans="2:38">
      <c r="H92" s="160"/>
    </row>
    <row r="93" spans="2:38">
      <c r="L93" s="183"/>
    </row>
    <row r="94" spans="2:38">
      <c r="L94" s="183"/>
    </row>
    <row r="95" spans="2:38">
      <c r="L95" s="183"/>
    </row>
    <row r="96" spans="2:38">
      <c r="L96" s="183"/>
    </row>
    <row r="97" spans="12:12">
      <c r="L97" s="183"/>
    </row>
    <row r="98" spans="12:12">
      <c r="L98" s="183"/>
    </row>
    <row r="99" spans="12:12">
      <c r="L99" s="183"/>
    </row>
    <row r="100" spans="12:12">
      <c r="L100" s="183"/>
    </row>
    <row r="101" spans="12:12">
      <c r="L101" s="183"/>
    </row>
    <row r="102" spans="12:12">
      <c r="L102" s="183"/>
    </row>
    <row r="103" spans="12:12">
      <c r="L103" s="183"/>
    </row>
    <row r="104" spans="12:12">
      <c r="L104" s="183"/>
    </row>
    <row r="105" spans="12:12">
      <c r="L105" s="183"/>
    </row>
    <row r="106" spans="12:12">
      <c r="L106" s="183"/>
    </row>
    <row r="107" spans="12:12">
      <c r="L107" s="183"/>
    </row>
    <row r="108" spans="12:12">
      <c r="L108" s="183"/>
    </row>
  </sheetData>
  <sheetProtection algorithmName="SHA-512" hashValue="bvidzfJTYUaLyVuGgCf1fIsK271BCylzM+ucrMYswF8PCdA02QhNzXwbalarUpGqFa/krO1gWS5/nRbpTjBWsg==" saltValue="HKdo+vybcZgnDzuwr0kERw==" spinCount="100000" sheet="1" objects="1" scenarios="1"/>
  <mergeCells count="1">
    <mergeCell ref="A1:A2"/>
  </mergeCells>
  <hyperlinks>
    <hyperlink ref="A1:A2" location="Start!A1" display="Start" xr:uid="{462A3121-E6A4-4C0E-AAD1-64E649BB983F}"/>
  </hyperlinks>
  <pageMargins left="0.70866141732283472" right="0.70866141732283472" top="0.74803149606299213" bottom="0.74803149606299213" header="0.31496062992125984" footer="0.31496062992125984"/>
  <pageSetup paperSize="9" scale="26" orientation="landscape" r:id="rId1"/>
  <headerFooter>
    <oddHeader xml:space="preserve">&amp;R&amp;"Arial,Kursiv"&amp;8&amp;K00-046© Copyright by ANPLICON GmbH  &amp;G        </oddHeader>
    <oddFooter>&amp;L&amp;"Arial,Standard"&amp;8&amp;K00-047&amp;F / &amp;A&amp;C&amp;"Arial,Standard"&amp;8&amp;K00-047&amp;D&amp;R&amp;"Arial,Standard"&amp;8&amp;K00-047Seite &amp;P von &amp;N</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872B-5B55-4666-9CD6-489481B33794}">
  <sheetPr>
    <tabColor theme="0" tint="-0.14999847407452621"/>
    <pageSetUpPr fitToPage="1"/>
  </sheetPr>
  <dimension ref="A1:X120"/>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4">
      <c r="A1" s="484" t="s">
        <v>72</v>
      </c>
    </row>
    <row r="2" spans="1:24">
      <c r="A2" s="484"/>
    </row>
    <row r="3" spans="1:24">
      <c r="A3" s="173"/>
      <c r="S3" s="490"/>
      <c r="T3" s="491"/>
    </row>
    <row r="4" spans="1:24">
      <c r="A4" s="173"/>
      <c r="S4" s="174"/>
      <c r="T4" s="175"/>
    </row>
    <row r="5" spans="1:24">
      <c r="A5" s="173"/>
      <c r="B5" s="2" t="s">
        <v>467</v>
      </c>
      <c r="Q5" s="473"/>
      <c r="S5" s="174"/>
      <c r="T5" s="175"/>
    </row>
    <row r="6" spans="1:24">
      <c r="A6" s="173"/>
      <c r="B6" s="176"/>
      <c r="C6" s="160"/>
      <c r="E6" s="160"/>
      <c r="F6" s="160"/>
      <c r="G6" s="160"/>
      <c r="H6" s="160"/>
      <c r="S6" s="492"/>
      <c r="T6" s="493"/>
    </row>
    <row r="7" spans="1:24">
      <c r="A7" s="173"/>
      <c r="B7" s="441"/>
      <c r="C7" s="398"/>
      <c r="D7" s="442" t="s">
        <v>186</v>
      </c>
      <c r="E7" s="398"/>
      <c r="F7" s="398"/>
      <c r="G7" s="398" t="s">
        <v>185</v>
      </c>
      <c r="H7" s="443"/>
      <c r="J7" s="426"/>
      <c r="K7" s="427"/>
      <c r="L7" s="427"/>
      <c r="M7" s="428" t="s">
        <v>218</v>
      </c>
      <c r="N7" s="427"/>
      <c r="O7" s="427"/>
      <c r="P7" s="427"/>
      <c r="Q7" s="429"/>
      <c r="S7" s="413"/>
      <c r="T7" s="414"/>
      <c r="U7" s="414" t="s">
        <v>219</v>
      </c>
      <c r="V7" s="415"/>
    </row>
    <row r="8" spans="1:24" s="161" customFormat="1" ht="79.900000000000006" customHeight="1">
      <c r="B8" s="444" t="s">
        <v>5</v>
      </c>
      <c r="C8" s="303" t="str">
        <f>Übersicht!$B$10</f>
        <v>Gewerbliche Betriebsgebäude, Bauleistungen am Bauwerk ohne USt</v>
      </c>
      <c r="D8" s="307" t="str">
        <f>Übersicht!$B$11</f>
        <v>Ortskanäle, Bauleistungen am Bauwerk (Tiefbau), ohne USt</v>
      </c>
      <c r="E8" s="307" t="str">
        <f>Übersicht!$B$12</f>
        <v>Andere elektrische Leiter für eine Spannung von mehr als 1 000 Volt</v>
      </c>
      <c r="F8" s="307" t="str">
        <f>Übersicht!$B$13</f>
        <v>Türme und Gittermaste, aus Eisen oder Stahl</v>
      </c>
      <c r="G8" s="307" t="str">
        <f>Übersicht!$B$14</f>
        <v>Erzeugerpreise gewerblicher Produkte gesamt (ohne Mineralölerz.)</v>
      </c>
      <c r="H8" s="445" t="str">
        <f>Übersicht!$B$15</f>
        <v>Stahlrohre, Rohrform-, Rohrverschluss- und Rohrverbindungsstücke aus Eisen und Stahl</v>
      </c>
      <c r="J8" s="430" t="s">
        <v>5</v>
      </c>
      <c r="K8" s="325" t="str">
        <f>CONCATENATE(Übersicht!$B$24,"
Basis ",Übersicht!$G$24," = 100")</f>
        <v>Rohre aus Eisen oder Stahl
Basis 2000 = 100</v>
      </c>
      <c r="L8" s="307" t="str">
        <f>CONCATENATE(Übersicht!$B$25,"
Basis ",Übersicht!$G$25," = 100")</f>
        <v>Präzisionsstahlrohre, nahtlos und geschweißt
Basis 2000 = 100</v>
      </c>
      <c r="M8" s="307" t="str">
        <f>CONCATENATE(Übersicht!$B$26,"
 Basis ",Übersicht!$G$26," = 100")</f>
        <v>Eisen und Stahl
 Basis 1991 = 100</v>
      </c>
      <c r="N8" s="307" t="str">
        <f>CONCATENATE(Übersicht!$B$27,"
 Basis ",Übersicht!$G$27," = 100")</f>
        <v>Kabel
 Basis 1991 = 100</v>
      </c>
      <c r="O8" s="307" t="str">
        <f>CONCATENATE(Übersicht!$B$28,"
Basis ",Übersicht!$G$28," = 100")</f>
        <v>Isolierte Drähte und Leitungen
Basis 1991 = 100</v>
      </c>
      <c r="P8" s="307" t="str">
        <f>CONCATENATE(Übersicht!$B$29,"
 Basis ",Übersicht!$G$29," = 100")</f>
        <v>Fertigteilbauten überwiegend aus Metall, Konstruktionen aus Stahl und Aluminium
 Basis 1991 = 100</v>
      </c>
      <c r="Q8" s="431" t="str">
        <f>CONCATENATE(Übersicht!$B$30,"
Basis ",Übersicht!$I$30," = 100")</f>
        <v>Erzeugerpreise gewerblicher Produkte gesamt
Basis 2015 = 100</v>
      </c>
      <c r="S8" s="416" t="s">
        <v>5</v>
      </c>
      <c r="T8" s="326" t="str">
        <f>CONCATENATE(Übersicht!$B$19,"
Basis ",Übersicht!$I$19,"  = 100")</f>
        <v>Gewerbliche Betriebsgebäude, Bauleistungen am Bauwerk, mit USt
Basis 2005  = 100</v>
      </c>
      <c r="U8" s="327" t="str">
        <f>CONCATENATE(Übersicht!$B$20,"
Basis ",Übersicht!$I$20,"  = 100")</f>
        <v>Ortskanäle, Bauleistungen am Bauwerk (Tiefbau), mit USt
Basis 2005  = 100</v>
      </c>
      <c r="V8" s="417" t="str">
        <f>CONCATENATE(Übersicht!$B$21,"
Basis ",Übersicht!$G$21," = 1 DM")</f>
        <v>Wiederherstellungswerte für 1913/1914 erstellte Wohngebäude
Basis 1913 = 1 DM</v>
      </c>
    </row>
    <row r="9" spans="1:24" s="161" customFormat="1" ht="13.5" hidden="1" customHeight="1">
      <c r="B9" s="446">
        <v>2026</v>
      </c>
      <c r="C9" s="341"/>
      <c r="D9" s="328"/>
      <c r="E9" s="328"/>
      <c r="F9" s="328"/>
      <c r="G9" s="328"/>
      <c r="H9" s="447"/>
      <c r="J9" s="432">
        <f>$B$9</f>
        <v>2026</v>
      </c>
      <c r="K9" s="338"/>
      <c r="L9" s="331"/>
      <c r="M9" s="331"/>
      <c r="N9" s="331"/>
      <c r="O9" s="331"/>
      <c r="P9" s="331"/>
      <c r="Q9" s="433"/>
      <c r="S9" s="418">
        <f>$B$9</f>
        <v>2026</v>
      </c>
      <c r="T9" s="337"/>
      <c r="U9" s="332"/>
      <c r="V9" s="419"/>
    </row>
    <row r="10" spans="1:24" s="161" customFormat="1" ht="13.5" hidden="1" customHeight="1">
      <c r="B10" s="448">
        <v>2025</v>
      </c>
      <c r="C10" s="340"/>
      <c r="D10" s="329"/>
      <c r="E10" s="329"/>
      <c r="F10" s="329"/>
      <c r="G10" s="329"/>
      <c r="H10" s="449"/>
      <c r="J10" s="434">
        <f>$B$10</f>
        <v>2025</v>
      </c>
      <c r="K10" s="339"/>
      <c r="L10" s="330"/>
      <c r="M10" s="330"/>
      <c r="N10" s="330"/>
      <c r="O10" s="330"/>
      <c r="P10" s="330"/>
      <c r="Q10" s="435"/>
      <c r="S10" s="420">
        <f>$B$10</f>
        <v>2025</v>
      </c>
      <c r="T10" s="335"/>
      <c r="U10" s="333"/>
      <c r="V10" s="421"/>
    </row>
    <row r="11" spans="1:24" s="161" customFormat="1" ht="13.5" hidden="1" customHeight="1">
      <c r="B11" s="448">
        <v>2024</v>
      </c>
      <c r="C11" s="340"/>
      <c r="D11" s="329"/>
      <c r="E11" s="329"/>
      <c r="F11" s="329"/>
      <c r="G11" s="329"/>
      <c r="H11" s="449"/>
      <c r="J11" s="434">
        <f>$B$11</f>
        <v>2024</v>
      </c>
      <c r="K11" s="339"/>
      <c r="L11" s="330"/>
      <c r="M11" s="330"/>
      <c r="N11" s="330"/>
      <c r="O11" s="330"/>
      <c r="P11" s="330"/>
      <c r="Q11" s="435"/>
      <c r="S11" s="420">
        <f>$B$11</f>
        <v>2024</v>
      </c>
      <c r="T11" s="335"/>
      <c r="U11" s="333"/>
      <c r="V11" s="421"/>
    </row>
    <row r="12" spans="1:24" s="161" customFormat="1" ht="13.5" hidden="1" customHeight="1">
      <c r="B12" s="448">
        <v>2023</v>
      </c>
      <c r="C12" s="340"/>
      <c r="D12" s="329"/>
      <c r="E12" s="329"/>
      <c r="F12" s="329"/>
      <c r="G12" s="329"/>
      <c r="H12" s="449"/>
      <c r="J12" s="434">
        <f>$B$12</f>
        <v>2023</v>
      </c>
      <c r="K12" s="339"/>
      <c r="L12" s="330"/>
      <c r="M12" s="330"/>
      <c r="N12" s="330"/>
      <c r="O12" s="330"/>
      <c r="P12" s="330"/>
      <c r="Q12" s="435"/>
      <c r="S12" s="420">
        <f>$B$12</f>
        <v>2023</v>
      </c>
      <c r="T12" s="335"/>
      <c r="U12" s="333"/>
      <c r="V12" s="421"/>
    </row>
    <row r="13" spans="1:24" s="161" customFormat="1" ht="13.5" hidden="1" customHeight="1">
      <c r="B13" s="448">
        <v>2022</v>
      </c>
      <c r="C13" s="340"/>
      <c r="D13" s="329"/>
      <c r="E13" s="329"/>
      <c r="F13" s="329"/>
      <c r="G13" s="329"/>
      <c r="H13" s="449"/>
      <c r="J13" s="434">
        <f>$B$13</f>
        <v>2022</v>
      </c>
      <c r="K13" s="339"/>
      <c r="L13" s="330"/>
      <c r="M13" s="330"/>
      <c r="N13" s="330"/>
      <c r="O13" s="330"/>
      <c r="P13" s="330"/>
      <c r="Q13" s="435"/>
      <c r="S13" s="420">
        <f>$B$13</f>
        <v>2022</v>
      </c>
      <c r="T13" s="335"/>
      <c r="U13" s="333"/>
      <c r="V13" s="421"/>
    </row>
    <row r="14" spans="1:24" s="161" customFormat="1" ht="13.5" hidden="1" customHeight="1">
      <c r="B14" s="448">
        <v>2021</v>
      </c>
      <c r="C14" s="340"/>
      <c r="D14" s="329"/>
      <c r="E14" s="329"/>
      <c r="F14" s="329"/>
      <c r="G14" s="329"/>
      <c r="H14" s="449"/>
      <c r="J14" s="434">
        <f>$B$14</f>
        <v>2021</v>
      </c>
      <c r="K14" s="339"/>
      <c r="L14" s="330"/>
      <c r="M14" s="330"/>
      <c r="N14" s="330"/>
      <c r="O14" s="330"/>
      <c r="P14" s="330"/>
      <c r="Q14" s="435"/>
      <c r="S14" s="420">
        <f>$B$14</f>
        <v>2021</v>
      </c>
      <c r="T14" s="335"/>
      <c r="U14" s="333"/>
      <c r="V14" s="421"/>
      <c r="X14" s="4"/>
    </row>
    <row r="15" spans="1:24" s="161" customFormat="1" ht="13.5" hidden="1" customHeight="1">
      <c r="B15" s="448">
        <v>2020</v>
      </c>
      <c r="C15" s="340"/>
      <c r="D15" s="329"/>
      <c r="E15" s="329"/>
      <c r="F15" s="329"/>
      <c r="G15" s="329"/>
      <c r="H15" s="449"/>
      <c r="J15" s="434">
        <f>$B$15</f>
        <v>2020</v>
      </c>
      <c r="K15" s="339"/>
      <c r="L15" s="330"/>
      <c r="M15" s="330"/>
      <c r="N15" s="330"/>
      <c r="O15" s="330"/>
      <c r="P15" s="330"/>
      <c r="Q15" s="435"/>
      <c r="S15" s="420">
        <f>$B$15</f>
        <v>2020</v>
      </c>
      <c r="T15" s="335"/>
      <c r="U15" s="333"/>
      <c r="V15" s="421"/>
      <c r="X15" s="4"/>
    </row>
    <row r="16" spans="1:24" s="161" customFormat="1">
      <c r="B16" s="448">
        <v>2019</v>
      </c>
      <c r="C16" s="340">
        <v>115.1</v>
      </c>
      <c r="D16" s="329">
        <v>117.7</v>
      </c>
      <c r="E16" s="329">
        <v>98.8</v>
      </c>
      <c r="F16" s="329">
        <v>107.6</v>
      </c>
      <c r="G16" s="329">
        <v>104.7</v>
      </c>
      <c r="H16" s="449">
        <v>111.1</v>
      </c>
      <c r="J16" s="434">
        <f>$B$16</f>
        <v>2019</v>
      </c>
      <c r="K16" s="339"/>
      <c r="L16" s="330"/>
      <c r="M16" s="330"/>
      <c r="N16" s="330"/>
      <c r="O16" s="330"/>
      <c r="P16" s="330"/>
      <c r="Q16" s="435">
        <v>104.8</v>
      </c>
      <c r="S16" s="420">
        <f>$B$16</f>
        <v>2019</v>
      </c>
      <c r="T16" s="335"/>
      <c r="U16" s="333"/>
      <c r="V16" s="421">
        <v>31.902000000000001</v>
      </c>
      <c r="X16" s="4"/>
    </row>
    <row r="17" spans="2:22" s="161" customFormat="1" ht="13.5" customHeight="1">
      <c r="B17" s="448">
        <v>2018</v>
      </c>
      <c r="C17" s="340">
        <v>110.2</v>
      </c>
      <c r="D17" s="329">
        <v>111.5</v>
      </c>
      <c r="E17" s="329">
        <v>98.3</v>
      </c>
      <c r="F17" s="329">
        <v>105.2</v>
      </c>
      <c r="G17" s="329">
        <v>103.5</v>
      </c>
      <c r="H17" s="449">
        <v>111</v>
      </c>
      <c r="J17" s="434">
        <f>$B$17</f>
        <v>2018</v>
      </c>
      <c r="K17" s="339"/>
      <c r="L17" s="330"/>
      <c r="M17" s="330"/>
      <c r="N17" s="330"/>
      <c r="O17" s="330"/>
      <c r="P17" s="330"/>
      <c r="Q17" s="435">
        <v>103.7</v>
      </c>
      <c r="S17" s="420">
        <f>$B$17</f>
        <v>2018</v>
      </c>
      <c r="T17" s="335"/>
      <c r="U17" s="333"/>
      <c r="V17" s="421">
        <v>30.58</v>
      </c>
    </row>
    <row r="18" spans="2:22" ht="14.25" customHeight="1">
      <c r="B18" s="448">
        <v>2017</v>
      </c>
      <c r="C18" s="340">
        <v>105.5</v>
      </c>
      <c r="D18" s="329">
        <v>105.3</v>
      </c>
      <c r="E18" s="329">
        <v>97</v>
      </c>
      <c r="F18" s="329">
        <v>101.6</v>
      </c>
      <c r="G18" s="329">
        <v>101.1</v>
      </c>
      <c r="H18" s="449">
        <v>103.5</v>
      </c>
      <c r="J18" s="434">
        <f>$B$18</f>
        <v>2017</v>
      </c>
      <c r="K18" s="339"/>
      <c r="L18" s="330"/>
      <c r="M18" s="330"/>
      <c r="N18" s="330"/>
      <c r="O18" s="330"/>
      <c r="P18" s="330"/>
      <c r="Q18" s="435">
        <v>101.1</v>
      </c>
      <c r="S18" s="420">
        <f>$B$18</f>
        <v>2017</v>
      </c>
      <c r="T18" s="335"/>
      <c r="U18" s="333"/>
      <c r="V18" s="421">
        <v>29.292999999999999</v>
      </c>
    </row>
    <row r="19" spans="2:22">
      <c r="B19" s="448">
        <v>2016</v>
      </c>
      <c r="C19" s="340">
        <v>102.1</v>
      </c>
      <c r="D19" s="329">
        <v>101.7</v>
      </c>
      <c r="E19" s="329">
        <v>96.1</v>
      </c>
      <c r="F19" s="329">
        <v>99.2</v>
      </c>
      <c r="G19" s="329">
        <v>98.6</v>
      </c>
      <c r="H19" s="449">
        <v>95.9</v>
      </c>
      <c r="J19" s="434">
        <f>$B$19</f>
        <v>2016</v>
      </c>
      <c r="K19" s="339"/>
      <c r="L19" s="330"/>
      <c r="M19" s="330"/>
      <c r="N19" s="330"/>
      <c r="O19" s="330"/>
      <c r="P19" s="330"/>
      <c r="Q19" s="435">
        <v>98.4</v>
      </c>
      <c r="S19" s="420">
        <f>$B$19</f>
        <v>2016</v>
      </c>
      <c r="T19" s="335"/>
      <c r="U19" s="333"/>
      <c r="V19" s="421">
        <v>28.402000000000001</v>
      </c>
    </row>
    <row r="20" spans="2:22">
      <c r="B20" s="448">
        <v>2015</v>
      </c>
      <c r="C20" s="340">
        <v>100</v>
      </c>
      <c r="D20" s="329">
        <v>100</v>
      </c>
      <c r="E20" s="329">
        <v>100</v>
      </c>
      <c r="F20" s="329">
        <v>100</v>
      </c>
      <c r="G20" s="329">
        <v>100</v>
      </c>
      <c r="H20" s="449">
        <v>100</v>
      </c>
      <c r="J20" s="434">
        <f>$B$20</f>
        <v>2015</v>
      </c>
      <c r="K20" s="339"/>
      <c r="L20" s="330"/>
      <c r="M20" s="330"/>
      <c r="N20" s="330"/>
      <c r="O20" s="330"/>
      <c r="P20" s="330"/>
      <c r="Q20" s="435">
        <v>100</v>
      </c>
      <c r="S20" s="420">
        <f>$B$20</f>
        <v>2015</v>
      </c>
      <c r="T20" s="335"/>
      <c r="U20" s="333"/>
      <c r="V20" s="421">
        <v>27.832000000000001</v>
      </c>
    </row>
    <row r="21" spans="2:22">
      <c r="B21" s="448">
        <v>2014</v>
      </c>
      <c r="C21" s="340">
        <v>98.4</v>
      </c>
      <c r="D21" s="329">
        <v>98.2</v>
      </c>
      <c r="E21" s="329">
        <v>94.7</v>
      </c>
      <c r="F21" s="329">
        <v>98.7</v>
      </c>
      <c r="G21" s="329">
        <v>101.3</v>
      </c>
      <c r="H21" s="449">
        <v>102.5</v>
      </c>
      <c r="J21" s="434">
        <f>$B$21</f>
        <v>2014</v>
      </c>
      <c r="K21" s="339"/>
      <c r="L21" s="330"/>
      <c r="M21" s="330"/>
      <c r="N21" s="330"/>
      <c r="O21" s="330"/>
      <c r="P21" s="330"/>
      <c r="Q21" s="435">
        <v>101.9</v>
      </c>
      <c r="S21" s="420">
        <f>$B$21</f>
        <v>2014</v>
      </c>
      <c r="T21" s="335"/>
      <c r="U21" s="333"/>
      <c r="V21" s="421">
        <v>27.413</v>
      </c>
    </row>
    <row r="22" spans="2:22">
      <c r="B22" s="448">
        <v>2013</v>
      </c>
      <c r="C22" s="340">
        <v>96.6</v>
      </c>
      <c r="D22" s="329">
        <v>96.7</v>
      </c>
      <c r="E22" s="329">
        <v>97.3</v>
      </c>
      <c r="F22" s="329">
        <v>97.9</v>
      </c>
      <c r="G22" s="329">
        <v>102</v>
      </c>
      <c r="H22" s="449">
        <v>103.8</v>
      </c>
      <c r="J22" s="434">
        <f>$B$22</f>
        <v>2013</v>
      </c>
      <c r="K22" s="339"/>
      <c r="L22" s="330"/>
      <c r="M22" s="330"/>
      <c r="N22" s="330"/>
      <c r="O22" s="330"/>
      <c r="P22" s="330"/>
      <c r="Q22" s="435">
        <v>102.9</v>
      </c>
      <c r="S22" s="420">
        <f>$B$22</f>
        <v>2013</v>
      </c>
      <c r="T22" s="335"/>
      <c r="U22" s="333"/>
      <c r="V22" s="421">
        <v>26.95</v>
      </c>
    </row>
    <row r="23" spans="2:22">
      <c r="B23" s="448">
        <v>2012</v>
      </c>
      <c r="C23" s="340">
        <v>94.8</v>
      </c>
      <c r="D23" s="329">
        <v>95.1</v>
      </c>
      <c r="E23" s="329">
        <v>101.8</v>
      </c>
      <c r="F23" s="329">
        <v>98.4</v>
      </c>
      <c r="G23" s="329">
        <v>101.9</v>
      </c>
      <c r="H23" s="449">
        <v>108.6</v>
      </c>
      <c r="J23" s="434">
        <f>$B$23</f>
        <v>2012</v>
      </c>
      <c r="K23" s="339"/>
      <c r="L23" s="330"/>
      <c r="M23" s="330"/>
      <c r="N23" s="330"/>
      <c r="O23" s="330"/>
      <c r="P23" s="330"/>
      <c r="Q23" s="435">
        <v>103</v>
      </c>
      <c r="S23" s="420">
        <f>$B$23</f>
        <v>2012</v>
      </c>
      <c r="T23" s="335"/>
      <c r="U23" s="333"/>
      <c r="V23" s="421">
        <v>26.411000000000001</v>
      </c>
    </row>
    <row r="24" spans="2:22">
      <c r="B24" s="448">
        <v>2011</v>
      </c>
      <c r="C24" s="340">
        <v>92.5</v>
      </c>
      <c r="D24" s="329">
        <v>92.7</v>
      </c>
      <c r="E24" s="329">
        <v>103</v>
      </c>
      <c r="F24" s="329">
        <v>100.3</v>
      </c>
      <c r="G24" s="329">
        <v>100.5</v>
      </c>
      <c r="H24" s="449">
        <v>108.1</v>
      </c>
      <c r="J24" s="434">
        <f>$B$24</f>
        <v>2011</v>
      </c>
      <c r="K24" s="339"/>
      <c r="L24" s="330"/>
      <c r="M24" s="330"/>
      <c r="N24" s="330"/>
      <c r="O24" s="330"/>
      <c r="P24" s="330"/>
      <c r="Q24" s="435">
        <v>101.3</v>
      </c>
      <c r="S24" s="420">
        <f>$B$24</f>
        <v>2011</v>
      </c>
      <c r="T24" s="335"/>
      <c r="U24" s="333"/>
      <c r="V24" s="421">
        <v>25.753</v>
      </c>
    </row>
    <row r="25" spans="2:22">
      <c r="B25" s="448">
        <v>2010</v>
      </c>
      <c r="C25" s="340">
        <v>89.7</v>
      </c>
      <c r="D25" s="329">
        <v>91</v>
      </c>
      <c r="E25" s="329">
        <v>92</v>
      </c>
      <c r="F25" s="329">
        <v>98.3</v>
      </c>
      <c r="G25" s="329">
        <v>95.9</v>
      </c>
      <c r="H25" s="449">
        <v>99.3</v>
      </c>
      <c r="J25" s="434">
        <f>$B$25</f>
        <v>2010</v>
      </c>
      <c r="K25" s="339"/>
      <c r="L25" s="330"/>
      <c r="M25" s="330"/>
      <c r="N25" s="330"/>
      <c r="O25" s="330"/>
      <c r="P25" s="330"/>
      <c r="Q25" s="435">
        <v>96.2</v>
      </c>
      <c r="S25" s="420">
        <f>$B$25</f>
        <v>2010</v>
      </c>
      <c r="T25" s="335"/>
      <c r="U25" s="333"/>
      <c r="V25" s="421">
        <v>25.064</v>
      </c>
    </row>
    <row r="26" spans="2:22">
      <c r="B26" s="448">
        <v>2009</v>
      </c>
      <c r="C26" s="340">
        <v>88.7</v>
      </c>
      <c r="D26" s="329">
        <v>90.5</v>
      </c>
      <c r="E26" s="329">
        <v>90.4</v>
      </c>
      <c r="F26" s="329">
        <v>104.8</v>
      </c>
      <c r="G26" s="329">
        <v>95.1</v>
      </c>
      <c r="H26" s="449">
        <v>101.1</v>
      </c>
      <c r="J26" s="434">
        <f>$B$26</f>
        <v>2009</v>
      </c>
      <c r="K26" s="339"/>
      <c r="L26" s="330"/>
      <c r="M26" s="330"/>
      <c r="N26" s="330"/>
      <c r="O26" s="330"/>
      <c r="P26" s="330"/>
      <c r="Q26" s="435">
        <v>94.8</v>
      </c>
      <c r="S26" s="420">
        <f>$B$26</f>
        <v>2009</v>
      </c>
      <c r="T26" s="335"/>
      <c r="U26" s="333"/>
      <c r="V26" s="421">
        <v>24.808</v>
      </c>
    </row>
    <row r="27" spans="2:22">
      <c r="B27" s="448">
        <v>2008</v>
      </c>
      <c r="C27" s="340">
        <v>87.8</v>
      </c>
      <c r="D27" s="329">
        <v>89</v>
      </c>
      <c r="E27" s="329">
        <v>98.7</v>
      </c>
      <c r="F27" s="329">
        <v>106.4</v>
      </c>
      <c r="G27" s="329">
        <v>98.4</v>
      </c>
      <c r="H27" s="449">
        <v>111.4</v>
      </c>
      <c r="J27" s="434">
        <f>$B$27</f>
        <v>2008</v>
      </c>
      <c r="K27" s="339"/>
      <c r="L27" s="330"/>
      <c r="M27" s="330"/>
      <c r="N27" s="330"/>
      <c r="O27" s="330"/>
      <c r="P27" s="330"/>
      <c r="Q27" s="435">
        <v>99</v>
      </c>
      <c r="S27" s="420">
        <f>$B$27</f>
        <v>2008</v>
      </c>
      <c r="T27" s="335"/>
      <c r="U27" s="333"/>
      <c r="V27" s="421">
        <v>24.599</v>
      </c>
    </row>
    <row r="28" spans="2:22">
      <c r="B28" s="448">
        <v>2007</v>
      </c>
      <c r="C28" s="340">
        <v>84.6</v>
      </c>
      <c r="D28" s="329">
        <v>86.4</v>
      </c>
      <c r="E28" s="329">
        <v>102</v>
      </c>
      <c r="F28" s="329">
        <v>100.3</v>
      </c>
      <c r="G28" s="329">
        <v>93.6</v>
      </c>
      <c r="H28" s="449">
        <v>103.2</v>
      </c>
      <c r="J28" s="434">
        <f>$B$28</f>
        <v>2007</v>
      </c>
      <c r="K28" s="339"/>
      <c r="L28" s="330"/>
      <c r="M28" s="330"/>
      <c r="N28" s="330"/>
      <c r="O28" s="330"/>
      <c r="P28" s="330"/>
      <c r="Q28" s="435">
        <v>93.8</v>
      </c>
      <c r="S28" s="420">
        <f>$B$28</f>
        <v>2007</v>
      </c>
      <c r="T28" s="335"/>
      <c r="U28" s="333"/>
      <c r="V28" s="421">
        <v>23.917000000000002</v>
      </c>
    </row>
    <row r="29" spans="2:22">
      <c r="B29" s="448">
        <v>2006</v>
      </c>
      <c r="C29" s="340">
        <v>81.099999999999994</v>
      </c>
      <c r="D29" s="329">
        <v>83.8</v>
      </c>
      <c r="E29" s="329">
        <v>99.8</v>
      </c>
      <c r="F29" s="329">
        <v>93.8</v>
      </c>
      <c r="G29" s="329">
        <v>92.5</v>
      </c>
      <c r="H29" s="449">
        <v>93.5</v>
      </c>
      <c r="J29" s="434">
        <f>$B$29</f>
        <v>2006</v>
      </c>
      <c r="K29" s="339"/>
      <c r="L29" s="330"/>
      <c r="M29" s="330"/>
      <c r="N29" s="330"/>
      <c r="O29" s="330"/>
      <c r="P29" s="330"/>
      <c r="Q29" s="435">
        <v>92.6</v>
      </c>
      <c r="S29" s="420">
        <f>$B$29</f>
        <v>2006</v>
      </c>
      <c r="T29" s="335"/>
      <c r="U29" s="333"/>
      <c r="V29" s="421">
        <v>22.420999999999999</v>
      </c>
    </row>
    <row r="30" spans="2:22">
      <c r="B30" s="448">
        <v>2005</v>
      </c>
      <c r="C30" s="340">
        <v>79.2</v>
      </c>
      <c r="D30" s="329">
        <v>81.8</v>
      </c>
      <c r="E30" s="329">
        <v>93.7</v>
      </c>
      <c r="F30" s="329">
        <v>93</v>
      </c>
      <c r="G30" s="329">
        <v>87.8</v>
      </c>
      <c r="H30" s="449">
        <v>91.6</v>
      </c>
      <c r="J30" s="434">
        <f>$B$30</f>
        <v>2005</v>
      </c>
      <c r="K30" s="340">
        <v>137.19999999999999</v>
      </c>
      <c r="L30" s="330"/>
      <c r="M30" s="330"/>
      <c r="N30" s="330"/>
      <c r="O30" s="330"/>
      <c r="P30" s="330"/>
      <c r="Q30" s="435">
        <v>87.8</v>
      </c>
      <c r="S30" s="420">
        <f>$B$30</f>
        <v>2005</v>
      </c>
      <c r="T30" s="335"/>
      <c r="U30" s="333"/>
      <c r="V30" s="421">
        <v>22.003</v>
      </c>
    </row>
    <row r="31" spans="2:22">
      <c r="B31" s="448">
        <v>2004</v>
      </c>
      <c r="C31" s="340">
        <v>77.599999999999994</v>
      </c>
      <c r="D31" s="329">
        <v>81.7</v>
      </c>
      <c r="E31" s="329">
        <v>96</v>
      </c>
      <c r="F31" s="329">
        <v>85</v>
      </c>
      <c r="G31" s="329">
        <v>84.6</v>
      </c>
      <c r="H31" s="450">
        <v>82.2</v>
      </c>
      <c r="J31" s="434">
        <f>$B$31</f>
        <v>2004</v>
      </c>
      <c r="K31" s="340">
        <v>122.1</v>
      </c>
      <c r="L31" s="330"/>
      <c r="M31" s="330"/>
      <c r="N31" s="330"/>
      <c r="O31" s="330"/>
      <c r="P31" s="330"/>
      <c r="Q31" s="435">
        <v>84.2</v>
      </c>
      <c r="S31" s="420">
        <f>$B$31</f>
        <v>2004</v>
      </c>
      <c r="T31" s="335"/>
      <c r="U31" s="333"/>
      <c r="V31" s="421">
        <v>21.809000000000001</v>
      </c>
    </row>
    <row r="32" spans="2:22">
      <c r="B32" s="448">
        <v>2003</v>
      </c>
      <c r="C32" s="340">
        <v>76.5</v>
      </c>
      <c r="D32" s="329">
        <v>81.7</v>
      </c>
      <c r="E32" s="329">
        <v>96.2</v>
      </c>
      <c r="F32" s="329">
        <v>80.7</v>
      </c>
      <c r="G32" s="329">
        <v>83.4</v>
      </c>
      <c r="H32" s="450">
        <v>73.099999999999994</v>
      </c>
      <c r="J32" s="434">
        <f>$B$32</f>
        <v>2003</v>
      </c>
      <c r="K32" s="340">
        <v>107.2</v>
      </c>
      <c r="L32" s="330"/>
      <c r="M32" s="330"/>
      <c r="N32" s="330"/>
      <c r="O32" s="330"/>
      <c r="P32" s="330"/>
      <c r="Q32" s="435">
        <v>82.8</v>
      </c>
      <c r="S32" s="420">
        <f>$B$32</f>
        <v>2003</v>
      </c>
      <c r="T32" s="335"/>
      <c r="U32" s="333"/>
      <c r="V32" s="421">
        <v>21.529</v>
      </c>
    </row>
    <row r="33" spans="2:22">
      <c r="B33" s="448">
        <v>2002</v>
      </c>
      <c r="C33" s="340">
        <v>76.3</v>
      </c>
      <c r="D33" s="329">
        <v>82</v>
      </c>
      <c r="E33" s="329">
        <v>98.6</v>
      </c>
      <c r="F33" s="329">
        <v>83.2</v>
      </c>
      <c r="G33" s="329">
        <v>82.2</v>
      </c>
      <c r="H33" s="450">
        <v>71.099999999999994</v>
      </c>
      <c r="J33" s="434">
        <f>$B$33</f>
        <v>2002</v>
      </c>
      <c r="K33" s="340">
        <v>104.1</v>
      </c>
      <c r="L33" s="330"/>
      <c r="M33" s="330"/>
      <c r="N33" s="330"/>
      <c r="O33" s="330"/>
      <c r="P33" s="330"/>
      <c r="Q33" s="435">
        <v>81.400000000000006</v>
      </c>
      <c r="S33" s="420">
        <f>$B$33</f>
        <v>2002</v>
      </c>
      <c r="T33" s="335"/>
      <c r="U33" s="333"/>
      <c r="V33" s="421">
        <v>21.518000000000001</v>
      </c>
    </row>
    <row r="34" spans="2:22">
      <c r="B34" s="448">
        <v>2001</v>
      </c>
      <c r="C34" s="340">
        <v>76.099999999999994</v>
      </c>
      <c r="D34" s="329">
        <v>82.2</v>
      </c>
      <c r="E34" s="329">
        <v>101.1</v>
      </c>
      <c r="F34" s="329">
        <v>86.2</v>
      </c>
      <c r="G34" s="329">
        <v>82.7</v>
      </c>
      <c r="H34" s="450">
        <v>71</v>
      </c>
      <c r="J34" s="434">
        <f>$B$34</f>
        <v>2001</v>
      </c>
      <c r="K34" s="340">
        <v>104.4</v>
      </c>
      <c r="L34" s="330"/>
      <c r="M34" s="330"/>
      <c r="N34" s="330"/>
      <c r="O34" s="330"/>
      <c r="P34" s="330"/>
      <c r="Q34" s="435">
        <v>81.900000000000006</v>
      </c>
      <c r="S34" s="420">
        <f>$B$34</f>
        <v>2001</v>
      </c>
      <c r="T34" s="335"/>
      <c r="U34" s="333"/>
      <c r="V34" s="421">
        <v>21.529</v>
      </c>
    </row>
    <row r="35" spans="2:22">
      <c r="B35" s="448">
        <v>2000</v>
      </c>
      <c r="C35" s="340">
        <v>75.8</v>
      </c>
      <c r="D35" s="329">
        <v>82.4</v>
      </c>
      <c r="E35" s="329">
        <v>101.8</v>
      </c>
      <c r="F35" s="329">
        <v>85</v>
      </c>
      <c r="G35" s="329">
        <v>80.099999999999994</v>
      </c>
      <c r="H35" s="450">
        <v>68.2</v>
      </c>
      <c r="J35" s="434">
        <f>$B$35</f>
        <v>2000</v>
      </c>
      <c r="K35" s="340">
        <v>100</v>
      </c>
      <c r="L35" s="329">
        <v>100</v>
      </c>
      <c r="M35" s="330"/>
      <c r="N35" s="330"/>
      <c r="O35" s="330"/>
      <c r="P35" s="330"/>
      <c r="Q35" s="435">
        <v>79.5</v>
      </c>
      <c r="S35" s="420">
        <f>$B$35</f>
        <v>2000</v>
      </c>
      <c r="T35" s="335"/>
      <c r="U35" s="333"/>
      <c r="V35" s="421">
        <v>21.545000000000002</v>
      </c>
    </row>
    <row r="36" spans="2:22">
      <c r="B36" s="448">
        <v>1999</v>
      </c>
      <c r="C36" s="340">
        <v>75.3</v>
      </c>
      <c r="D36" s="329">
        <v>82.2</v>
      </c>
      <c r="E36" s="329">
        <v>94.4</v>
      </c>
      <c r="F36" s="329">
        <v>81.400000000000006</v>
      </c>
      <c r="G36" s="329">
        <v>78.599999999999994</v>
      </c>
      <c r="H36" s="450">
        <v>64.900000000000006</v>
      </c>
      <c r="J36" s="434">
        <f>$B$36</f>
        <v>1999</v>
      </c>
      <c r="K36" s="339"/>
      <c r="L36" s="329">
        <v>93.2</v>
      </c>
      <c r="M36" s="330"/>
      <c r="N36" s="330"/>
      <c r="O36" s="330"/>
      <c r="P36" s="330"/>
      <c r="Q36" s="435">
        <v>77.2</v>
      </c>
      <c r="S36" s="420">
        <f>$B$36</f>
        <v>1999</v>
      </c>
      <c r="T36" s="335"/>
      <c r="U36" s="333"/>
      <c r="V36" s="421">
        <v>21.474</v>
      </c>
    </row>
    <row r="37" spans="2:22">
      <c r="B37" s="448">
        <v>1998</v>
      </c>
      <c r="C37" s="340">
        <v>75.7</v>
      </c>
      <c r="D37" s="329">
        <v>82.6</v>
      </c>
      <c r="E37" s="329">
        <v>96</v>
      </c>
      <c r="F37" s="329">
        <v>79.900000000000006</v>
      </c>
      <c r="G37" s="329">
        <v>79.8</v>
      </c>
      <c r="H37" s="450">
        <v>67.400000000000006</v>
      </c>
      <c r="J37" s="434">
        <f>$B$37</f>
        <v>1998</v>
      </c>
      <c r="K37" s="339"/>
      <c r="L37" s="329">
        <v>96.4</v>
      </c>
      <c r="M37" s="330"/>
      <c r="N37" s="330"/>
      <c r="O37" s="330"/>
      <c r="P37" s="330"/>
      <c r="Q37" s="435">
        <v>78</v>
      </c>
      <c r="S37" s="420">
        <f>$B$37</f>
        <v>1998</v>
      </c>
      <c r="T37" s="335"/>
      <c r="U37" s="333"/>
      <c r="V37" s="421">
        <v>21.550999999999998</v>
      </c>
    </row>
    <row r="38" spans="2:22">
      <c r="B38" s="448">
        <v>1997</v>
      </c>
      <c r="C38" s="340">
        <v>76.099999999999994</v>
      </c>
      <c r="D38" s="329">
        <v>84.1</v>
      </c>
      <c r="E38" s="329">
        <v>98.5</v>
      </c>
      <c r="F38" s="329">
        <v>77.7</v>
      </c>
      <c r="G38" s="329">
        <v>79.8</v>
      </c>
      <c r="H38" s="450">
        <v>65.599999999999994</v>
      </c>
      <c r="J38" s="434">
        <f>$B$38</f>
        <v>1997</v>
      </c>
      <c r="K38" s="339"/>
      <c r="L38" s="329">
        <v>94.5</v>
      </c>
      <c r="M38" s="330"/>
      <c r="N38" s="330"/>
      <c r="O38" s="330"/>
      <c r="P38" s="330"/>
      <c r="Q38" s="435">
        <v>78.3</v>
      </c>
      <c r="S38" s="420">
        <f>$B$38</f>
        <v>1997</v>
      </c>
      <c r="T38" s="335"/>
      <c r="U38" s="333"/>
      <c r="V38" s="421">
        <v>21.626999999999999</v>
      </c>
    </row>
    <row r="39" spans="2:22">
      <c r="B39" s="448">
        <v>1996</v>
      </c>
      <c r="C39" s="340">
        <v>76.5</v>
      </c>
      <c r="D39" s="329">
        <v>85.6</v>
      </c>
      <c r="E39" s="329">
        <v>107.8</v>
      </c>
      <c r="F39" s="329">
        <v>75.900000000000006</v>
      </c>
      <c r="G39" s="329">
        <v>78.900000000000006</v>
      </c>
      <c r="H39" s="450">
        <v>68</v>
      </c>
      <c r="J39" s="434">
        <f>$B$39</f>
        <v>1996</v>
      </c>
      <c r="K39" s="339"/>
      <c r="L39" s="329">
        <v>94.9</v>
      </c>
      <c r="M39" s="330"/>
      <c r="N39" s="330"/>
      <c r="O39" s="330"/>
      <c r="P39" s="330"/>
      <c r="Q39" s="435">
        <v>77.400000000000006</v>
      </c>
      <c r="S39" s="420">
        <f>$B$39</f>
        <v>1996</v>
      </c>
      <c r="T39" s="335"/>
      <c r="U39" s="333"/>
      <c r="V39" s="421">
        <v>21.791</v>
      </c>
    </row>
    <row r="40" spans="2:22">
      <c r="B40" s="448">
        <v>1995</v>
      </c>
      <c r="C40" s="340">
        <v>76.3</v>
      </c>
      <c r="D40" s="329">
        <v>87.1</v>
      </c>
      <c r="E40" s="329">
        <v>118</v>
      </c>
      <c r="F40" s="329">
        <v>75.900000000000006</v>
      </c>
      <c r="G40" s="329">
        <v>80.2</v>
      </c>
      <c r="H40" s="450">
        <v>67.099999999999994</v>
      </c>
      <c r="J40" s="434">
        <f>$B$40</f>
        <v>1995</v>
      </c>
      <c r="K40" s="339"/>
      <c r="L40" s="329">
        <v>97.8</v>
      </c>
      <c r="M40" s="330"/>
      <c r="N40" s="329">
        <v>82.7</v>
      </c>
      <c r="O40" s="329">
        <v>99.2</v>
      </c>
      <c r="P40" s="330"/>
      <c r="Q40" s="435">
        <v>78.400000000000006</v>
      </c>
      <c r="S40" s="420">
        <f>$B$40</f>
        <v>1995</v>
      </c>
      <c r="T40" s="335"/>
      <c r="U40" s="333"/>
      <c r="V40" s="421">
        <v>21.829000000000001</v>
      </c>
    </row>
    <row r="41" spans="2:22">
      <c r="B41" s="448">
        <v>1994</v>
      </c>
      <c r="C41" s="340">
        <v>74.599999999999994</v>
      </c>
      <c r="D41" s="329">
        <v>86.3</v>
      </c>
      <c r="E41" s="330"/>
      <c r="F41" s="329">
        <v>79.5</v>
      </c>
      <c r="G41" s="329">
        <v>78.8</v>
      </c>
      <c r="H41" s="450"/>
      <c r="J41" s="434">
        <f>$B$41</f>
        <v>1994</v>
      </c>
      <c r="K41" s="339"/>
      <c r="L41" s="329">
        <v>88.7</v>
      </c>
      <c r="M41" s="330"/>
      <c r="N41" s="329">
        <v>86.7</v>
      </c>
      <c r="O41" s="329">
        <v>96.6</v>
      </c>
      <c r="P41" s="330"/>
      <c r="Q41" s="435">
        <v>77</v>
      </c>
      <c r="S41" s="420">
        <f>$B$41</f>
        <v>1994</v>
      </c>
      <c r="T41" s="335"/>
      <c r="U41" s="333"/>
      <c r="V41" s="421">
        <v>21.329000000000001</v>
      </c>
    </row>
    <row r="42" spans="2:22">
      <c r="B42" s="448">
        <v>1993</v>
      </c>
      <c r="C42" s="340">
        <v>73.099999999999994</v>
      </c>
      <c r="D42" s="329">
        <v>85.3</v>
      </c>
      <c r="E42" s="330"/>
      <c r="F42" s="329">
        <v>81.2</v>
      </c>
      <c r="G42" s="329">
        <v>78.599999999999994</v>
      </c>
      <c r="H42" s="450"/>
      <c r="J42" s="434">
        <f>$B$42</f>
        <v>1993</v>
      </c>
      <c r="K42" s="339"/>
      <c r="L42" s="329">
        <v>87.7</v>
      </c>
      <c r="M42" s="330"/>
      <c r="N42" s="329">
        <v>90.2</v>
      </c>
      <c r="O42" s="329">
        <v>96.5</v>
      </c>
      <c r="P42" s="330"/>
      <c r="Q42" s="435">
        <v>76.599999999999994</v>
      </c>
      <c r="S42" s="420">
        <f>$B$42</f>
        <v>1993</v>
      </c>
      <c r="T42" s="335"/>
      <c r="U42" s="333"/>
      <c r="V42" s="421">
        <v>20.83</v>
      </c>
    </row>
    <row r="43" spans="2:22">
      <c r="B43" s="448">
        <v>1992</v>
      </c>
      <c r="C43" s="340">
        <v>70.7</v>
      </c>
      <c r="D43" s="329">
        <v>82.9</v>
      </c>
      <c r="E43" s="330"/>
      <c r="F43" s="329">
        <v>82.4</v>
      </c>
      <c r="G43" s="329">
        <v>78.5</v>
      </c>
      <c r="H43" s="450"/>
      <c r="J43" s="434">
        <f>$B$43</f>
        <v>1992</v>
      </c>
      <c r="K43" s="339"/>
      <c r="L43" s="329">
        <v>97.2</v>
      </c>
      <c r="M43" s="330"/>
      <c r="N43" s="329">
        <v>96.2</v>
      </c>
      <c r="O43" s="329">
        <v>99.2</v>
      </c>
      <c r="P43" s="330"/>
      <c r="Q43" s="435">
        <v>76.599999999999994</v>
      </c>
      <c r="S43" s="420">
        <f>$B$43</f>
        <v>1992</v>
      </c>
      <c r="T43" s="335"/>
      <c r="U43" s="333"/>
      <c r="V43" s="421">
        <v>19.850000000000001</v>
      </c>
    </row>
    <row r="44" spans="2:22">
      <c r="B44" s="448">
        <v>1991</v>
      </c>
      <c r="C44" s="340">
        <v>66.5</v>
      </c>
      <c r="D44" s="329">
        <v>77.900000000000006</v>
      </c>
      <c r="E44" s="330"/>
      <c r="F44" s="329">
        <v>81.7</v>
      </c>
      <c r="G44" s="329">
        <v>77.400000000000006</v>
      </c>
      <c r="H44" s="450"/>
      <c r="J44" s="434">
        <f>$B$44</f>
        <v>1991</v>
      </c>
      <c r="K44" s="339"/>
      <c r="L44" s="329">
        <v>97.5</v>
      </c>
      <c r="M44" s="330"/>
      <c r="N44" s="329">
        <v>100</v>
      </c>
      <c r="O44" s="329">
        <v>100</v>
      </c>
      <c r="P44" s="330"/>
      <c r="Q44" s="435">
        <v>75.5</v>
      </c>
      <c r="S44" s="420">
        <f>$B$44</f>
        <v>1991</v>
      </c>
      <c r="T44" s="335"/>
      <c r="U44" s="333"/>
      <c r="V44" s="421">
        <v>18.655999999999999</v>
      </c>
    </row>
    <row r="45" spans="2:22">
      <c r="B45" s="448">
        <v>1990</v>
      </c>
      <c r="C45" s="340">
        <v>62.7</v>
      </c>
      <c r="D45" s="329">
        <v>72.599999999999994</v>
      </c>
      <c r="E45" s="330"/>
      <c r="F45" s="329">
        <v>80.400000000000006</v>
      </c>
      <c r="G45" s="329">
        <v>75.8</v>
      </c>
      <c r="H45" s="450"/>
      <c r="J45" s="434">
        <f>$B$45</f>
        <v>1990</v>
      </c>
      <c r="K45" s="339"/>
      <c r="L45" s="329">
        <v>98.2</v>
      </c>
      <c r="M45" s="330"/>
      <c r="N45" s="329">
        <v>102</v>
      </c>
      <c r="O45" s="329">
        <v>100</v>
      </c>
      <c r="P45" s="330"/>
      <c r="Q45" s="435">
        <v>73.8</v>
      </c>
      <c r="S45" s="420">
        <f>$B$45</f>
        <v>1990</v>
      </c>
      <c r="T45" s="335"/>
      <c r="U45" s="333"/>
      <c r="V45" s="421">
        <v>17.445</v>
      </c>
    </row>
    <row r="46" spans="2:22">
      <c r="B46" s="448">
        <v>1989</v>
      </c>
      <c r="C46" s="340">
        <v>59.1</v>
      </c>
      <c r="D46" s="329">
        <v>68</v>
      </c>
      <c r="E46" s="330"/>
      <c r="F46" s="329">
        <v>79.599999999999994</v>
      </c>
      <c r="G46" s="329">
        <v>74.599999999999994</v>
      </c>
      <c r="H46" s="450"/>
      <c r="J46" s="434">
        <f>$B$46</f>
        <v>1989</v>
      </c>
      <c r="K46" s="339"/>
      <c r="L46" s="329">
        <v>97.1</v>
      </c>
      <c r="M46" s="330"/>
      <c r="N46" s="329">
        <v>109.4</v>
      </c>
      <c r="O46" s="329">
        <v>101.5</v>
      </c>
      <c r="P46" s="330"/>
      <c r="Q46" s="435">
        <v>72.5</v>
      </c>
      <c r="S46" s="420">
        <f>$B$46</f>
        <v>1989</v>
      </c>
      <c r="T46" s="335"/>
      <c r="U46" s="333"/>
      <c r="V46" s="421">
        <v>16.388999999999999</v>
      </c>
    </row>
    <row r="47" spans="2:22">
      <c r="B47" s="448">
        <v>1988</v>
      </c>
      <c r="C47" s="340">
        <v>57.1</v>
      </c>
      <c r="D47" s="329">
        <v>66</v>
      </c>
      <c r="E47" s="330"/>
      <c r="F47" s="329">
        <v>78.7</v>
      </c>
      <c r="G47" s="329">
        <v>72.7</v>
      </c>
      <c r="H47" s="450"/>
      <c r="J47" s="434">
        <f>$B$47</f>
        <v>1988</v>
      </c>
      <c r="K47" s="339"/>
      <c r="L47" s="329">
        <v>92.7</v>
      </c>
      <c r="M47" s="330"/>
      <c r="N47" s="329">
        <v>106.1</v>
      </c>
      <c r="O47" s="329">
        <v>97.3</v>
      </c>
      <c r="P47" s="330"/>
      <c r="Q47" s="435">
        <v>70.3</v>
      </c>
      <c r="S47" s="420">
        <f>$B$47</f>
        <v>1988</v>
      </c>
      <c r="T47" s="335"/>
      <c r="U47" s="333"/>
      <c r="V47" s="421">
        <v>15.811</v>
      </c>
    </row>
    <row r="48" spans="2:22">
      <c r="B48" s="448">
        <v>1987</v>
      </c>
      <c r="C48" s="340">
        <v>55.8</v>
      </c>
      <c r="D48" s="329">
        <v>65.099999999999994</v>
      </c>
      <c r="E48" s="330"/>
      <c r="F48" s="329">
        <v>78.099999999999994</v>
      </c>
      <c r="G48" s="329">
        <v>71.599999999999994</v>
      </c>
      <c r="H48" s="450"/>
      <c r="J48" s="434">
        <f>$B$48</f>
        <v>1987</v>
      </c>
      <c r="K48" s="339"/>
      <c r="L48" s="329">
        <v>91.2</v>
      </c>
      <c r="M48" s="330"/>
      <c r="N48" s="329">
        <v>99</v>
      </c>
      <c r="O48" s="329">
        <v>91.8</v>
      </c>
      <c r="P48" s="330"/>
      <c r="Q48" s="435">
        <v>69.5</v>
      </c>
      <c r="S48" s="420">
        <f>$B$48</f>
        <v>1987</v>
      </c>
      <c r="T48" s="335"/>
      <c r="U48" s="333"/>
      <c r="V48" s="421">
        <v>15.481999999999999</v>
      </c>
    </row>
    <row r="49" spans="2:22">
      <c r="B49" s="448">
        <v>1986</v>
      </c>
      <c r="C49" s="340">
        <v>54.6</v>
      </c>
      <c r="D49" s="329">
        <v>63.9</v>
      </c>
      <c r="E49" s="330"/>
      <c r="F49" s="329">
        <v>77</v>
      </c>
      <c r="G49" s="329">
        <v>73.3</v>
      </c>
      <c r="H49" s="450"/>
      <c r="J49" s="434">
        <f>$B$49</f>
        <v>1986</v>
      </c>
      <c r="K49" s="339"/>
      <c r="L49" s="329">
        <v>95.9</v>
      </c>
      <c r="M49" s="330"/>
      <c r="N49" s="329">
        <v>98.3</v>
      </c>
      <c r="O49" s="329">
        <v>90.3</v>
      </c>
      <c r="P49" s="330"/>
      <c r="Q49" s="435">
        <v>71.2</v>
      </c>
      <c r="S49" s="420">
        <f>$B$49</f>
        <v>1986</v>
      </c>
      <c r="T49" s="335"/>
      <c r="U49" s="333"/>
      <c r="V49" s="421">
        <v>15.193</v>
      </c>
    </row>
    <row r="50" spans="2:22">
      <c r="B50" s="448">
        <v>1985</v>
      </c>
      <c r="C50" s="340">
        <v>53.5</v>
      </c>
      <c r="D50" s="329">
        <v>62.5</v>
      </c>
      <c r="E50" s="330"/>
      <c r="F50" s="329">
        <v>74.2</v>
      </c>
      <c r="G50" s="329">
        <v>73.900000000000006</v>
      </c>
      <c r="H50" s="450"/>
      <c r="J50" s="434">
        <f>$B$50</f>
        <v>1985</v>
      </c>
      <c r="K50" s="339"/>
      <c r="L50" s="329">
        <v>94.1</v>
      </c>
      <c r="M50" s="330"/>
      <c r="N50" s="329">
        <v>102.9</v>
      </c>
      <c r="O50" s="329">
        <v>93.2</v>
      </c>
      <c r="P50" s="330"/>
      <c r="Q50" s="435">
        <v>73</v>
      </c>
      <c r="S50" s="420">
        <f>$B$50</f>
        <v>1985</v>
      </c>
      <c r="T50" s="335"/>
      <c r="U50" s="333"/>
      <c r="V50" s="421">
        <v>14.987</v>
      </c>
    </row>
    <row r="51" spans="2:22">
      <c r="B51" s="448">
        <v>1984</v>
      </c>
      <c r="C51" s="340">
        <v>53.2</v>
      </c>
      <c r="D51" s="329">
        <v>62.4</v>
      </c>
      <c r="E51" s="330"/>
      <c r="F51" s="329">
        <v>73.5</v>
      </c>
      <c r="G51" s="329">
        <v>72.3</v>
      </c>
      <c r="H51" s="450"/>
      <c r="J51" s="434">
        <f>$B$51</f>
        <v>1984</v>
      </c>
      <c r="K51" s="339"/>
      <c r="L51" s="329">
        <v>88</v>
      </c>
      <c r="M51" s="330"/>
      <c r="N51" s="329">
        <v>100.3</v>
      </c>
      <c r="O51" s="329">
        <v>92.3</v>
      </c>
      <c r="P51" s="330"/>
      <c r="Q51" s="435">
        <v>71.3</v>
      </c>
      <c r="S51" s="420">
        <f>$B$51</f>
        <v>1984</v>
      </c>
      <c r="T51" s="335"/>
      <c r="U51" s="333"/>
      <c r="V51" s="421">
        <v>14.923999999999999</v>
      </c>
    </row>
    <row r="52" spans="2:22">
      <c r="B52" s="448">
        <v>1983</v>
      </c>
      <c r="C52" s="340">
        <v>52.1</v>
      </c>
      <c r="D52" s="329">
        <v>61.6</v>
      </c>
      <c r="E52" s="330"/>
      <c r="F52" s="329">
        <v>73.400000000000006</v>
      </c>
      <c r="G52" s="329">
        <v>70.3</v>
      </c>
      <c r="H52" s="450"/>
      <c r="J52" s="434">
        <f>$B$52</f>
        <v>1983</v>
      </c>
      <c r="K52" s="339"/>
      <c r="L52" s="329">
        <v>86.3</v>
      </c>
      <c r="M52" s="330"/>
      <c r="N52" s="329">
        <v>97.4</v>
      </c>
      <c r="O52" s="329">
        <v>93.2</v>
      </c>
      <c r="P52" s="330"/>
      <c r="Q52" s="435">
        <v>69.3</v>
      </c>
      <c r="S52" s="420">
        <f>$B$52</f>
        <v>1983</v>
      </c>
      <c r="T52" s="335"/>
      <c r="U52" s="333"/>
      <c r="V52" s="421">
        <v>14.564</v>
      </c>
    </row>
    <row r="53" spans="2:22">
      <c r="B53" s="448">
        <v>1982</v>
      </c>
      <c r="C53" s="340">
        <v>51.2</v>
      </c>
      <c r="D53" s="329">
        <v>61.9</v>
      </c>
      <c r="E53" s="330"/>
      <c r="F53" s="329">
        <v>72.900000000000006</v>
      </c>
      <c r="G53" s="329">
        <v>69.099999999999994</v>
      </c>
      <c r="H53" s="450"/>
      <c r="J53" s="434">
        <f>$B$53</f>
        <v>1982</v>
      </c>
      <c r="K53" s="339"/>
      <c r="L53" s="329">
        <v>90.1</v>
      </c>
      <c r="M53" s="330"/>
      <c r="N53" s="329">
        <v>92</v>
      </c>
      <c r="O53" s="329">
        <v>93.9</v>
      </c>
      <c r="P53" s="330"/>
      <c r="Q53" s="435">
        <v>68.3</v>
      </c>
      <c r="S53" s="420">
        <f>$B$53</f>
        <v>1982</v>
      </c>
      <c r="T53" s="335"/>
      <c r="U53" s="333"/>
      <c r="V53" s="421">
        <v>14.263</v>
      </c>
    </row>
    <row r="54" spans="2:22">
      <c r="B54" s="448">
        <v>1981</v>
      </c>
      <c r="C54" s="340">
        <v>49.2</v>
      </c>
      <c r="D54" s="329">
        <v>63.1</v>
      </c>
      <c r="E54" s="330"/>
      <c r="F54" s="329">
        <v>65.5</v>
      </c>
      <c r="G54" s="329">
        <v>65</v>
      </c>
      <c r="H54" s="450"/>
      <c r="J54" s="434">
        <f>$B$54</f>
        <v>1981</v>
      </c>
      <c r="K54" s="339"/>
      <c r="L54" s="329">
        <v>78.5</v>
      </c>
      <c r="M54" s="330"/>
      <c r="N54" s="329">
        <v>89.9</v>
      </c>
      <c r="O54" s="329">
        <v>94.3</v>
      </c>
      <c r="P54" s="330"/>
      <c r="Q54" s="435">
        <v>64.5</v>
      </c>
      <c r="S54" s="420">
        <f>$B$54</f>
        <v>1981</v>
      </c>
      <c r="T54" s="335"/>
      <c r="U54" s="333"/>
      <c r="V54" s="421">
        <v>13.863</v>
      </c>
    </row>
    <row r="55" spans="2:22">
      <c r="B55" s="448">
        <v>1980</v>
      </c>
      <c r="C55" s="340">
        <v>46.4</v>
      </c>
      <c r="D55" s="329">
        <v>61.4</v>
      </c>
      <c r="E55" s="330"/>
      <c r="F55" s="329">
        <v>60.6</v>
      </c>
      <c r="G55" s="329">
        <v>60.9</v>
      </c>
      <c r="H55" s="450"/>
      <c r="J55" s="434">
        <f>$B$55</f>
        <v>1980</v>
      </c>
      <c r="K55" s="339"/>
      <c r="L55" s="329">
        <v>77.099999999999994</v>
      </c>
      <c r="M55" s="330"/>
      <c r="N55" s="329">
        <v>86.1</v>
      </c>
      <c r="O55" s="329">
        <v>89</v>
      </c>
      <c r="P55" s="330"/>
      <c r="Q55" s="435">
        <v>59.8</v>
      </c>
      <c r="S55" s="420">
        <f>$B$55</f>
        <v>1980</v>
      </c>
      <c r="T55" s="335"/>
      <c r="U55" s="333"/>
      <c r="V55" s="421">
        <v>13.097</v>
      </c>
    </row>
    <row r="56" spans="2:22">
      <c r="B56" s="448">
        <v>1979</v>
      </c>
      <c r="C56" s="340">
        <v>42.1</v>
      </c>
      <c r="D56" s="329">
        <v>55.5</v>
      </c>
      <c r="E56" s="330"/>
      <c r="F56" s="329">
        <v>57.1</v>
      </c>
      <c r="G56" s="329">
        <v>57.1</v>
      </c>
      <c r="H56" s="450"/>
      <c r="J56" s="434">
        <f>$B$56</f>
        <v>1979</v>
      </c>
      <c r="K56" s="339"/>
      <c r="L56" s="329">
        <v>76.5</v>
      </c>
      <c r="M56" s="330"/>
      <c r="N56" s="329">
        <v>80</v>
      </c>
      <c r="O56" s="329">
        <v>77.2</v>
      </c>
      <c r="P56" s="330"/>
      <c r="Q56" s="435">
        <v>55.6</v>
      </c>
      <c r="S56" s="420">
        <f>$B$56</f>
        <v>1979</v>
      </c>
      <c r="T56" s="335"/>
      <c r="U56" s="333"/>
      <c r="V56" s="421">
        <v>11.833</v>
      </c>
    </row>
    <row r="57" spans="2:22">
      <c r="B57" s="448">
        <v>1978</v>
      </c>
      <c r="C57" s="340">
        <v>39.200000000000003</v>
      </c>
      <c r="D57" s="329">
        <v>50.5</v>
      </c>
      <c r="E57" s="330"/>
      <c r="F57" s="329">
        <v>55.3</v>
      </c>
      <c r="G57" s="329">
        <v>55.1</v>
      </c>
      <c r="H57" s="450"/>
      <c r="J57" s="434">
        <f>$B$57</f>
        <v>1978</v>
      </c>
      <c r="K57" s="339"/>
      <c r="L57" s="329">
        <v>75.599999999999994</v>
      </c>
      <c r="M57" s="330"/>
      <c r="N57" s="329">
        <v>74.3</v>
      </c>
      <c r="O57" s="329">
        <v>70.3</v>
      </c>
      <c r="P57" s="330"/>
      <c r="Q57" s="435">
        <v>53.1</v>
      </c>
      <c r="S57" s="420">
        <f>$B$57</f>
        <v>1978</v>
      </c>
      <c r="T57" s="335"/>
      <c r="U57" s="333"/>
      <c r="V57" s="421">
        <v>10.878</v>
      </c>
    </row>
    <row r="58" spans="2:22">
      <c r="B58" s="448">
        <v>1977</v>
      </c>
      <c r="C58" s="340">
        <v>37.5</v>
      </c>
      <c r="D58" s="329">
        <v>47.8</v>
      </c>
      <c r="E58" s="330"/>
      <c r="F58" s="329">
        <v>58</v>
      </c>
      <c r="G58" s="329">
        <v>54.5</v>
      </c>
      <c r="H58" s="450"/>
      <c r="J58" s="434">
        <f>$B$58</f>
        <v>1977</v>
      </c>
      <c r="K58" s="339"/>
      <c r="L58" s="329">
        <v>73.599999999999994</v>
      </c>
      <c r="M58" s="330"/>
      <c r="N58" s="329">
        <v>75.2</v>
      </c>
      <c r="O58" s="329">
        <v>74.599999999999994</v>
      </c>
      <c r="P58" s="330"/>
      <c r="Q58" s="435">
        <v>52.6</v>
      </c>
      <c r="S58" s="420">
        <f>$B$58</f>
        <v>1977</v>
      </c>
      <c r="T58" s="335"/>
      <c r="U58" s="333"/>
      <c r="V58" s="421">
        <v>10.244999999999999</v>
      </c>
    </row>
    <row r="59" spans="2:22">
      <c r="B59" s="448">
        <v>1976</v>
      </c>
      <c r="C59" s="340">
        <v>36</v>
      </c>
      <c r="D59" s="329">
        <v>46.2</v>
      </c>
      <c r="E59" s="330"/>
      <c r="F59" s="329">
        <v>55.3</v>
      </c>
      <c r="G59" s="329">
        <v>52.9</v>
      </c>
      <c r="H59" s="450"/>
      <c r="J59" s="434">
        <f>$B$59</f>
        <v>1976</v>
      </c>
      <c r="K59" s="339"/>
      <c r="L59" s="329">
        <v>75.5</v>
      </c>
      <c r="M59" s="330"/>
      <c r="N59" s="329">
        <v>76.400000000000006</v>
      </c>
      <c r="O59" s="329">
        <v>79.8</v>
      </c>
      <c r="P59" s="329">
        <v>60.8</v>
      </c>
      <c r="Q59" s="467">
        <v>51.1</v>
      </c>
      <c r="S59" s="420">
        <f>$B$59</f>
        <v>1976</v>
      </c>
      <c r="T59" s="335"/>
      <c r="U59" s="333"/>
      <c r="V59" s="421">
        <v>9.7710000000000008</v>
      </c>
    </row>
    <row r="60" spans="2:22">
      <c r="B60" s="448">
        <v>1975</v>
      </c>
      <c r="C60" s="340">
        <v>34.700000000000003</v>
      </c>
      <c r="D60" s="329">
        <v>45.2</v>
      </c>
      <c r="E60" s="330"/>
      <c r="F60" s="330"/>
      <c r="G60" s="330"/>
      <c r="H60" s="450"/>
      <c r="J60" s="434">
        <f>$B$60</f>
        <v>1975</v>
      </c>
      <c r="K60" s="339"/>
      <c r="L60" s="329">
        <v>73.5</v>
      </c>
      <c r="M60" s="330"/>
      <c r="N60" s="329">
        <v>74.5</v>
      </c>
      <c r="O60" s="329">
        <v>75.8</v>
      </c>
      <c r="P60" s="329">
        <v>58.6</v>
      </c>
      <c r="Q60" s="467">
        <v>49.3</v>
      </c>
      <c r="S60" s="420">
        <f>$B$60</f>
        <v>1975</v>
      </c>
      <c r="T60" s="335"/>
      <c r="U60" s="333"/>
      <c r="V60" s="421">
        <v>9.4459999999999997</v>
      </c>
    </row>
    <row r="61" spans="2:22">
      <c r="B61" s="448">
        <v>1974</v>
      </c>
      <c r="C61" s="340">
        <v>33.799999999999997</v>
      </c>
      <c r="D61" s="329">
        <v>44.4</v>
      </c>
      <c r="E61" s="330"/>
      <c r="F61" s="330"/>
      <c r="G61" s="330"/>
      <c r="H61" s="450"/>
      <c r="J61" s="434">
        <f>$B$61</f>
        <v>1974</v>
      </c>
      <c r="K61" s="339"/>
      <c r="L61" s="329">
        <v>76.2</v>
      </c>
      <c r="M61" s="330"/>
      <c r="N61" s="329">
        <v>83.1</v>
      </c>
      <c r="O61" s="329">
        <v>97.3</v>
      </c>
      <c r="P61" s="329">
        <v>55</v>
      </c>
      <c r="Q61" s="467">
        <v>47.1</v>
      </c>
      <c r="S61" s="420">
        <f>$B$61</f>
        <v>1974</v>
      </c>
      <c r="T61" s="335"/>
      <c r="U61" s="333"/>
      <c r="V61" s="421">
        <v>9.2260000000000009</v>
      </c>
    </row>
    <row r="62" spans="2:22">
      <c r="B62" s="448">
        <v>1973</v>
      </c>
      <c r="C62" s="340">
        <v>31.9</v>
      </c>
      <c r="D62" s="329">
        <v>41.6</v>
      </c>
      <c r="E62" s="330"/>
      <c r="F62" s="330"/>
      <c r="G62" s="330"/>
      <c r="H62" s="450"/>
      <c r="J62" s="434">
        <f>$B$62</f>
        <v>1973</v>
      </c>
      <c r="K62" s="339"/>
      <c r="L62" s="329">
        <v>67</v>
      </c>
      <c r="M62" s="330"/>
      <c r="N62" s="329">
        <v>78.599999999999994</v>
      </c>
      <c r="O62" s="329">
        <v>90.3</v>
      </c>
      <c r="P62" s="329">
        <v>51.9</v>
      </c>
      <c r="Q62" s="467">
        <v>41.5</v>
      </c>
      <c r="S62" s="420">
        <f>$B$62</f>
        <v>1973</v>
      </c>
      <c r="T62" s="335"/>
      <c r="U62" s="333"/>
      <c r="V62" s="421">
        <v>8.6</v>
      </c>
    </row>
    <row r="63" spans="2:22">
      <c r="B63" s="448">
        <v>1972</v>
      </c>
      <c r="C63" s="340">
        <v>30</v>
      </c>
      <c r="D63" s="329">
        <v>40</v>
      </c>
      <c r="E63" s="330"/>
      <c r="F63" s="330"/>
      <c r="G63" s="330"/>
      <c r="H63" s="450"/>
      <c r="J63" s="434">
        <f>$B$63</f>
        <v>1972</v>
      </c>
      <c r="K63" s="339"/>
      <c r="L63" s="329">
        <v>61.6</v>
      </c>
      <c r="M63" s="330"/>
      <c r="N63" s="329">
        <v>74</v>
      </c>
      <c r="O63" s="329">
        <v>84.4</v>
      </c>
      <c r="P63" s="329">
        <v>50.8</v>
      </c>
      <c r="Q63" s="467">
        <v>39</v>
      </c>
      <c r="S63" s="420">
        <f>$B$63</f>
        <v>1972</v>
      </c>
      <c r="T63" s="335"/>
      <c r="U63" s="333"/>
      <c r="V63" s="421">
        <v>8.0120000000000005</v>
      </c>
    </row>
    <row r="64" spans="2:22">
      <c r="B64" s="448">
        <v>1971</v>
      </c>
      <c r="C64" s="340">
        <v>28.6</v>
      </c>
      <c r="D64" s="329">
        <v>38.700000000000003</v>
      </c>
      <c r="E64" s="330"/>
      <c r="F64" s="330"/>
      <c r="G64" s="330"/>
      <c r="H64" s="450"/>
      <c r="J64" s="434">
        <f>$B$64</f>
        <v>1971</v>
      </c>
      <c r="K64" s="339"/>
      <c r="L64" s="329">
        <v>61.6</v>
      </c>
      <c r="M64" s="330"/>
      <c r="N64" s="329">
        <v>75.3</v>
      </c>
      <c r="O64" s="329">
        <v>89.5</v>
      </c>
      <c r="P64" s="329">
        <v>50.8</v>
      </c>
      <c r="Q64" s="467">
        <v>37.9</v>
      </c>
      <c r="S64" s="420">
        <f>$B$64</f>
        <v>1971</v>
      </c>
      <c r="T64" s="335"/>
      <c r="U64" s="333"/>
      <c r="V64" s="421">
        <v>7.5049999999999999</v>
      </c>
    </row>
    <row r="65" spans="1:22">
      <c r="B65" s="448">
        <v>1970</v>
      </c>
      <c r="C65" s="340">
        <v>25.8</v>
      </c>
      <c r="D65" s="329">
        <v>35.799999999999997</v>
      </c>
      <c r="E65" s="330"/>
      <c r="F65" s="330"/>
      <c r="G65" s="330"/>
      <c r="H65" s="450"/>
      <c r="J65" s="434">
        <f>$B$65</f>
        <v>1970</v>
      </c>
      <c r="K65" s="339"/>
      <c r="L65" s="329">
        <v>60.6</v>
      </c>
      <c r="M65" s="330"/>
      <c r="N65" s="329">
        <v>83.8</v>
      </c>
      <c r="O65" s="329">
        <v>105.3</v>
      </c>
      <c r="P65" s="329">
        <v>47.6</v>
      </c>
      <c r="Q65" s="467">
        <v>36.4</v>
      </c>
      <c r="S65" s="420">
        <f>$B$65</f>
        <v>1970</v>
      </c>
      <c r="T65" s="335"/>
      <c r="U65" s="333"/>
      <c r="V65" s="421">
        <v>6.8029999999999999</v>
      </c>
    </row>
    <row r="66" spans="1:22">
      <c r="B66" s="448">
        <v>1969</v>
      </c>
      <c r="C66" s="340">
        <v>21.8</v>
      </c>
      <c r="D66" s="329">
        <v>30.6</v>
      </c>
      <c r="E66" s="330"/>
      <c r="F66" s="330"/>
      <c r="G66" s="330"/>
      <c r="H66" s="450"/>
      <c r="J66" s="434">
        <f>$B$66</f>
        <v>1969</v>
      </c>
      <c r="K66" s="339"/>
      <c r="L66" s="329">
        <v>56.7</v>
      </c>
      <c r="M66" s="330"/>
      <c r="N66" s="329">
        <v>82.1</v>
      </c>
      <c r="O66" s="329">
        <v>101.6</v>
      </c>
      <c r="P66" s="329">
        <v>40.799999999999997</v>
      </c>
      <c r="Q66" s="467">
        <v>34.700000000000003</v>
      </c>
      <c r="S66" s="420">
        <f>$B$66</f>
        <v>1969</v>
      </c>
      <c r="T66" s="335">
        <v>26.4</v>
      </c>
      <c r="U66" s="333">
        <v>35.799999999999997</v>
      </c>
      <c r="V66" s="421">
        <v>5.84</v>
      </c>
    </row>
    <row r="67" spans="1:22">
      <c r="A67" s="156" t="s">
        <v>71</v>
      </c>
      <c r="B67" s="448">
        <v>1968</v>
      </c>
      <c r="C67" s="340">
        <v>20.3</v>
      </c>
      <c r="D67" s="329">
        <v>29.3</v>
      </c>
      <c r="E67" s="330"/>
      <c r="F67" s="330"/>
      <c r="G67" s="330"/>
      <c r="H67" s="450"/>
      <c r="J67" s="434">
        <f>$B$67</f>
        <v>1968</v>
      </c>
      <c r="K67" s="339"/>
      <c r="L67" s="329">
        <v>55</v>
      </c>
      <c r="M67" s="329">
        <v>56.9</v>
      </c>
      <c r="N67" s="329">
        <v>78.5</v>
      </c>
      <c r="O67" s="329">
        <v>93.9</v>
      </c>
      <c r="P67" s="329">
        <v>36.1</v>
      </c>
      <c r="Q67" s="467">
        <v>34.1</v>
      </c>
      <c r="S67" s="420">
        <f>$B$67</f>
        <v>1968</v>
      </c>
      <c r="T67" s="469">
        <v>24.2</v>
      </c>
      <c r="U67" s="470">
        <v>34.1</v>
      </c>
      <c r="V67" s="421">
        <v>5.524</v>
      </c>
    </row>
    <row r="68" spans="1:22">
      <c r="B68" s="448">
        <v>1967</v>
      </c>
      <c r="C68" s="339"/>
      <c r="D68" s="330"/>
      <c r="E68" s="330"/>
      <c r="F68" s="330"/>
      <c r="G68" s="330"/>
      <c r="H68" s="450"/>
      <c r="J68" s="434">
        <f>$B$68</f>
        <v>1967</v>
      </c>
      <c r="K68" s="339"/>
      <c r="L68" s="330"/>
      <c r="M68" s="329">
        <v>57.8</v>
      </c>
      <c r="N68" s="329">
        <v>80.599999999999994</v>
      </c>
      <c r="O68" s="329">
        <v>101.4</v>
      </c>
      <c r="P68" s="329">
        <v>36.200000000000003</v>
      </c>
      <c r="Q68" s="467">
        <v>34.200000000000003</v>
      </c>
      <c r="S68" s="420">
        <f>$B$68</f>
        <v>1967</v>
      </c>
      <c r="T68" s="469">
        <v>23</v>
      </c>
      <c r="U68" s="470">
        <v>32.4</v>
      </c>
      <c r="V68" s="421">
        <v>5.2990000000000004</v>
      </c>
    </row>
    <row r="69" spans="1:22">
      <c r="B69" s="448">
        <v>1966</v>
      </c>
      <c r="C69" s="339"/>
      <c r="D69" s="330"/>
      <c r="E69" s="330"/>
      <c r="F69" s="330"/>
      <c r="G69" s="330"/>
      <c r="H69" s="450"/>
      <c r="J69" s="434">
        <f>$B$69</f>
        <v>1966</v>
      </c>
      <c r="K69" s="339"/>
      <c r="L69" s="330"/>
      <c r="M69" s="329">
        <v>61.7</v>
      </c>
      <c r="N69" s="329">
        <v>90.8</v>
      </c>
      <c r="O69" s="329">
        <v>115.2</v>
      </c>
      <c r="P69" s="329">
        <v>40.5</v>
      </c>
      <c r="Q69" s="467">
        <v>34.6</v>
      </c>
      <c r="S69" s="420">
        <f>$B$69</f>
        <v>1966</v>
      </c>
      <c r="T69" s="469">
        <v>24.2</v>
      </c>
      <c r="U69" s="470">
        <v>33.799999999999997</v>
      </c>
      <c r="V69" s="421">
        <v>5.415</v>
      </c>
    </row>
    <row r="70" spans="1:22">
      <c r="B70" s="448">
        <v>1965</v>
      </c>
      <c r="C70" s="339"/>
      <c r="D70" s="330"/>
      <c r="E70" s="330"/>
      <c r="F70" s="330"/>
      <c r="G70" s="330"/>
      <c r="H70" s="450"/>
      <c r="J70" s="434">
        <f>$B$70</f>
        <v>1965</v>
      </c>
      <c r="K70" s="339"/>
      <c r="L70" s="330"/>
      <c r="M70" s="329">
        <v>61.6</v>
      </c>
      <c r="N70" s="329">
        <v>82.4</v>
      </c>
      <c r="O70" s="329">
        <v>101.3</v>
      </c>
      <c r="P70" s="329">
        <v>40</v>
      </c>
      <c r="Q70" s="467">
        <v>34.1</v>
      </c>
      <c r="S70" s="420">
        <f>$B$70</f>
        <v>1965</v>
      </c>
      <c r="T70" s="469">
        <v>23.5</v>
      </c>
      <c r="U70" s="470">
        <v>33.6</v>
      </c>
      <c r="V70" s="421">
        <v>5.2450000000000001</v>
      </c>
    </row>
    <row r="71" spans="1:22">
      <c r="B71" s="448">
        <v>1964</v>
      </c>
      <c r="C71" s="339"/>
      <c r="D71" s="330"/>
      <c r="E71" s="330"/>
      <c r="F71" s="330"/>
      <c r="G71" s="330"/>
      <c r="H71" s="450"/>
      <c r="J71" s="434">
        <f>$B$71</f>
        <v>1964</v>
      </c>
      <c r="K71" s="339"/>
      <c r="L71" s="330"/>
      <c r="M71" s="329">
        <v>61.9</v>
      </c>
      <c r="N71" s="329">
        <v>74</v>
      </c>
      <c r="O71" s="329">
        <v>92.4</v>
      </c>
      <c r="P71" s="329">
        <v>38.6</v>
      </c>
      <c r="Q71" s="467">
        <v>33.299999999999997</v>
      </c>
      <c r="S71" s="420">
        <f>$B$71</f>
        <v>1964</v>
      </c>
      <c r="T71" s="469">
        <v>22.7</v>
      </c>
      <c r="U71" s="470">
        <v>34.4</v>
      </c>
      <c r="V71" s="421">
        <v>5.0339999999999998</v>
      </c>
    </row>
    <row r="72" spans="1:22">
      <c r="B72" s="448">
        <v>1963</v>
      </c>
      <c r="C72" s="339"/>
      <c r="D72" s="330"/>
      <c r="E72" s="330"/>
      <c r="F72" s="330"/>
      <c r="G72" s="330"/>
      <c r="H72" s="450"/>
      <c r="J72" s="434">
        <f>$B$72</f>
        <v>1963</v>
      </c>
      <c r="K72" s="339"/>
      <c r="L72" s="330"/>
      <c r="M72" s="329">
        <v>61.9</v>
      </c>
      <c r="N72" s="329">
        <v>65.099999999999994</v>
      </c>
      <c r="O72" s="329">
        <v>84.8</v>
      </c>
      <c r="P72" s="329">
        <v>38.6</v>
      </c>
      <c r="Q72" s="467">
        <v>32.799999999999997</v>
      </c>
      <c r="S72" s="420">
        <f>$B$72</f>
        <v>1963</v>
      </c>
      <c r="T72" s="469">
        <v>21.8</v>
      </c>
      <c r="U72" s="470">
        <v>33.799999999999997</v>
      </c>
      <c r="V72" s="421">
        <v>4.8099999999999996</v>
      </c>
    </row>
    <row r="73" spans="1:22">
      <c r="B73" s="448">
        <v>1962</v>
      </c>
      <c r="C73" s="339"/>
      <c r="D73" s="330"/>
      <c r="E73" s="330"/>
      <c r="F73" s="330"/>
      <c r="G73" s="330"/>
      <c r="H73" s="450"/>
      <c r="J73" s="434">
        <f>$B$73</f>
        <v>1962</v>
      </c>
      <c r="K73" s="339"/>
      <c r="L73" s="330"/>
      <c r="M73" s="329">
        <v>62.8</v>
      </c>
      <c r="N73" s="329">
        <v>65.900000000000006</v>
      </c>
      <c r="O73" s="329">
        <v>89.2</v>
      </c>
      <c r="P73" s="329">
        <v>39.1</v>
      </c>
      <c r="Q73" s="467">
        <v>32.6</v>
      </c>
      <c r="S73" s="420">
        <f>$B$73</f>
        <v>1962</v>
      </c>
      <c r="T73" s="469">
        <v>20.9</v>
      </c>
      <c r="U73" s="470">
        <v>32.4</v>
      </c>
      <c r="V73" s="421">
        <v>4.5709999999999997</v>
      </c>
    </row>
    <row r="74" spans="1:22">
      <c r="B74" s="448">
        <v>1961</v>
      </c>
      <c r="C74" s="339"/>
      <c r="D74" s="330"/>
      <c r="E74" s="330"/>
      <c r="F74" s="330"/>
      <c r="G74" s="330"/>
      <c r="H74" s="450"/>
      <c r="J74" s="434">
        <f>$B$74</f>
        <v>1961</v>
      </c>
      <c r="K74" s="339"/>
      <c r="L74" s="330"/>
      <c r="M74" s="329">
        <v>63.5</v>
      </c>
      <c r="N74" s="329">
        <v>66.2</v>
      </c>
      <c r="O74" s="329">
        <v>92.9</v>
      </c>
      <c r="P74" s="329">
        <v>37</v>
      </c>
      <c r="Q74" s="467">
        <v>32.4</v>
      </c>
      <c r="S74" s="420">
        <f>$B$74</f>
        <v>1961</v>
      </c>
      <c r="T74" s="469">
        <v>19.399999999999999</v>
      </c>
      <c r="U74" s="470">
        <v>30.4</v>
      </c>
      <c r="V74" s="421">
        <v>4.2240000000000002</v>
      </c>
    </row>
    <row r="75" spans="1:22">
      <c r="B75" s="448">
        <v>1960</v>
      </c>
      <c r="C75" s="339"/>
      <c r="D75" s="330"/>
      <c r="E75" s="330"/>
      <c r="F75" s="330"/>
      <c r="G75" s="330"/>
      <c r="H75" s="450"/>
      <c r="J75" s="434">
        <f>$B$75</f>
        <v>1960</v>
      </c>
      <c r="K75" s="339"/>
      <c r="L75" s="330"/>
      <c r="M75" s="329">
        <v>64.099999999999994</v>
      </c>
      <c r="N75" s="329">
        <v>70</v>
      </c>
      <c r="O75" s="329">
        <v>95</v>
      </c>
      <c r="P75" s="329">
        <v>35.6</v>
      </c>
      <c r="Q75" s="467">
        <v>32</v>
      </c>
      <c r="S75" s="420">
        <f>$B$75</f>
        <v>1960</v>
      </c>
      <c r="T75" s="469">
        <v>18.3</v>
      </c>
      <c r="U75" s="470">
        <v>28.3</v>
      </c>
      <c r="V75" s="421">
        <v>3.9249999999999998</v>
      </c>
    </row>
    <row r="76" spans="1:22">
      <c r="B76" s="448">
        <v>1959</v>
      </c>
      <c r="C76" s="339"/>
      <c r="D76" s="330"/>
      <c r="E76" s="330"/>
      <c r="F76" s="330"/>
      <c r="G76" s="330"/>
      <c r="H76" s="450"/>
      <c r="J76" s="434">
        <f>$B$76</f>
        <v>1959</v>
      </c>
      <c r="K76" s="339"/>
      <c r="L76" s="330"/>
      <c r="M76" s="329">
        <v>64.099999999999994</v>
      </c>
      <c r="N76" s="329">
        <v>69.599999999999994</v>
      </c>
      <c r="O76" s="329">
        <v>93</v>
      </c>
      <c r="P76" s="329">
        <v>34.200000000000003</v>
      </c>
      <c r="Q76" s="467">
        <v>31.6</v>
      </c>
      <c r="S76" s="420">
        <f>$B$76</f>
        <v>1959</v>
      </c>
      <c r="T76" s="469">
        <v>17.100000000000001</v>
      </c>
      <c r="U76" s="470">
        <v>26.2</v>
      </c>
      <c r="V76" s="421">
        <v>3.653</v>
      </c>
    </row>
    <row r="77" spans="1:22">
      <c r="B77" s="448">
        <v>1958</v>
      </c>
      <c r="C77" s="339"/>
      <c r="D77" s="330"/>
      <c r="E77" s="330"/>
      <c r="F77" s="330"/>
      <c r="G77" s="330"/>
      <c r="H77" s="450"/>
      <c r="J77" s="434">
        <f>$B$77</f>
        <v>1958</v>
      </c>
      <c r="K77" s="339"/>
      <c r="L77" s="330"/>
      <c r="M77" s="329">
        <v>64.5</v>
      </c>
      <c r="N77" s="329">
        <v>68.3</v>
      </c>
      <c r="O77" s="329">
        <v>91.1</v>
      </c>
      <c r="P77" s="329">
        <v>35</v>
      </c>
      <c r="Q77" s="467">
        <v>31.8</v>
      </c>
      <c r="S77" s="420">
        <f>$B$77</f>
        <v>1958</v>
      </c>
      <c r="T77" s="469">
        <v>16.5</v>
      </c>
      <c r="U77" s="470">
        <v>24.3</v>
      </c>
      <c r="V77" s="421">
        <v>3.4689999999999999</v>
      </c>
    </row>
    <row r="78" spans="1:22">
      <c r="B78" s="448">
        <v>1957</v>
      </c>
      <c r="C78" s="339"/>
      <c r="D78" s="330"/>
      <c r="E78" s="330"/>
      <c r="F78" s="330"/>
      <c r="G78" s="330"/>
      <c r="H78" s="450"/>
      <c r="J78" s="434">
        <f>$B$78</f>
        <v>1957</v>
      </c>
      <c r="K78" s="339"/>
      <c r="L78" s="330"/>
      <c r="M78" s="329">
        <v>63.4</v>
      </c>
      <c r="N78" s="330"/>
      <c r="O78" s="330"/>
      <c r="P78" s="329">
        <v>33.9</v>
      </c>
      <c r="Q78" s="467">
        <v>32</v>
      </c>
      <c r="S78" s="420">
        <f>$B$78</f>
        <v>1957</v>
      </c>
      <c r="T78" s="336"/>
      <c r="U78" s="334"/>
      <c r="V78" s="421">
        <v>3.3610000000000002</v>
      </c>
    </row>
    <row r="79" spans="1:22">
      <c r="B79" s="448">
        <v>1956</v>
      </c>
      <c r="C79" s="339"/>
      <c r="D79" s="330"/>
      <c r="E79" s="330"/>
      <c r="F79" s="330"/>
      <c r="G79" s="330"/>
      <c r="H79" s="450"/>
      <c r="J79" s="434">
        <f>$B$79</f>
        <v>1956</v>
      </c>
      <c r="K79" s="339"/>
      <c r="L79" s="330"/>
      <c r="M79" s="329">
        <v>59.9</v>
      </c>
      <c r="N79" s="330"/>
      <c r="O79" s="330"/>
      <c r="P79" s="330"/>
      <c r="Q79" s="467">
        <v>31.4</v>
      </c>
      <c r="S79" s="420">
        <f>$B$79</f>
        <v>1956</v>
      </c>
      <c r="T79" s="336"/>
      <c r="U79" s="334"/>
      <c r="V79" s="421">
        <v>3.2450000000000001</v>
      </c>
    </row>
    <row r="80" spans="1:22">
      <c r="B80" s="448">
        <v>1955</v>
      </c>
      <c r="C80" s="339"/>
      <c r="D80" s="330"/>
      <c r="E80" s="330"/>
      <c r="F80" s="330"/>
      <c r="G80" s="330"/>
      <c r="H80" s="450"/>
      <c r="J80" s="434">
        <f>$B$80</f>
        <v>1955</v>
      </c>
      <c r="K80" s="339"/>
      <c r="L80" s="330"/>
      <c r="M80" s="329">
        <v>58.3</v>
      </c>
      <c r="N80" s="330"/>
      <c r="O80" s="330"/>
      <c r="P80" s="330"/>
      <c r="Q80" s="467">
        <v>30.9</v>
      </c>
      <c r="S80" s="420">
        <f>$B$80</f>
        <v>1955</v>
      </c>
      <c r="T80" s="336"/>
      <c r="U80" s="334"/>
      <c r="V80" s="421">
        <v>3.1629999999999998</v>
      </c>
    </row>
    <row r="81" spans="2:22">
      <c r="B81" s="448">
        <v>1954</v>
      </c>
      <c r="C81" s="339"/>
      <c r="D81" s="330"/>
      <c r="E81" s="330"/>
      <c r="F81" s="330"/>
      <c r="G81" s="330"/>
      <c r="H81" s="450"/>
      <c r="J81" s="434">
        <f>$B$81</f>
        <v>1954</v>
      </c>
      <c r="K81" s="339"/>
      <c r="L81" s="330"/>
      <c r="M81" s="329">
        <v>56.5</v>
      </c>
      <c r="N81" s="330"/>
      <c r="O81" s="330"/>
      <c r="P81" s="330"/>
      <c r="Q81" s="467">
        <v>30.3</v>
      </c>
      <c r="S81" s="420">
        <f>$B$81</f>
        <v>1954</v>
      </c>
      <c r="T81" s="336"/>
      <c r="U81" s="334"/>
      <c r="V81" s="421">
        <v>3</v>
      </c>
    </row>
    <row r="82" spans="2:22">
      <c r="B82" s="448">
        <v>1953</v>
      </c>
      <c r="C82" s="339"/>
      <c r="D82" s="330"/>
      <c r="E82" s="330"/>
      <c r="F82" s="330"/>
      <c r="G82" s="330"/>
      <c r="H82" s="450"/>
      <c r="J82" s="434">
        <f>$B$82</f>
        <v>1953</v>
      </c>
      <c r="K82" s="339"/>
      <c r="L82" s="330"/>
      <c r="M82" s="329">
        <v>58.3</v>
      </c>
      <c r="N82" s="330"/>
      <c r="O82" s="330"/>
      <c r="P82" s="330"/>
      <c r="Q82" s="467">
        <v>30.8</v>
      </c>
      <c r="S82" s="420">
        <f>$B$82</f>
        <v>1953</v>
      </c>
      <c r="T82" s="336"/>
      <c r="U82" s="334"/>
      <c r="V82" s="421">
        <v>2.9860000000000002</v>
      </c>
    </row>
    <row r="83" spans="2:22">
      <c r="B83" s="448">
        <v>1952</v>
      </c>
      <c r="C83" s="339"/>
      <c r="D83" s="330"/>
      <c r="E83" s="330"/>
      <c r="F83" s="330"/>
      <c r="G83" s="330"/>
      <c r="H83" s="450"/>
      <c r="J83" s="434">
        <f>$B$83</f>
        <v>1952</v>
      </c>
      <c r="K83" s="339"/>
      <c r="L83" s="330"/>
      <c r="M83" s="329">
        <v>56</v>
      </c>
      <c r="N83" s="330"/>
      <c r="O83" s="330"/>
      <c r="P83" s="330"/>
      <c r="Q83" s="467">
        <v>31.6</v>
      </c>
      <c r="S83" s="420">
        <f>$B$83</f>
        <v>1952</v>
      </c>
      <c r="T83" s="336"/>
      <c r="U83" s="334"/>
      <c r="V83" s="421">
        <v>3.0880000000000001</v>
      </c>
    </row>
    <row r="84" spans="2:22">
      <c r="B84" s="448">
        <v>1951</v>
      </c>
      <c r="C84" s="339"/>
      <c r="D84" s="330"/>
      <c r="E84" s="330"/>
      <c r="F84" s="330"/>
      <c r="G84" s="330"/>
      <c r="H84" s="450"/>
      <c r="J84" s="434">
        <f>$B$84</f>
        <v>1951</v>
      </c>
      <c r="K84" s="339"/>
      <c r="L84" s="330"/>
      <c r="M84" s="329">
        <v>40.200000000000003</v>
      </c>
      <c r="N84" s="330"/>
      <c r="O84" s="330"/>
      <c r="P84" s="330"/>
      <c r="Q84" s="467">
        <v>30.9</v>
      </c>
      <c r="S84" s="420">
        <f>$B$84</f>
        <v>1951</v>
      </c>
      <c r="T84" s="336"/>
      <c r="U84" s="334"/>
      <c r="V84" s="421">
        <v>2.8980000000000001</v>
      </c>
    </row>
    <row r="85" spans="2:22">
      <c r="B85" s="448">
        <v>1950</v>
      </c>
      <c r="C85" s="339"/>
      <c r="D85" s="330"/>
      <c r="E85" s="330"/>
      <c r="F85" s="330"/>
      <c r="G85" s="330"/>
      <c r="H85" s="450"/>
      <c r="J85" s="434">
        <f>$B$85</f>
        <v>1950</v>
      </c>
      <c r="K85" s="339"/>
      <c r="L85" s="330"/>
      <c r="M85" s="329">
        <v>32.9</v>
      </c>
      <c r="N85" s="330"/>
      <c r="O85" s="330"/>
      <c r="P85" s="330"/>
      <c r="Q85" s="467">
        <v>26.1</v>
      </c>
      <c r="S85" s="420">
        <f>$B$85</f>
        <v>1950</v>
      </c>
      <c r="T85" s="336"/>
      <c r="U85" s="334"/>
      <c r="V85" s="421">
        <v>2.5030000000000001</v>
      </c>
    </row>
    <row r="86" spans="2:22">
      <c r="B86" s="448">
        <v>1949</v>
      </c>
      <c r="C86" s="339"/>
      <c r="D86" s="330"/>
      <c r="E86" s="330"/>
      <c r="F86" s="330"/>
      <c r="G86" s="330"/>
      <c r="H86" s="450"/>
      <c r="J86" s="436">
        <f>$B$86</f>
        <v>1949</v>
      </c>
      <c r="K86" s="437"/>
      <c r="L86" s="438"/>
      <c r="M86" s="439">
        <v>31.7</v>
      </c>
      <c r="N86" s="438"/>
      <c r="O86" s="438"/>
      <c r="P86" s="438"/>
      <c r="Q86" s="468">
        <v>26.8</v>
      </c>
      <c r="S86" s="420">
        <f>$B$86</f>
        <v>1949</v>
      </c>
      <c r="T86" s="336"/>
      <c r="U86" s="334"/>
      <c r="V86" s="421">
        <v>2.6259999999999999</v>
      </c>
    </row>
    <row r="87" spans="2:22">
      <c r="B87" s="448">
        <v>1948</v>
      </c>
      <c r="C87" s="339"/>
      <c r="D87" s="330"/>
      <c r="E87" s="330"/>
      <c r="F87" s="330"/>
      <c r="G87" s="330"/>
      <c r="H87" s="450"/>
      <c r="S87" s="420">
        <f>$B$87</f>
        <v>1948</v>
      </c>
      <c r="T87" s="336"/>
      <c r="U87" s="334"/>
      <c r="V87" s="421">
        <v>2.3199999999999998</v>
      </c>
    </row>
    <row r="88" spans="2:22">
      <c r="B88" s="448">
        <v>1947</v>
      </c>
      <c r="C88" s="339"/>
      <c r="D88" s="330"/>
      <c r="E88" s="330"/>
      <c r="F88" s="330"/>
      <c r="G88" s="330"/>
      <c r="H88" s="450"/>
      <c r="S88" s="420">
        <f>$B$88</f>
        <v>1947</v>
      </c>
      <c r="T88" s="336"/>
      <c r="U88" s="334"/>
      <c r="V88" s="421">
        <v>2.129</v>
      </c>
    </row>
    <row r="89" spans="2:22">
      <c r="B89" s="448">
        <v>1946</v>
      </c>
      <c r="C89" s="339"/>
      <c r="D89" s="330"/>
      <c r="E89" s="330"/>
      <c r="F89" s="330"/>
      <c r="G89" s="330"/>
      <c r="H89" s="450"/>
      <c r="S89" s="420">
        <f>$B$89</f>
        <v>1946</v>
      </c>
      <c r="T89" s="336"/>
      <c r="U89" s="334"/>
      <c r="V89" s="421">
        <v>1.823</v>
      </c>
    </row>
    <row r="90" spans="2:22">
      <c r="B90" s="451">
        <v>1945</v>
      </c>
      <c r="C90" s="452"/>
      <c r="D90" s="453"/>
      <c r="E90" s="453"/>
      <c r="F90" s="453"/>
      <c r="G90" s="453"/>
      <c r="H90" s="454"/>
      <c r="S90" s="420">
        <f>$B$90</f>
        <v>1945</v>
      </c>
      <c r="T90" s="336"/>
      <c r="U90" s="334"/>
      <c r="V90" s="421">
        <v>1.7070000000000001</v>
      </c>
    </row>
    <row r="91" spans="2:22">
      <c r="S91" s="420">
        <v>1944</v>
      </c>
      <c r="T91" s="336"/>
      <c r="U91" s="334"/>
      <c r="V91" s="421">
        <v>1.653</v>
      </c>
    </row>
    <row r="92" spans="2:22">
      <c r="S92" s="420">
        <v>1943</v>
      </c>
      <c r="T92" s="336"/>
      <c r="U92" s="334"/>
      <c r="V92" s="421">
        <v>1.619</v>
      </c>
    </row>
    <row r="93" spans="2:22">
      <c r="S93" s="420">
        <v>1942</v>
      </c>
      <c r="T93" s="336"/>
      <c r="U93" s="334"/>
      <c r="V93" s="421">
        <v>1.585</v>
      </c>
    </row>
    <row r="94" spans="2:22">
      <c r="S94" s="420">
        <v>1941</v>
      </c>
      <c r="T94" s="336"/>
      <c r="U94" s="334"/>
      <c r="V94" s="421">
        <v>1.4630000000000001</v>
      </c>
    </row>
    <row r="95" spans="2:22">
      <c r="S95" s="420">
        <v>1940</v>
      </c>
      <c r="T95" s="336"/>
      <c r="U95" s="334"/>
      <c r="V95" s="421">
        <v>1.395</v>
      </c>
    </row>
    <row r="96" spans="2:22">
      <c r="S96" s="420">
        <v>1939</v>
      </c>
      <c r="T96" s="336"/>
      <c r="U96" s="334"/>
      <c r="V96" s="421">
        <v>1.3740000000000001</v>
      </c>
    </row>
    <row r="97" spans="19:22">
      <c r="S97" s="420">
        <v>1938</v>
      </c>
      <c r="T97" s="336"/>
      <c r="U97" s="334"/>
      <c r="V97" s="421">
        <v>1.3540000000000001</v>
      </c>
    </row>
    <row r="98" spans="19:22">
      <c r="S98" s="420">
        <v>1937</v>
      </c>
      <c r="T98" s="336"/>
      <c r="U98" s="334"/>
      <c r="V98" s="421">
        <v>1.34</v>
      </c>
    </row>
    <row r="99" spans="19:22">
      <c r="S99" s="420">
        <v>1936</v>
      </c>
      <c r="T99" s="336"/>
      <c r="U99" s="334"/>
      <c r="V99" s="421">
        <v>1.3129999999999999</v>
      </c>
    </row>
    <row r="100" spans="19:22">
      <c r="S100" s="420">
        <v>1935</v>
      </c>
      <c r="T100" s="336"/>
      <c r="U100" s="334"/>
      <c r="V100" s="421">
        <v>1.3129999999999999</v>
      </c>
    </row>
    <row r="101" spans="19:22">
      <c r="S101" s="420">
        <v>1934</v>
      </c>
      <c r="T101" s="336"/>
      <c r="U101" s="334"/>
      <c r="V101" s="421">
        <v>1.3129999999999999</v>
      </c>
    </row>
    <row r="102" spans="19:22">
      <c r="S102" s="420">
        <v>1933</v>
      </c>
      <c r="T102" s="336"/>
      <c r="U102" s="334"/>
      <c r="V102" s="421">
        <v>1.252</v>
      </c>
    </row>
    <row r="103" spans="19:22">
      <c r="S103" s="420">
        <v>1932</v>
      </c>
      <c r="T103" s="336"/>
      <c r="U103" s="334"/>
      <c r="V103" s="421">
        <v>1.32</v>
      </c>
    </row>
    <row r="104" spans="19:22">
      <c r="S104" s="420">
        <v>1931</v>
      </c>
      <c r="T104" s="336"/>
      <c r="U104" s="334"/>
      <c r="V104" s="421">
        <v>1.5580000000000001</v>
      </c>
    </row>
    <row r="105" spans="19:22">
      <c r="S105" s="420">
        <v>1930</v>
      </c>
      <c r="T105" s="336"/>
      <c r="U105" s="334"/>
      <c r="V105" s="421">
        <v>1.7010000000000001</v>
      </c>
    </row>
    <row r="106" spans="19:22">
      <c r="S106" s="420">
        <v>1929</v>
      </c>
      <c r="T106" s="336"/>
      <c r="U106" s="334"/>
      <c r="V106" s="421">
        <v>1.776</v>
      </c>
    </row>
    <row r="107" spans="19:22">
      <c r="S107" s="420">
        <v>1928</v>
      </c>
      <c r="T107" s="336"/>
      <c r="U107" s="334"/>
      <c r="V107" s="421">
        <v>1.748</v>
      </c>
    </row>
    <row r="108" spans="19:22">
      <c r="S108" s="420">
        <v>1927</v>
      </c>
      <c r="T108" s="336"/>
      <c r="U108" s="334"/>
      <c r="V108" s="421">
        <v>1.673</v>
      </c>
    </row>
    <row r="109" spans="19:22">
      <c r="S109" s="420">
        <v>1926</v>
      </c>
      <c r="T109" s="336"/>
      <c r="U109" s="334"/>
      <c r="V109" s="421">
        <v>1.653</v>
      </c>
    </row>
    <row r="110" spans="19:22">
      <c r="S110" s="420">
        <v>1925</v>
      </c>
      <c r="T110" s="336"/>
      <c r="U110" s="334"/>
      <c r="V110" s="421">
        <v>1.7010000000000001</v>
      </c>
    </row>
    <row r="111" spans="19:22">
      <c r="S111" s="420">
        <v>1924</v>
      </c>
      <c r="T111" s="336"/>
      <c r="U111" s="334"/>
      <c r="V111" s="421">
        <v>1.381</v>
      </c>
    </row>
    <row r="112" spans="19:22">
      <c r="S112" s="420">
        <v>1921</v>
      </c>
      <c r="T112" s="336"/>
      <c r="U112" s="334"/>
      <c r="V112" s="421">
        <v>18.03</v>
      </c>
    </row>
    <row r="113" spans="19:22">
      <c r="S113" s="420">
        <v>1920</v>
      </c>
      <c r="T113" s="336"/>
      <c r="U113" s="334"/>
      <c r="V113" s="421">
        <v>10.68</v>
      </c>
    </row>
    <row r="114" spans="19:22">
      <c r="S114" s="420">
        <v>1919</v>
      </c>
      <c r="T114" s="336"/>
      <c r="U114" s="334"/>
      <c r="V114" s="421">
        <v>3.7349999999999999</v>
      </c>
    </row>
    <row r="115" spans="19:22">
      <c r="S115" s="420">
        <v>1918</v>
      </c>
      <c r="T115" s="336"/>
      <c r="U115" s="334"/>
      <c r="V115" s="421">
        <v>2.2719999999999998</v>
      </c>
    </row>
    <row r="116" spans="19:22">
      <c r="S116" s="420">
        <v>1917</v>
      </c>
      <c r="T116" s="336"/>
      <c r="U116" s="334"/>
      <c r="V116" s="421">
        <v>1.639</v>
      </c>
    </row>
    <row r="117" spans="19:22">
      <c r="S117" s="420">
        <v>1916</v>
      </c>
      <c r="T117" s="336"/>
      <c r="U117" s="334"/>
      <c r="V117" s="421">
        <v>1.32</v>
      </c>
    </row>
    <row r="118" spans="19:22">
      <c r="S118" s="420">
        <v>1915</v>
      </c>
      <c r="T118" s="336"/>
      <c r="U118" s="334"/>
      <c r="V118" s="421">
        <v>1.1970000000000001</v>
      </c>
    </row>
    <row r="119" spans="19:22">
      <c r="S119" s="420">
        <v>1914</v>
      </c>
      <c r="T119" s="336"/>
      <c r="U119" s="334"/>
      <c r="V119" s="421">
        <v>1.0680000000000001</v>
      </c>
    </row>
    <row r="120" spans="19:22">
      <c r="S120" s="422">
        <v>1913</v>
      </c>
      <c r="T120" s="423"/>
      <c r="U120" s="424"/>
      <c r="V120" s="425">
        <v>1</v>
      </c>
    </row>
  </sheetData>
  <sheetProtection algorithmName="SHA-512" hashValue="NO6CVNSqhvdp6U2RnGagE0WoZcQBV4OYdiZaibUpi37t4XN8ZpmecooFCR51PRMT95+66fmdlDbdvbSm7eVj5A==" saltValue="lHYLAqRqw3DvJ9JeXE38VA==" spinCount="100000" sheet="1" objects="1" scenarios="1"/>
  <mergeCells count="3">
    <mergeCell ref="A1:A2"/>
    <mergeCell ref="S3:T3"/>
    <mergeCell ref="S6:T6"/>
  </mergeCells>
  <hyperlinks>
    <hyperlink ref="A1:A2" location="Start!A1" display="Start" xr:uid="{E7BEBF83-C207-476B-9CB3-CCDCAF34BAF1}"/>
  </hyperlinks>
  <pageMargins left="0.70866141732283472" right="0.70866141732283472" top="0.78740157480314965" bottom="0.78740157480314965" header="0.31496062992125984" footer="0.31496062992125984"/>
  <pageSetup paperSize="8" scale="46" orientation="landscape" horizontalDpi="4294967292" r:id="rId1"/>
  <headerFooter>
    <oddHeader>&amp;R&amp;"Arial,Kursiv"&amp;8&amp;K00-048© Copyright by ANPLICON GmbH  &amp;G</oddHeader>
    <oddFooter>&amp;L&amp;"Arial,Standard"&amp;8&amp;K00-046&amp;F / &amp;A&amp;C&amp;"Arial,Standard"&amp;8&amp;K00-046                                              &amp;D&amp;R&amp;"Arial,Standard"&amp;8&amp;K00-047Seite &amp;P von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10</vt:i4>
      </vt:variant>
    </vt:vector>
  </HeadingPairs>
  <TitlesOfParts>
    <vt:vector size="28" baseType="lpstr">
      <vt:lpstr>Disclaimer</vt:lpstr>
      <vt:lpstr>Vorgehensweise</vt:lpstr>
      <vt:lpstr>Übersicht</vt:lpstr>
      <vt:lpstr>Start</vt:lpstr>
      <vt:lpstr>Vergleich Strom 2019</vt:lpstr>
      <vt:lpstr>Preisindizes Strom 2019</vt:lpstr>
      <vt:lpstr>Vergleich Gas 2019</vt:lpstr>
      <vt:lpstr>Preisindizes Gas 2019</vt:lpstr>
      <vt:lpstr>Basisreihen Destatis 2019</vt:lpstr>
      <vt:lpstr>Vergleich Strom 2016</vt:lpstr>
      <vt:lpstr>Preisindizes Strom 2016</vt:lpstr>
      <vt:lpstr>Basisreihen Destatis 2016</vt:lpstr>
      <vt:lpstr>Reihen BK8 KP Strom 2016</vt:lpstr>
      <vt:lpstr>Vergleich Gas 2015</vt:lpstr>
      <vt:lpstr>Preisindizes Gas 2015</vt:lpstr>
      <vt:lpstr>Basisreihen Destatis 2015</vt:lpstr>
      <vt:lpstr>Reihen BK9 KP Gas 2015</vt:lpstr>
      <vt:lpstr>Reihen BK9 KP Gas 2015 (Detail)</vt:lpstr>
      <vt:lpstr>Disclaimer!Druckbereich</vt:lpstr>
      <vt:lpstr>'Basisreihen Destatis 2015'!Drucktitel</vt:lpstr>
      <vt:lpstr>'Basisreihen Destatis 2016'!Drucktitel</vt:lpstr>
      <vt:lpstr>'Preisindizes Gas 2015'!Drucktitel</vt:lpstr>
      <vt:lpstr>'Preisindizes Strom 2016'!Drucktitel</vt:lpstr>
      <vt:lpstr>'Preisindizes Strom 2019'!Drucktitel</vt:lpstr>
      <vt:lpstr>'Vergleich Gas 2015'!Drucktitel</vt:lpstr>
      <vt:lpstr>'Vergleich Gas 2019'!Drucktitel</vt:lpstr>
      <vt:lpstr>'Vergleich Strom 2016'!Drucktitel</vt:lpstr>
      <vt:lpstr>'Vergleich Strom 2019'!Drucktitel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Indizes &amp; Faktoren nach § 6a Gas-/StromNEV für die Jahre 2015, 2016 &amp; 2018</dc:title>
  <dc:creator>ANPLICON GmbH</dc:creator>
  <cp:lastModifiedBy>Esra Yan</cp:lastModifiedBy>
  <cp:lastPrinted>2020-01-22T13:45:49Z</cp:lastPrinted>
  <dcterms:created xsi:type="dcterms:W3CDTF">2016-04-07T16:14:21Z</dcterms:created>
  <dcterms:modified xsi:type="dcterms:W3CDTF">2020-04-06T12:22:55Z</dcterms:modified>
</cp:coreProperties>
</file>